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96" windowWidth="27792" windowHeight="12336" activeTab="3"/>
  </bookViews>
  <sheets>
    <sheet name="Spreadsheet List" sheetId="1" r:id="rId1"/>
    <sheet name="Facility-Leasing &amp; Facilities" sheetId="2" r:id="rId2"/>
    <sheet name="Leasing Samples" sheetId="3" r:id="rId3"/>
    <sheet name="BHS Sample" sheetId="4" r:id="rId4"/>
  </sheets>
  <calcPr calcId="145621"/>
</workbook>
</file>

<file path=xl/calcChain.xml><?xml version="1.0" encoding="utf-8"?>
<calcChain xmlns="http://schemas.openxmlformats.org/spreadsheetml/2006/main">
  <c r="N340" i="2" l="1"/>
  <c r="N342" i="2" s="1"/>
  <c r="M340" i="2"/>
  <c r="M342" i="2" s="1"/>
  <c r="L340" i="2"/>
  <c r="L342" i="2" s="1"/>
  <c r="K340" i="2"/>
  <c r="K342" i="2" s="1"/>
  <c r="J340" i="2"/>
  <c r="J342" i="2" s="1"/>
  <c r="I340" i="2"/>
  <c r="I342" i="2" s="1"/>
  <c r="G340" i="2"/>
  <c r="G342" i="2" s="1"/>
  <c r="F340" i="2"/>
  <c r="F342" i="2" s="1"/>
  <c r="N335" i="2"/>
  <c r="N337" i="2" s="1"/>
  <c r="M335" i="2"/>
  <c r="M337" i="2" s="1"/>
  <c r="L335" i="2"/>
  <c r="L337" i="2" s="1"/>
  <c r="K335" i="2"/>
  <c r="K337" i="2" s="1"/>
  <c r="J335" i="2"/>
  <c r="J337" i="2" s="1"/>
  <c r="I335" i="2"/>
  <c r="I337" i="2" s="1"/>
  <c r="G335" i="2"/>
  <c r="G337" i="2" s="1"/>
  <c r="F335" i="2"/>
  <c r="F337" i="2" s="1"/>
  <c r="M327" i="2"/>
  <c r="M329" i="2" s="1"/>
  <c r="L327" i="2"/>
  <c r="L329" i="2" s="1"/>
  <c r="J327" i="2"/>
  <c r="J329" i="2" s="1"/>
  <c r="I327" i="2"/>
  <c r="I329" i="2" s="1"/>
  <c r="H327" i="2"/>
  <c r="H329" i="2" s="1"/>
  <c r="G327" i="2"/>
  <c r="G329" i="2" s="1"/>
  <c r="F325" i="2"/>
  <c r="F324" i="2"/>
  <c r="K323" i="2"/>
  <c r="F323" i="2" s="1"/>
  <c r="N322" i="2"/>
  <c r="N327" i="2" s="1"/>
  <c r="N329" i="2" s="1"/>
  <c r="K322" i="2"/>
  <c r="F322" i="2" s="1"/>
  <c r="K321" i="2"/>
  <c r="F321" i="2" s="1"/>
  <c r="K320" i="2"/>
  <c r="F320" i="2"/>
  <c r="H318" i="2"/>
  <c r="N316" i="2"/>
  <c r="N318" i="2" s="1"/>
  <c r="M316" i="2"/>
  <c r="M318" i="2" s="1"/>
  <c r="L316" i="2"/>
  <c r="L318" i="2" s="1"/>
  <c r="J316" i="2"/>
  <c r="J318" i="2" s="1"/>
  <c r="F314" i="2"/>
  <c r="F313" i="2"/>
  <c r="F312" i="2"/>
  <c r="F311" i="2"/>
  <c r="F310" i="2"/>
  <c r="F309" i="2"/>
  <c r="K308" i="2"/>
  <c r="F308" i="2" s="1"/>
  <c r="K307" i="2"/>
  <c r="F307" i="2"/>
  <c r="K306" i="2"/>
  <c r="F306" i="2" s="1"/>
  <c r="F305" i="2"/>
  <c r="K304" i="2"/>
  <c r="F304" i="2" s="1"/>
  <c r="I303" i="2"/>
  <c r="I316" i="2" s="1"/>
  <c r="I318" i="2" s="1"/>
  <c r="G303" i="2"/>
  <c r="G316" i="2" s="1"/>
  <c r="G318" i="2" s="1"/>
  <c r="K302" i="2"/>
  <c r="F301" i="2"/>
  <c r="F327" i="2" l="1"/>
  <c r="F329" i="2" s="1"/>
  <c r="K303" i="2"/>
  <c r="F303" i="2" s="1"/>
  <c r="K327" i="2"/>
  <c r="K329" i="2" s="1"/>
  <c r="F302" i="2"/>
  <c r="F316" i="2" l="1"/>
  <c r="F318" i="2" s="1"/>
  <c r="K316" i="2"/>
  <c r="K318" i="2" s="1"/>
  <c r="J229" i="3"/>
  <c r="J228" i="3"/>
  <c r="J227" i="3"/>
  <c r="J226" i="3"/>
  <c r="J225" i="3"/>
  <c r="J224" i="3"/>
  <c r="J223" i="3"/>
  <c r="J222" i="3"/>
  <c r="J221" i="3"/>
  <c r="J220" i="3"/>
  <c r="J219" i="3"/>
  <c r="J218" i="3"/>
  <c r="J215" i="3"/>
  <c r="J214" i="3"/>
  <c r="J213" i="3"/>
  <c r="J212" i="3"/>
  <c r="J211" i="3"/>
  <c r="J209" i="3"/>
  <c r="J208" i="3"/>
  <c r="J249" i="2" l="1"/>
  <c r="H249" i="2"/>
  <c r="F249" i="2"/>
  <c r="Y248" i="2"/>
  <c r="U248" i="2"/>
  <c r="I248" i="2"/>
  <c r="K248" i="2" s="1"/>
  <c r="Y247" i="2"/>
  <c r="U247" i="2"/>
  <c r="V247" i="2" s="1"/>
  <c r="I247" i="2"/>
  <c r="I249" i="2" s="1"/>
  <c r="J246" i="2"/>
  <c r="F246" i="2"/>
  <c r="Y245" i="2"/>
  <c r="U245" i="2"/>
  <c r="M245" i="2"/>
  <c r="I245" i="2"/>
  <c r="K245" i="2" s="1"/>
  <c r="M244" i="2"/>
  <c r="Y243" i="2"/>
  <c r="U243" i="2"/>
  <c r="I243" i="2"/>
  <c r="I246" i="2" s="1"/>
  <c r="H243" i="2"/>
  <c r="H246" i="2" s="1"/>
  <c r="K243" i="2" l="1"/>
  <c r="R243" i="2" s="1"/>
  <c r="S243" i="2" s="1"/>
  <c r="S246" i="2" s="1"/>
  <c r="U246" i="2"/>
  <c r="R248" i="2"/>
  <c r="N248" i="2"/>
  <c r="M248" i="2"/>
  <c r="L248" i="2"/>
  <c r="L245" i="2"/>
  <c r="R245" i="2"/>
  <c r="N245" i="2"/>
  <c r="O245" i="2"/>
  <c r="K247" i="2"/>
  <c r="W247" i="2"/>
  <c r="M243" i="2"/>
  <c r="V245" i="2"/>
  <c r="W245" i="2" s="1"/>
  <c r="V248" i="2"/>
  <c r="W248" i="2" s="1"/>
  <c r="U249" i="2"/>
  <c r="V243" i="2"/>
  <c r="V249" i="2" l="1"/>
  <c r="W249" i="2"/>
  <c r="K246" i="2"/>
  <c r="N243" i="2"/>
  <c r="N246" i="2" s="1"/>
  <c r="L243" i="2"/>
  <c r="L246" i="2" s="1"/>
  <c r="R246" i="2"/>
  <c r="T243" i="2"/>
  <c r="T246" i="2" s="1"/>
  <c r="M246" i="2"/>
  <c r="P245" i="2"/>
  <c r="Q245" i="2"/>
  <c r="S248" i="2"/>
  <c r="T248" i="2"/>
  <c r="X248" i="2" s="1"/>
  <c r="N247" i="2"/>
  <c r="N249" i="2" s="1"/>
  <c r="R247" i="2"/>
  <c r="M247" i="2"/>
  <c r="L247" i="2"/>
  <c r="L249" i="2" s="1"/>
  <c r="K249" i="2"/>
  <c r="W243" i="2"/>
  <c r="W246" i="2" s="1"/>
  <c r="V246" i="2"/>
  <c r="T245" i="2"/>
  <c r="X245" i="2" s="1"/>
  <c r="AB245" i="2" s="1"/>
  <c r="S245" i="2"/>
  <c r="O248" i="2"/>
  <c r="O243" i="2" l="1"/>
  <c r="Q243" i="2" s="1"/>
  <c r="Z245" i="2"/>
  <c r="Q248" i="2"/>
  <c r="AA248" i="2" s="1"/>
  <c r="P248" i="2"/>
  <c r="Z248" i="2" s="1"/>
  <c r="M249" i="2"/>
  <c r="O247" i="2"/>
  <c r="R249" i="2"/>
  <c r="T247" i="2"/>
  <c r="S247" i="2"/>
  <c r="S249" i="2" s="1"/>
  <c r="X243" i="2"/>
  <c r="AA245" i="2"/>
  <c r="P243" i="2" l="1"/>
  <c r="Z243" i="2" s="1"/>
  <c r="Z246" i="2" s="1"/>
  <c r="O246" i="2"/>
  <c r="AA243" i="2"/>
  <c r="AA246" i="2" s="1"/>
  <c r="Q246" i="2"/>
  <c r="Q247" i="2"/>
  <c r="P247" i="2"/>
  <c r="O249" i="2"/>
  <c r="X247" i="2"/>
  <c r="T249" i="2"/>
  <c r="P246" i="2" l="1"/>
  <c r="Q249" i="2"/>
  <c r="AA247" i="2"/>
  <c r="AA249" i="2" s="1"/>
  <c r="P249" i="2"/>
  <c r="Z247" i="2"/>
  <c r="Z249" i="2" s="1"/>
  <c r="N45" i="3" l="1"/>
  <c r="E236" i="2" l="1"/>
  <c r="E238" i="2" s="1"/>
  <c r="O235" i="2"/>
  <c r="O229" i="2"/>
  <c r="O227" i="2"/>
  <c r="O225" i="2"/>
  <c r="O223" i="2"/>
  <c r="G223" i="2"/>
  <c r="G225" i="2" s="1"/>
  <c r="G227" i="2" s="1"/>
  <c r="G229" i="2" s="1"/>
  <c r="G231" i="2" s="1"/>
  <c r="G233" i="2" s="1"/>
  <c r="G235" i="2" s="1"/>
  <c r="G169" i="2" l="1"/>
  <c r="F169" i="2"/>
  <c r="G162" i="2"/>
  <c r="F162" i="2"/>
  <c r="G107" i="2" l="1"/>
  <c r="F111" i="2" s="1"/>
  <c r="F107" i="2"/>
  <c r="F110" i="2" s="1"/>
  <c r="I67" i="2"/>
  <c r="H67" i="2"/>
  <c r="G67" i="2"/>
  <c r="I64" i="2"/>
  <c r="H64" i="2"/>
  <c r="G64" i="2"/>
  <c r="M63" i="2"/>
  <c r="L63" i="2"/>
  <c r="K63" i="2"/>
  <c r="J63" i="2"/>
  <c r="I63" i="2"/>
  <c r="H63" i="2"/>
  <c r="G63" i="2"/>
  <c r="F63" i="2"/>
  <c r="N63" i="2" s="1"/>
  <c r="M60" i="2"/>
  <c r="M67" i="2" s="1"/>
  <c r="L60" i="2"/>
  <c r="L67" i="2" s="1"/>
  <c r="K60" i="2"/>
  <c r="K67" i="2" s="1"/>
  <c r="J60" i="2"/>
  <c r="J67" i="2" s="1"/>
  <c r="F60" i="2"/>
  <c r="F67" i="2" s="1"/>
  <c r="N59" i="2"/>
  <c r="N58" i="2"/>
  <c r="N57" i="2"/>
  <c r="N56" i="2"/>
  <c r="N55" i="2"/>
  <c r="N54" i="2"/>
  <c r="N53" i="2"/>
  <c r="N52" i="2"/>
  <c r="N51" i="2"/>
  <c r="N50" i="2"/>
  <c r="N49" i="2"/>
  <c r="N48" i="2"/>
  <c r="N47" i="2"/>
  <c r="N46" i="2"/>
  <c r="M44" i="2"/>
  <c r="M64" i="2" s="1"/>
  <c r="L44" i="2"/>
  <c r="L64" i="2" s="1"/>
  <c r="K44" i="2"/>
  <c r="K64" i="2" s="1"/>
  <c r="J44" i="2"/>
  <c r="J64" i="2" s="1"/>
  <c r="F44" i="2"/>
  <c r="F64" i="2" s="1"/>
  <c r="N43" i="2"/>
  <c r="N42" i="2"/>
  <c r="N41" i="2"/>
  <c r="N40" i="2"/>
  <c r="N39" i="2"/>
  <c r="N38" i="2"/>
  <c r="N37" i="2"/>
  <c r="N36" i="2"/>
  <c r="N35" i="2"/>
  <c r="N32" i="2"/>
  <c r="N31" i="2"/>
  <c r="N30" i="2"/>
  <c r="N29" i="2"/>
  <c r="N28" i="2"/>
  <c r="N26" i="2"/>
  <c r="N24" i="2"/>
  <c r="F112" i="2" l="1"/>
  <c r="G68" i="2"/>
  <c r="H68" i="2"/>
  <c r="K68" i="2"/>
  <c r="N44" i="2"/>
  <c r="L68" i="2"/>
  <c r="H65" i="2"/>
  <c r="L65" i="2"/>
  <c r="I65" i="2"/>
  <c r="M65" i="2"/>
  <c r="I68" i="2"/>
  <c r="N64" i="2"/>
  <c r="N65" i="2" s="1"/>
  <c r="F68" i="2"/>
  <c r="F65" i="2"/>
  <c r="M68" i="2"/>
  <c r="J68" i="2"/>
  <c r="J65" i="2"/>
  <c r="N60" i="2"/>
  <c r="N67" i="2" s="1"/>
  <c r="G65" i="2"/>
  <c r="K65" i="2"/>
  <c r="N68" i="2" l="1"/>
  <c r="O10" i="2"/>
  <c r="H10" i="2"/>
  <c r="O9" i="2"/>
  <c r="H9" i="2"/>
  <c r="O8" i="2"/>
  <c r="H8" i="2"/>
  <c r="O7" i="2"/>
  <c r="H7" i="2"/>
  <c r="O6" i="2"/>
  <c r="H6" i="2"/>
  <c r="O5" i="2"/>
  <c r="H5" i="2"/>
  <c r="O4" i="2"/>
  <c r="H4" i="2"/>
  <c r="P4" i="2" l="1"/>
  <c r="P10" i="2"/>
  <c r="P8" i="2"/>
  <c r="P5" i="2"/>
  <c r="P9" i="2"/>
  <c r="P7" i="2"/>
  <c r="P6" i="2"/>
</calcChain>
</file>

<file path=xl/comments1.xml><?xml version="1.0" encoding="utf-8"?>
<comments xmlns="http://schemas.openxmlformats.org/spreadsheetml/2006/main">
  <authors>
    <author>Spielman, Ashley S (DOA)</author>
  </authors>
  <commentList>
    <comment ref="A22" authorId="0">
      <text>
        <r>
          <rPr>
            <sz val="9"/>
            <color indexed="81"/>
            <rFont val="Tahoma"/>
            <family val="2"/>
          </rPr>
          <t xml:space="preserve">FILEPATH:
N:\Office Administration\Leases-Juneau &amp; Anchorage Tools
</t>
        </r>
      </text>
    </comment>
  </commentList>
</comments>
</file>

<file path=xl/comments2.xml><?xml version="1.0" encoding="utf-8"?>
<comments xmlns="http://schemas.openxmlformats.org/spreadsheetml/2006/main">
  <authors>
    <author>Minelga, Thomas (DOA sponsored)</author>
    <author>tmmintz</author>
    <author>Szewc, Michael J (DOA)</author>
    <author>BYOlangco (DOA)</author>
  </authors>
  <commentList>
    <comment ref="F102" authorId="0">
      <text>
        <r>
          <rPr>
            <b/>
            <sz val="9"/>
            <color indexed="81"/>
            <rFont val="Tahoma"/>
            <family val="2"/>
          </rPr>
          <t>Minelga, Thomas (DOA sponsored):</t>
        </r>
        <r>
          <rPr>
            <sz val="9"/>
            <color indexed="81"/>
            <rFont val="Tahoma"/>
            <family val="2"/>
          </rPr>
          <t xml:space="preserve">
This amount is included in the above expenditures. It will be reimbursed to us if it's not utilized. - TM</t>
        </r>
      </text>
    </comment>
    <comment ref="G247" authorId="1">
      <text>
        <r>
          <rPr>
            <b/>
            <sz val="9"/>
            <color indexed="81"/>
            <rFont val="Tahoma"/>
            <family val="2"/>
          </rPr>
          <t>tmmintz:</t>
        </r>
        <r>
          <rPr>
            <sz val="9"/>
            <color indexed="81"/>
            <rFont val="Tahoma"/>
            <family val="2"/>
          </rPr>
          <t xml:space="preserve">
projected .083 new rate, current lease expires 10/31/14 with no remaining options
Entire lease is 7485 sf if no other agencies backfill the extra space would be returned to the Lessor during .083 discussions</t>
        </r>
      </text>
    </comment>
    <comment ref="H249" authorId="2">
      <text>
        <r>
          <rPr>
            <b/>
            <sz val="9"/>
            <color indexed="81"/>
            <rFont val="Tahoma"/>
            <family val="2"/>
          </rPr>
          <t>Szewc, Michael J (DOA):</t>
        </r>
        <r>
          <rPr>
            <sz val="9"/>
            <color indexed="81"/>
            <rFont val="Tahoma"/>
            <family val="2"/>
          </rPr>
          <t xml:space="preserve">
</t>
        </r>
      </text>
    </comment>
    <comment ref="V294" authorId="3">
      <text>
        <r>
          <rPr>
            <b/>
            <sz val="9"/>
            <color indexed="81"/>
            <rFont val="Tahoma"/>
            <family val="2"/>
          </rPr>
          <t>BYOlangco (DOA):</t>
        </r>
        <r>
          <rPr>
            <sz val="9"/>
            <color indexed="81"/>
            <rFont val="Tahoma"/>
            <family val="2"/>
          </rPr>
          <t xml:space="preserve">
</t>
        </r>
        <r>
          <rPr>
            <sz val="10"/>
            <color indexed="81"/>
            <rFont val="Tahoma"/>
            <family val="2"/>
          </rPr>
          <t xml:space="preserve">Saphfire Untalasco </t>
        </r>
        <r>
          <rPr>
            <sz val="9"/>
            <color indexed="81"/>
            <rFont val="Tahoma"/>
            <family val="2"/>
          </rPr>
          <t>(Admin Assistant II)</t>
        </r>
      </text>
    </comment>
    <comment ref="K310" authorId="3">
      <text>
        <r>
          <rPr>
            <b/>
            <sz val="9"/>
            <color indexed="81"/>
            <rFont val="Tahoma"/>
            <family val="2"/>
          </rPr>
          <t>BYOlangco (DOA):</t>
        </r>
        <r>
          <rPr>
            <sz val="9"/>
            <color indexed="81"/>
            <rFont val="Tahoma"/>
            <family val="2"/>
          </rPr>
          <t xml:space="preserve">
ADMIN FEES IS WAIVED PER Imelda on 7/30/14.</t>
        </r>
      </text>
    </comment>
    <comment ref="B311" authorId="3">
      <text>
        <r>
          <rPr>
            <b/>
            <sz val="9"/>
            <color indexed="81"/>
            <rFont val="Tahoma"/>
            <family val="2"/>
          </rPr>
          <t>BYOlangco (DOA):</t>
        </r>
        <r>
          <rPr>
            <sz val="9"/>
            <color indexed="81"/>
            <rFont val="Tahoma"/>
            <family val="2"/>
          </rPr>
          <t xml:space="preserve">
This RSA was initiated by H&amp;SS.</t>
        </r>
      </text>
    </comment>
    <comment ref="B312" authorId="3">
      <text>
        <r>
          <rPr>
            <b/>
            <sz val="9"/>
            <color indexed="81"/>
            <rFont val="Tahoma"/>
            <family val="2"/>
          </rPr>
          <t>BYOlangco (DOA):</t>
        </r>
        <r>
          <rPr>
            <sz val="9"/>
            <color indexed="81"/>
            <rFont val="Tahoma"/>
            <family val="2"/>
          </rPr>
          <t xml:space="preserve">
Accounting Clerk will pay the Invoice then Accountant IV will do the allocation Spreadsheet monthly and give it to Accounting Tech II to process AJE (430-10). Then, Cecille will process (145-90) RS Execute billing to the agency.</t>
        </r>
      </text>
    </comment>
    <comment ref="B313" authorId="3">
      <text>
        <r>
          <rPr>
            <b/>
            <sz val="9"/>
            <color indexed="81"/>
            <rFont val="Tahoma"/>
            <family val="2"/>
          </rPr>
          <t>BYOlangco (DOA):</t>
        </r>
        <r>
          <rPr>
            <sz val="9"/>
            <color indexed="81"/>
            <rFont val="Tahoma"/>
            <family val="2"/>
          </rPr>
          <t xml:space="preserve">
Accounting Clerk will pay the Invoice then Accountant IV will do the allocation Spreadsheet monthly and give it to Accounting Tech II to process AJE (430-10). Then, Cecille will process (145-90) RS Execute billing to the agency.</t>
        </r>
      </text>
    </comment>
    <comment ref="K324" authorId="3">
      <text>
        <r>
          <rPr>
            <b/>
            <sz val="9"/>
            <color indexed="81"/>
            <rFont val="Tahoma"/>
            <family val="2"/>
          </rPr>
          <t>BYOlangco (DOA):</t>
        </r>
        <r>
          <rPr>
            <sz val="9"/>
            <color indexed="81"/>
            <rFont val="Tahoma"/>
            <family val="2"/>
          </rPr>
          <t xml:space="preserve">
Admin Fees are waved lper Tanci on 1/21/15.</t>
        </r>
      </text>
    </comment>
    <comment ref="K325" authorId="3">
      <text>
        <r>
          <rPr>
            <b/>
            <sz val="9"/>
            <color indexed="81"/>
            <rFont val="Tahoma"/>
            <family val="2"/>
          </rPr>
          <t>BYOlangco (DOA):</t>
        </r>
        <r>
          <rPr>
            <sz val="9"/>
            <color indexed="81"/>
            <rFont val="Tahoma"/>
            <family val="2"/>
          </rPr>
          <t xml:space="preserve">
Admin Fees are waved lper Tanci on 1/21/15.</t>
        </r>
      </text>
    </comment>
  </commentList>
</comments>
</file>

<file path=xl/comments3.xml><?xml version="1.0" encoding="utf-8"?>
<comments xmlns="http://schemas.openxmlformats.org/spreadsheetml/2006/main">
  <authors>
    <author>Nuesca, Shayne M (DOA)</author>
  </authors>
  <commentList>
    <comment ref="A73" authorId="0">
      <text>
        <r>
          <rPr>
            <sz val="9"/>
            <color indexed="81"/>
            <rFont val="Tahoma"/>
            <family val="2"/>
          </rPr>
          <t>Expiration: 7/1/12-6/30/2016</t>
        </r>
      </text>
    </comment>
    <comment ref="C202" authorId="0">
      <text>
        <r>
          <rPr>
            <b/>
            <sz val="9"/>
            <color indexed="81"/>
            <rFont val="Tahoma"/>
            <family val="2"/>
          </rPr>
          <t>Last time amounts were entered from AKSAS.</t>
        </r>
      </text>
    </comment>
    <comment ref="E202" authorId="0">
      <text>
        <r>
          <rPr>
            <b/>
            <sz val="9"/>
            <color indexed="81"/>
            <rFont val="Tahoma"/>
            <family val="2"/>
          </rPr>
          <t>Added comments, removed terminated leases, etc.</t>
        </r>
      </text>
    </comment>
    <comment ref="C205" authorId="0">
      <text>
        <r>
          <rPr>
            <b/>
            <sz val="9"/>
            <color indexed="81"/>
            <rFont val="Tahoma"/>
            <family val="2"/>
          </rPr>
          <t>From LMS or lease agreements, updated with CPI adjustments</t>
        </r>
        <r>
          <rPr>
            <sz val="9"/>
            <color indexed="81"/>
            <rFont val="Tahoma"/>
            <family val="2"/>
          </rPr>
          <t xml:space="preserve">
</t>
        </r>
      </text>
    </comment>
    <comment ref="G205" authorId="0">
      <text>
        <r>
          <rPr>
            <b/>
            <sz val="9"/>
            <color indexed="81"/>
            <rFont val="Tahoma"/>
            <family val="2"/>
          </rPr>
          <t>Enter an "X" if lessor did not receive any duplicate rental payments in one month.</t>
        </r>
      </text>
    </comment>
    <comment ref="H205" authorId="0">
      <text>
        <r>
          <rPr>
            <b/>
            <sz val="9"/>
            <color indexed="81"/>
            <rFont val="Tahoma"/>
            <family val="2"/>
          </rPr>
          <t xml:space="preserve">Enter date if lessor was paid </t>
        </r>
        <r>
          <rPr>
            <b/>
            <u/>
            <sz val="9"/>
            <color indexed="81"/>
            <rFont val="Tahoma"/>
            <family val="2"/>
          </rPr>
          <t>lease rent</t>
        </r>
        <r>
          <rPr>
            <b/>
            <sz val="9"/>
            <color indexed="81"/>
            <rFont val="Tahoma"/>
            <family val="2"/>
          </rPr>
          <t xml:space="preserve"> twice in one month.
*Not including payments for the previous month's rent*</t>
        </r>
      </text>
    </comment>
    <comment ref="I205" authorId="0">
      <text>
        <r>
          <rPr>
            <b/>
            <sz val="9"/>
            <color indexed="81"/>
            <rFont val="Tahoma"/>
            <family val="2"/>
          </rPr>
          <t xml:space="preserve">Enter amount if lessor was paid </t>
        </r>
        <r>
          <rPr>
            <b/>
            <u/>
            <sz val="9"/>
            <color indexed="81"/>
            <rFont val="Tahoma"/>
            <family val="2"/>
          </rPr>
          <t>lease rent</t>
        </r>
        <r>
          <rPr>
            <b/>
            <sz val="9"/>
            <color indexed="81"/>
            <rFont val="Tahoma"/>
            <family val="2"/>
          </rPr>
          <t xml:space="preserve"> twice in one month.
*Not including payments for the previous month's rent*</t>
        </r>
      </text>
    </comment>
    <comment ref="I209" authorId="0">
      <text>
        <r>
          <rPr>
            <b/>
            <sz val="9"/>
            <color indexed="81"/>
            <rFont val="Tahoma"/>
            <family val="2"/>
          </rPr>
          <t>Tax payment</t>
        </r>
      </text>
    </comment>
  </commentList>
</comments>
</file>

<file path=xl/sharedStrings.xml><?xml version="1.0" encoding="utf-8"?>
<sst xmlns="http://schemas.openxmlformats.org/spreadsheetml/2006/main" count="3920" uniqueCount="1976">
  <si>
    <t xml:space="preserve">Spreadsheet Title </t>
  </si>
  <si>
    <t xml:space="preserve">Type (Leasing/Facilities) </t>
  </si>
  <si>
    <t xml:space="preserve">Asset Management System Information </t>
  </si>
  <si>
    <t xml:space="preserve">Workplan </t>
  </si>
  <si>
    <t xml:space="preserve">Facilities </t>
  </si>
  <si>
    <t xml:space="preserve">Facility Project Cost </t>
  </si>
  <si>
    <t xml:space="preserve">Leasing &amp; Facilties </t>
  </si>
  <si>
    <t xml:space="preserve">Project Schedule Current </t>
  </si>
  <si>
    <t xml:space="preserve">AR CIP Data </t>
  </si>
  <si>
    <t>Facility Project Cost (Multiple, one each project)</t>
  </si>
  <si>
    <t xml:space="preserve">Monthly Utility Log </t>
  </si>
  <si>
    <t xml:space="preserve">Facilties </t>
  </si>
  <si>
    <t xml:space="preserve">Utility Tracking Spreadsheets (multiple, one each building) </t>
  </si>
  <si>
    <t xml:space="preserve"> </t>
  </si>
  <si>
    <t xml:space="preserve">OA Tracking (annually) </t>
  </si>
  <si>
    <t xml:space="preserve">OA Contact List </t>
  </si>
  <si>
    <t>CBC</t>
  </si>
  <si>
    <t>AT 200</t>
  </si>
  <si>
    <t>5th &amp; 6th flr USS - DOR Tax   FUNDING #4</t>
  </si>
  <si>
    <t>PBF CIP '13 GF</t>
  </si>
  <si>
    <t>7861-13</t>
  </si>
  <si>
    <t>AT 201</t>
  </si>
  <si>
    <t>Replace emergency evacuation chairs in stairwells</t>
  </si>
  <si>
    <t>Deferred</t>
  </si>
  <si>
    <t>AT 202</t>
  </si>
  <si>
    <t>Stairwell illumination - code upgade</t>
  </si>
  <si>
    <t>AT 203</t>
  </si>
  <si>
    <t>Paint stairwells and landings (x2) floors 1-20</t>
  </si>
  <si>
    <t>AT 204</t>
  </si>
  <si>
    <t xml:space="preserve">5th &amp; 6th floor appliances </t>
  </si>
  <si>
    <t>PBF CIP '14 GF</t>
  </si>
  <si>
    <t>AR #7980-18</t>
  </si>
  <si>
    <t>Coded invoice sent for payment 9/12/14.</t>
  </si>
  <si>
    <t>AT 205</t>
  </si>
  <si>
    <t xml:space="preserve">20th floor- digital pressure gauges for boilers FUNDING #1 </t>
  </si>
  <si>
    <t>PBF CIP '09 AT GF</t>
  </si>
  <si>
    <t>7718-12</t>
  </si>
  <si>
    <t>AT 205A</t>
  </si>
  <si>
    <t>20th floor- digital pressure gauges for boilers  FUNDING #2</t>
  </si>
  <si>
    <t>PBF CIP '10 DEF</t>
  </si>
  <si>
    <t>7736-14</t>
  </si>
  <si>
    <t xml:space="preserve">Project Name:   </t>
  </si>
  <si>
    <t>3RD Floor Remodel</t>
  </si>
  <si>
    <t xml:space="preserve">Project Solicitation Number:  </t>
  </si>
  <si>
    <t>#03DOARBA14</t>
  </si>
  <si>
    <t>Project Schedule:</t>
  </si>
  <si>
    <t>12/22/14 - 2/6/15</t>
  </si>
  <si>
    <t xml:space="preserve">Revised:  </t>
  </si>
  <si>
    <t>Contract Document - Obligations</t>
  </si>
  <si>
    <t>Document Number</t>
  </si>
  <si>
    <t>PBF CIP '10</t>
  </si>
  <si>
    <t>tbd</t>
  </si>
  <si>
    <t>PBF CIP ANC '12</t>
  </si>
  <si>
    <t>PBF CIP ATWD &amp; LPPG '12</t>
  </si>
  <si>
    <t>DOR DO #414243</t>
  </si>
  <si>
    <t>DOR DO #414246</t>
  </si>
  <si>
    <t>DOR RSA TBD</t>
  </si>
  <si>
    <t>Totals</t>
  </si>
  <si>
    <t>Date approved</t>
  </si>
  <si>
    <t>AR #</t>
  </si>
  <si>
    <t>CC</t>
  </si>
  <si>
    <t>Funding  /  Budget</t>
  </si>
  <si>
    <t>LC</t>
  </si>
  <si>
    <t>WP #</t>
  </si>
  <si>
    <t>AT 199</t>
  </si>
  <si>
    <t>AT 199B</t>
  </si>
  <si>
    <t>AT 199C</t>
  </si>
  <si>
    <t>LPPG 004</t>
  </si>
  <si>
    <t>AC 73677</t>
  </si>
  <si>
    <t>WP  Budget</t>
  </si>
  <si>
    <t>ECI Hyer</t>
  </si>
  <si>
    <t>WO 55</t>
  </si>
  <si>
    <r>
      <rPr>
        <b/>
        <sz val="7"/>
        <rFont val="Calibri"/>
        <family val="2"/>
        <scheme val="minor"/>
      </rPr>
      <t xml:space="preserve">Obligations </t>
    </r>
    <r>
      <rPr>
        <sz val="7"/>
        <rFont val="Calibri"/>
        <family val="2"/>
        <scheme val="minor"/>
      </rPr>
      <t>- Contracts, Change Orders, Delivery Orders, Work Orders, Main Staff, soft costs, a/e</t>
    </r>
  </si>
  <si>
    <t>WO 75</t>
  </si>
  <si>
    <t>Bauer Construction - Painting</t>
  </si>
  <si>
    <t>PO #2014-101</t>
  </si>
  <si>
    <t>Northwest Carpet-Office</t>
  </si>
  <si>
    <t>PO #2014-102</t>
  </si>
  <si>
    <t>Northwest Carpet-Café</t>
  </si>
  <si>
    <t>PO #Pending</t>
  </si>
  <si>
    <t>Alcan Electric-Electrial/Data/Telecom</t>
  </si>
  <si>
    <t>PO #2014-103</t>
  </si>
  <si>
    <t>Alcan-Access Controls</t>
  </si>
  <si>
    <t>Alcan - Additional Electric</t>
  </si>
  <si>
    <t>Pending DO</t>
  </si>
  <si>
    <t>Alcantel</t>
  </si>
  <si>
    <t>Capital Office</t>
  </si>
  <si>
    <t>DO #02-50-0027-15</t>
  </si>
  <si>
    <t>Project Contingency</t>
  </si>
  <si>
    <t>PO #2014-105</t>
  </si>
  <si>
    <t>Coldwell Banker</t>
  </si>
  <si>
    <t>Pending</t>
  </si>
  <si>
    <t>TBD</t>
  </si>
  <si>
    <t>Denali Group</t>
  </si>
  <si>
    <t>Lowe's</t>
  </si>
  <si>
    <t>Contractor</t>
  </si>
  <si>
    <t>Subtotal Contract Obligations</t>
  </si>
  <si>
    <t>ECI Hyer WO55</t>
  </si>
  <si>
    <t>Inv 1</t>
  </si>
  <si>
    <t>Contractor Expenses</t>
  </si>
  <si>
    <t>Inv 2</t>
  </si>
  <si>
    <t>Inv 3</t>
  </si>
  <si>
    <t>Inv 4</t>
  </si>
  <si>
    <t>12/31.14</t>
  </si>
  <si>
    <t>Inv 5</t>
  </si>
  <si>
    <t>ECI Hyer WO75</t>
  </si>
  <si>
    <t>Subtotal Expenses To Date</t>
  </si>
  <si>
    <t>Total Workplan Funding</t>
  </si>
  <si>
    <t>Less Total Obligated</t>
  </si>
  <si>
    <t>Total Unobligated Funds Remaining</t>
  </si>
  <si>
    <t>workplan balance</t>
  </si>
  <si>
    <t>Total Expenses to date</t>
  </si>
  <si>
    <t>all expenses</t>
  </si>
  <si>
    <t xml:space="preserve">Total Remaining Obligated Balance </t>
  </si>
  <si>
    <t>DOA PROJECT SCHEDULE</t>
  </si>
  <si>
    <t>Project</t>
  </si>
  <si>
    <t>Vendor</t>
  </si>
  <si>
    <t>Date</t>
  </si>
  <si>
    <t>Scope</t>
  </si>
  <si>
    <t xml:space="preserve">DOP </t>
  </si>
  <si>
    <t>ECI/Hyer</t>
  </si>
  <si>
    <t>6/25 - 7/16</t>
  </si>
  <si>
    <t>Space plan and construction documents</t>
  </si>
  <si>
    <t>16 flr Atwood</t>
  </si>
  <si>
    <t>7/21 - 8/12</t>
  </si>
  <si>
    <t xml:space="preserve">Bid project </t>
  </si>
  <si>
    <t>Deliver boxes, tape, and labels to 16th floor DOP  (Approx. 16 PCN's)</t>
  </si>
  <si>
    <t>CB, ETS, DOAIT</t>
  </si>
  <si>
    <t>12/8 - 1/22</t>
  </si>
  <si>
    <t>Equip Temp Suite #1240 for maximum number of stations and connectivity to include copier outlet &amp; fax machines</t>
  </si>
  <si>
    <t>DGS</t>
  </si>
  <si>
    <t>Take before photos - 16th flr, create PIF</t>
  </si>
  <si>
    <t>Program DOP staff  key cards for suite #1240 effective 1/29/15</t>
  </si>
  <si>
    <t>Moving Company</t>
  </si>
  <si>
    <t>Relocate DOP to temporary stations, Suite #1240.  File Room to remain on 16.</t>
  </si>
  <si>
    <t>Capitol Office Systems</t>
  </si>
  <si>
    <t>1/29-1/30</t>
  </si>
  <si>
    <t>Disassemble and dispose of old stations on 16th floor</t>
  </si>
  <si>
    <t>Transport excess fixtures and furniture from 16th floor to State Surplus</t>
  </si>
  <si>
    <t>Contractor / Alcan</t>
  </si>
  <si>
    <t>2/3 - 2/27</t>
  </si>
  <si>
    <t xml:space="preserve">Construction </t>
  </si>
  <si>
    <t>3/2 - 3/11</t>
  </si>
  <si>
    <t xml:space="preserve">Installation of USS furniture </t>
  </si>
  <si>
    <t>ETS, DCCED IT, Alcan</t>
  </si>
  <si>
    <t>Provide final connectivity to permanent stations</t>
  </si>
  <si>
    <t>Take after photos</t>
  </si>
  <si>
    <t xml:space="preserve">Relocate DOP from #1240 to 16th flr permanent stations </t>
  </si>
  <si>
    <t>AR CIP Data (monthly)</t>
  </si>
  <si>
    <t>CC 2578138</t>
  </si>
  <si>
    <t xml:space="preserve">                                                                                </t>
  </si>
  <si>
    <t xml:space="preserve"> AR BY NL AUTH/EXP/ENC/BAL                     RRN:0099168 RSN:08176 </t>
  </si>
  <si>
    <t xml:space="preserve"> APPROPRIATION EXPENDITURES BY LEDGER CODE                                      </t>
  </si>
  <si>
    <t>7801-18 DOUGLAS ISLAND BLDG ORIG:14   APPROPRIATIONS       (T   B S R) FN:11100</t>
  </si>
  <si>
    <t>COA</t>
  </si>
  <si>
    <t>:2013</t>
  </si>
  <si>
    <t>NET</t>
  </si>
  <si>
    <t>ITD</t>
  </si>
  <si>
    <t>ENTI</t>
  </si>
  <si>
    <t>TY NUMBER - DESCRIPTION</t>
  </si>
  <si>
    <t>AUTH</t>
  </si>
  <si>
    <t>EXP</t>
  </si>
  <si>
    <t>ENC</t>
  </si>
  <si>
    <t>---</t>
  </si>
  <si>
    <t>---------</t>
  </si>
  <si>
    <t>----------------------------</t>
  </si>
  <si>
    <t>-----------</t>
  </si>
  <si>
    <t>D**</t>
  </si>
  <si>
    <t>D-016 PHASE 1:</t>
  </si>
  <si>
    <t>CBJ Bond Payment</t>
  </si>
  <si>
    <t>======&gt; C</t>
  </si>
  <si>
    <t>OLUMN TOTALS</t>
  </si>
  <si>
    <t>Authorization</t>
  </si>
  <si>
    <t>Expenditures</t>
  </si>
  <si>
    <t>Encumbrance</t>
  </si>
  <si>
    <t>Balance</t>
  </si>
  <si>
    <t>Public Building Fund (PBF) Facilities - Utilities</t>
  </si>
  <si>
    <t>Month:      July</t>
  </si>
  <si>
    <t>Building</t>
  </si>
  <si>
    <t>Fuel</t>
  </si>
  <si>
    <t>Water &amp; Sewer</t>
  </si>
  <si>
    <t>Electric</t>
  </si>
  <si>
    <t>Waste</t>
  </si>
  <si>
    <t>Southeast Region</t>
  </si>
  <si>
    <t>Alaska Office Building</t>
  </si>
  <si>
    <t>AOB</t>
  </si>
  <si>
    <t>June</t>
  </si>
  <si>
    <t>July+</t>
  </si>
  <si>
    <t>July</t>
  </si>
  <si>
    <t>SOB</t>
  </si>
  <si>
    <t>Court Plaza Building</t>
  </si>
  <si>
    <t>CPB</t>
  </si>
  <si>
    <t>Court Plaza Garage</t>
  </si>
  <si>
    <t>CPG</t>
  </si>
  <si>
    <t>Douglas Island Building</t>
  </si>
  <si>
    <t>DIB</t>
  </si>
  <si>
    <t>Community Building</t>
  </si>
  <si>
    <t>CB</t>
  </si>
  <si>
    <t>Bill Ray Center</t>
  </si>
  <si>
    <t>BRC</t>
  </si>
  <si>
    <t>Public Safety Building</t>
  </si>
  <si>
    <t>PSB</t>
  </si>
  <si>
    <t>State Office Building</t>
  </si>
  <si>
    <t>Dimond Courthouse</t>
  </si>
  <si>
    <t>DCH</t>
  </si>
  <si>
    <t>Northern Region</t>
  </si>
  <si>
    <t>Fairbanks Regional Office Building</t>
  </si>
  <si>
    <t>FROB</t>
  </si>
  <si>
    <t>June+</t>
  </si>
  <si>
    <t>Central Region</t>
  </si>
  <si>
    <t>Robert B. Atwood Building</t>
  </si>
  <si>
    <t>AT</t>
  </si>
  <si>
    <t>Linny Pacillo Parking Garage</t>
  </si>
  <si>
    <t>LPPG</t>
  </si>
  <si>
    <t>Linny Pacillo Parking Garage - DMV</t>
  </si>
  <si>
    <t>DMV</t>
  </si>
  <si>
    <t>Linny Pacillo Parking Garage - PFD</t>
  </si>
  <si>
    <t>PFD</t>
  </si>
  <si>
    <t>Palmer State Office Building</t>
  </si>
  <si>
    <t>PSOB</t>
  </si>
  <si>
    <t>Non-Public Building Fund (NPBF) Facilities - Utilities</t>
  </si>
  <si>
    <t>Alaska State Museum</t>
  </si>
  <si>
    <t>ASM</t>
  </si>
  <si>
    <t>Archives</t>
  </si>
  <si>
    <t>ARC</t>
  </si>
  <si>
    <t>Viking Drive - ABC Board</t>
  </si>
  <si>
    <t>VD</t>
  </si>
  <si>
    <t>May+</t>
  </si>
  <si>
    <t>Geological Materials Center</t>
  </si>
  <si>
    <t>GMC</t>
  </si>
  <si>
    <t>February</t>
  </si>
  <si>
    <t>December+</t>
  </si>
  <si>
    <t xml:space="preserve">Utility Tracking Spreadsheet </t>
  </si>
  <si>
    <t>GMC Building</t>
  </si>
  <si>
    <t>FY determined by "Coverage From" date.</t>
  </si>
  <si>
    <t>ACCT# 152367-535592</t>
  </si>
  <si>
    <t>Next month's invoices typically rec'd 1-2 weeks after "Invoice Date".</t>
  </si>
  <si>
    <t>Updated:</t>
  </si>
  <si>
    <t>MM 1/16/15</t>
  </si>
  <si>
    <t>Invoice Contact : CBC</t>
  </si>
  <si>
    <t>Coverage From</t>
  </si>
  <si>
    <t>Coverage To</t>
  </si>
  <si>
    <t>Invoice Date</t>
  </si>
  <si>
    <t>Consumption in Gallons</t>
  </si>
  <si>
    <t>Charges</t>
  </si>
  <si>
    <t>FY14</t>
  </si>
  <si>
    <t>FY14 Totals</t>
  </si>
  <si>
    <t>FY15</t>
  </si>
  <si>
    <t>FY15 Totals</t>
  </si>
  <si>
    <t>OA Tracking</t>
  </si>
  <si>
    <t>DEPT</t>
  </si>
  <si>
    <t>OA</t>
  </si>
  <si>
    <t>BLDG</t>
  </si>
  <si>
    <t>AMD</t>
  </si>
  <si>
    <t>DATE SENT</t>
  </si>
  <si>
    <t xml:space="preserve">CORRECTED/NEXT SENT </t>
  </si>
  <si>
    <t>DATE RETURNED</t>
  </si>
  <si>
    <t>DATE EXECUTED SENT TO AGENCY/ACCT</t>
  </si>
  <si>
    <t>REMINDERS</t>
  </si>
  <si>
    <t>Comments</t>
  </si>
  <si>
    <t>COURT</t>
  </si>
  <si>
    <t>DCCED</t>
  </si>
  <si>
    <t>Atwood</t>
  </si>
  <si>
    <t>ABC BOARD</t>
  </si>
  <si>
    <t>DEED</t>
  </si>
  <si>
    <t>DHSS</t>
  </si>
  <si>
    <t>DNR</t>
  </si>
  <si>
    <t>Contact (ASD)</t>
  </si>
  <si>
    <t>Buildings</t>
  </si>
  <si>
    <t>Phone</t>
  </si>
  <si>
    <t>Fax</t>
  </si>
  <si>
    <t>CC Procurement</t>
  </si>
  <si>
    <t>ACS</t>
  </si>
  <si>
    <t>Lesa Hall</t>
  </si>
  <si>
    <t>DCH, PSOB</t>
  </si>
  <si>
    <t>264-8282</t>
  </si>
  <si>
    <t>264-8296</t>
  </si>
  <si>
    <t>Neil Nesheim</t>
  </si>
  <si>
    <t>463-4753</t>
  </si>
  <si>
    <t>463-4720</t>
  </si>
  <si>
    <t>Jeanne Mungle</t>
  </si>
  <si>
    <t>SOB, CB, Atwood, LPPG</t>
  </si>
  <si>
    <t>465-2506</t>
  </si>
  <si>
    <t>465-2563</t>
  </si>
  <si>
    <t>Shawn Olsen</t>
  </si>
  <si>
    <t>465-5440</t>
  </si>
  <si>
    <t>465-5441</t>
  </si>
  <si>
    <t>Heidi Teshner</t>
  </si>
  <si>
    <t>465-2875</t>
  </si>
  <si>
    <t>465-3452</t>
  </si>
  <si>
    <t>Rhonda Biles            Robert Roys</t>
  </si>
  <si>
    <t>465-8651</t>
  </si>
  <si>
    <t>Sana Efird                     Debbie Vanslyke</t>
  </si>
  <si>
    <t>FROB, AOB, CPB, CB, SOB</t>
  </si>
  <si>
    <t>465-4723</t>
  </si>
  <si>
    <t>465-2499</t>
  </si>
  <si>
    <t>Darla Madden                          also cc: Kathy Crenshaw, Diana Stevens &amp; Debbie Vanslyke</t>
  </si>
  <si>
    <t>465-1624</t>
  </si>
  <si>
    <t>465-8678</t>
  </si>
  <si>
    <t>Dept.</t>
  </si>
  <si>
    <t xml:space="preserve">Leasing </t>
  </si>
  <si>
    <t xml:space="preserve">Service Contract Matrix </t>
  </si>
  <si>
    <t xml:space="preserve">CO Lease Cost Projections (annually) </t>
  </si>
  <si>
    <t xml:space="preserve">CO Lease Cost Projections </t>
  </si>
  <si>
    <t>Lease</t>
  </si>
  <si>
    <t>Customer</t>
  </si>
  <si>
    <t>Occupant</t>
  </si>
  <si>
    <t>Location</t>
  </si>
  <si>
    <t>Common Name</t>
  </si>
  <si>
    <t>Space Type</t>
  </si>
  <si>
    <t>Lease Term ID</t>
  </si>
  <si>
    <t>Customer Term Units</t>
  </si>
  <si>
    <t>Start Date</t>
  </si>
  <si>
    <t>End Date</t>
  </si>
  <si>
    <t>Total FY16 Lease Cost</t>
  </si>
  <si>
    <t>ANCHORAGE CO PROJECTIONS</t>
  </si>
  <si>
    <t>Notes</t>
  </si>
  <si>
    <t>Projected 3% CPI - $ Amount Removed</t>
  </si>
  <si>
    <t>FY16 Revised Total with 3% CPI Removed</t>
  </si>
  <si>
    <t>Projected 5% Replacement w/out Renewals - $ Amount Removed</t>
  </si>
  <si>
    <t>FY16 Revised Total with 5% Replacement w/out Renewals Removed</t>
  </si>
  <si>
    <t>Lease Accounting Notes</t>
  </si>
  <si>
    <t>Health &amp; Social Services</t>
  </si>
  <si>
    <t>Field Services</t>
  </si>
  <si>
    <t>Anchorage</t>
  </si>
  <si>
    <t>Blomfield Building</t>
  </si>
  <si>
    <t>Office</t>
  </si>
  <si>
    <t>13</t>
  </si>
  <si>
    <t>1201A(06)</t>
  </si>
  <si>
    <t>1201 Total</t>
  </si>
  <si>
    <t>Military &amp; Veterans Affairs</t>
  </si>
  <si>
    <t>Division of Homeland Security &amp; Emergency Mgmt</t>
  </si>
  <si>
    <t>Huffman Business Park</t>
  </si>
  <si>
    <t>Warehouse</t>
  </si>
  <si>
    <t>37</t>
  </si>
  <si>
    <r>
      <t xml:space="preserve">1328E(09): </t>
    </r>
    <r>
      <rPr>
        <b/>
        <sz val="11"/>
        <color theme="1"/>
        <rFont val="Arial"/>
        <family val="2"/>
      </rPr>
      <t xml:space="preserve">*THE WHOLE LEASE IS </t>
    </r>
    <r>
      <rPr>
        <b/>
        <u/>
        <sz val="11"/>
        <color theme="1"/>
        <rFont val="Arial"/>
        <family val="2"/>
      </rPr>
      <t>NOT</t>
    </r>
    <r>
      <rPr>
        <b/>
        <sz val="11"/>
        <color theme="1"/>
        <rFont val="Arial"/>
        <family val="2"/>
      </rPr>
      <t xml:space="preserve"> EXPIRING, ONLY M&amp;VA'S 7,455sf - TERM 37*</t>
    </r>
  </si>
  <si>
    <t>Term Expires 10/14/14. This lease was manually inserted so CO's could project costs into the future. All applicable cpi and replacement factors have been removed from the projected FY16 total.</t>
  </si>
  <si>
    <t>Court Plaza</t>
  </si>
  <si>
    <t>Bill Ray Center (BRC)</t>
  </si>
  <si>
    <t>Douglas Island</t>
  </si>
  <si>
    <t>Public Safety</t>
  </si>
  <si>
    <t>Capitol Building</t>
  </si>
  <si>
    <t>Governor's House</t>
  </si>
  <si>
    <t>Archives Center</t>
  </si>
  <si>
    <t>Complex</t>
  </si>
  <si>
    <r>
      <t xml:space="preserve">Viking
Drive                              </t>
    </r>
    <r>
      <rPr>
        <b/>
        <sz val="8"/>
        <color rgb="FFFF0000"/>
        <rFont val="Arial"/>
        <family val="2"/>
      </rPr>
      <t xml:space="preserve"> Dan Reynolds </t>
    </r>
  </si>
  <si>
    <t>Atwood Building</t>
  </si>
  <si>
    <t>Palmer State Office Bldg</t>
  </si>
  <si>
    <t>Elevator Maintenance (Matt Moya)</t>
  </si>
  <si>
    <t>TK Elevator</t>
  </si>
  <si>
    <t>N/A</t>
  </si>
  <si>
    <t>Otis Elevator</t>
  </si>
  <si>
    <t>Thyssenkrupp Elevator Contract                     NRPO-14-97014</t>
  </si>
  <si>
    <t xml:space="preserve">TK Elevator </t>
  </si>
  <si>
    <t xml:space="preserve">TK Elevator   </t>
  </si>
  <si>
    <t>Otis Elevator         CBC</t>
  </si>
  <si>
    <t xml:space="preserve">Program Code# </t>
  </si>
  <si>
    <t>#11606</t>
  </si>
  <si>
    <t>Contract # for each building</t>
  </si>
  <si>
    <t>2009-0222-8401</t>
  </si>
  <si>
    <t>2013-0222-1659</t>
  </si>
  <si>
    <t xml:space="preserve">  09PTPRBA9EM</t>
  </si>
  <si>
    <t>10DOALPPG12</t>
  </si>
  <si>
    <t xml:space="preserve"> #PSOB12EMS</t>
  </si>
  <si>
    <t>Financial Estimate</t>
  </si>
  <si>
    <t>FY14=$10,000             FY15=$13,211</t>
  </si>
  <si>
    <t>FY14=$11,800     FY15=$7,200</t>
  </si>
  <si>
    <t xml:space="preserve"> FY14=$1,440          FY15=$4,300</t>
  </si>
  <si>
    <t>FY14=$1,440              FY15=$1440</t>
  </si>
  <si>
    <t>FY14=$32,819.5      FY15=$36,230.00</t>
  </si>
  <si>
    <t>FY14=$2,400           FY15=$0.00</t>
  </si>
  <si>
    <t>FY14=$600      FY15=$600</t>
  </si>
  <si>
    <t>FY14=$1,125          FY15=$20,000.00</t>
  </si>
  <si>
    <t>FY14=$1,440            FY15=$1,440</t>
  </si>
  <si>
    <t xml:space="preserve">FY13=$1,200       FY14=$1,200          </t>
  </si>
  <si>
    <t xml:space="preserve">FY15=$36,096         </t>
  </si>
  <si>
    <t xml:space="preserve">FY15=$6,000         </t>
  </si>
  <si>
    <t xml:space="preserve">
FY14= $2,160 est                     FY15 = $2,160 est</t>
  </si>
  <si>
    <t>FY16 Projection</t>
  </si>
  <si>
    <t>FY16=$1,800</t>
  </si>
  <si>
    <t>FY16=$36,096</t>
  </si>
  <si>
    <t>FY16=$6,000</t>
  </si>
  <si>
    <t>FY16 = $2160 Est</t>
  </si>
  <si>
    <t>Contract Options: years/options</t>
  </si>
  <si>
    <t>(0) 2 yr options</t>
  </si>
  <si>
    <t xml:space="preserve"> 0 options to renew </t>
  </si>
  <si>
    <t>Orig + 5 renew options</t>
  </si>
  <si>
    <t>5 (1) yr</t>
  </si>
  <si>
    <t>1 (1) yr</t>
  </si>
  <si>
    <t>(2) 2 yr options</t>
  </si>
  <si>
    <t>Cert of Ins</t>
  </si>
  <si>
    <t>Options Taken</t>
  </si>
  <si>
    <t xml:space="preserve">Options Expire </t>
  </si>
  <si>
    <t xml:space="preserve">Status </t>
  </si>
  <si>
    <t>Drafting RFP</t>
  </si>
  <si>
    <t>Contract Expires</t>
  </si>
  <si>
    <t>9/1/14-8/31/20</t>
  </si>
  <si>
    <t>CURRENT ACTION</t>
  </si>
  <si>
    <t>AMENDMENT # 31 $3,040.00 Increase # 32 571.00 Increase</t>
  </si>
  <si>
    <t>AMENDMENT #25 - $502.00 Increase</t>
  </si>
  <si>
    <t>A-25 Increase contract cost $251.00 reprogram elevator phones AMENDMENT # 26 Services Suspended this building 6/10/2014</t>
  </si>
  <si>
    <t>AMENDMENT # 25 $251.00 increase</t>
  </si>
  <si>
    <t>AMENDMENT  # 31 $10,868.00 Increase</t>
  </si>
  <si>
    <t>AMENDMENT # 25 ASM Removed from Contrct 6/30/2014 effective</t>
  </si>
  <si>
    <t>AMENDMENT # 12</t>
  </si>
  <si>
    <t>Contract 2013-0222-1659 Kami has this contract for Elevator Remod. w/ ACCI Approx $407.00 per service hour is norm, no monetary amount specified in contract for call outs on items not covered by 1 yr warrantly on equipement</t>
  </si>
  <si>
    <t>AMENDMENT # 25 $251.00 increase to the contract</t>
  </si>
  <si>
    <t>Month-to-Month</t>
  </si>
  <si>
    <t>No Amendments</t>
  </si>
  <si>
    <t>Amendment 1</t>
  </si>
  <si>
    <t>Amendment #1</t>
  </si>
  <si>
    <t xml:space="preserve">Leasing Task Report </t>
  </si>
  <si>
    <t>COI Spreadsheet</t>
  </si>
  <si>
    <t>PR Tracking</t>
  </si>
  <si>
    <t>Expiring Leases w/ Options</t>
  </si>
  <si>
    <t>Expiring Leases w/o Options</t>
  </si>
  <si>
    <t xml:space="preserve">Lease Problem List </t>
  </si>
  <si>
    <t>Leasing Task Report</t>
  </si>
  <si>
    <t>Lease Number Assignment Log - 4000 5000 6000 7000 8000 9000 series</t>
  </si>
  <si>
    <t>Lease Number Assignment Log for Private Lessor Leases - 2000 series</t>
  </si>
  <si>
    <t>LMS PRIVATE LESSOR LEASE LOG - Current</t>
  </si>
  <si>
    <t>A&amp;E Tracking Spreadsheet (muliple, one per A&amp;E vendor)</t>
  </si>
  <si>
    <t>LPPG Envelope and Mechanical Upgrades Phase III Design</t>
  </si>
  <si>
    <t>**To Be Determined**</t>
  </si>
  <si>
    <t>Open</t>
  </si>
  <si>
    <t>LPPG Envelope and Mechanical Upgrades Phase II Design</t>
  </si>
  <si>
    <t>LPPG Office M&amp;O FY15</t>
  </si>
  <si>
    <t xml:space="preserve">Lease #2585 Bethel DOC </t>
  </si>
  <si>
    <t>DOC DO# 20-01-15-0104</t>
  </si>
  <si>
    <t>Miscellaneous Atwood A&amp;E</t>
  </si>
  <si>
    <t>Atwood M&amp;O FY15</t>
  </si>
  <si>
    <t>Administrative Work Order- Close out WO#55, Forward Balance</t>
  </si>
  <si>
    <t>Closed</t>
  </si>
  <si>
    <t>Administrative Work Order- Close out WO#24, Forward Balance</t>
  </si>
  <si>
    <t>DOR 6th Floor Commissioner's Office Buildout</t>
  </si>
  <si>
    <t>DOR DO #415172</t>
  </si>
  <si>
    <t>Total Approved to Date</t>
  </si>
  <si>
    <t>Contract Value</t>
  </si>
  <si>
    <t>Balance Remaining</t>
  </si>
  <si>
    <t>Juneau</t>
  </si>
  <si>
    <t>LEASING TASK REPORT</t>
  </si>
  <si>
    <t>Priority Level 1-2-3  (3=highest)</t>
  </si>
  <si>
    <t>Priority</t>
  </si>
  <si>
    <t>Lease #</t>
  </si>
  <si>
    <t>Lessor Name</t>
  </si>
  <si>
    <t>Dept / Div</t>
  </si>
  <si>
    <t>CO</t>
  </si>
  <si>
    <t>Task</t>
  </si>
  <si>
    <t>Action</t>
  </si>
  <si>
    <t>Juneau Business Center, LLC</t>
  </si>
  <si>
    <t>DOA</t>
  </si>
  <si>
    <t>SG</t>
  </si>
  <si>
    <t>CPI</t>
  </si>
  <si>
    <t>Tunista, Inc</t>
  </si>
  <si>
    <t>Bethel</t>
  </si>
  <si>
    <t>MM</t>
  </si>
  <si>
    <t>2/1/2015 Drafted 1/21/2015-MM</t>
  </si>
  <si>
    <t>Greg Stevenson</t>
  </si>
  <si>
    <t>AR</t>
  </si>
  <si>
    <t>In process</t>
  </si>
  <si>
    <t>Bachner, Inc.</t>
  </si>
  <si>
    <t>Fairbanks</t>
  </si>
  <si>
    <t>JB</t>
  </si>
  <si>
    <t>2/1/2015- Drafted (On Hold Waiting on Hold Over Status) - JB</t>
  </si>
  <si>
    <t>Egemo Properties, Inc.</t>
  </si>
  <si>
    <t>DPS</t>
  </si>
  <si>
    <t>CPI - Recurring</t>
  </si>
  <si>
    <t>Frampton Opinksy</t>
  </si>
  <si>
    <t>DNR, DED, DOA</t>
  </si>
  <si>
    <t>Dutch Properties, LLC.</t>
  </si>
  <si>
    <t>Dutch Harbor</t>
  </si>
  <si>
    <t>DEC</t>
  </si>
  <si>
    <t>5/1/2015 Drafted 1/21/2015-MM</t>
  </si>
  <si>
    <t>Salmon Creek, LLC</t>
  </si>
  <si>
    <t>GOV</t>
  </si>
  <si>
    <t>Jordan Creek Center</t>
  </si>
  <si>
    <t>Will-O, LLC</t>
  </si>
  <si>
    <t>DHSS, DOL</t>
  </si>
  <si>
    <t>RENEGOTIATION CLAUSE: FAIR MARKET RATE</t>
  </si>
  <si>
    <r>
      <t>CO's: Please Remember to Update the Status of the Lease in this Action/Comment Section.</t>
    </r>
    <r>
      <rPr>
        <b/>
        <sz val="12"/>
        <color indexed="12"/>
        <rFont val="Comic Sans MS"/>
        <family val="4"/>
      </rPr>
      <t xml:space="preserve">        </t>
    </r>
    <r>
      <rPr>
        <b/>
        <u/>
        <sz val="12"/>
        <color indexed="12"/>
        <rFont val="Comic Sans MS"/>
        <family val="4"/>
      </rPr>
      <t xml:space="preserve">                                   </t>
    </r>
    <r>
      <rPr>
        <b/>
        <sz val="12"/>
        <color indexed="12"/>
        <rFont val="Comic Sans MS"/>
        <family val="4"/>
      </rPr>
      <t xml:space="preserve">  Thank You!</t>
    </r>
  </si>
  <si>
    <t>Dept. / Div</t>
  </si>
  <si>
    <t>Staff</t>
  </si>
  <si>
    <r>
      <rPr>
        <b/>
        <sz val="14"/>
        <rFont val="Arial"/>
        <family val="2"/>
      </rPr>
      <t>ACTION</t>
    </r>
    <r>
      <rPr>
        <b/>
        <sz val="12"/>
        <rFont val="Arial"/>
        <family val="2"/>
      </rPr>
      <t xml:space="preserve">                                                                                                                                                                                                     </t>
    </r>
    <r>
      <rPr>
        <b/>
        <sz val="12"/>
        <color rgb="FFC00000"/>
        <rFont val="Arial"/>
        <family val="2"/>
      </rPr>
      <t xml:space="preserve">THESE ITEMS WILL BE DELETED </t>
    </r>
    <r>
      <rPr>
        <b/>
        <u/>
        <sz val="12"/>
        <rFont val="Arial"/>
        <family val="2"/>
      </rPr>
      <t>ONLY</t>
    </r>
    <r>
      <rPr>
        <b/>
        <sz val="12"/>
        <color rgb="FFC00000"/>
        <rFont val="Arial"/>
        <family val="2"/>
      </rPr>
      <t xml:space="preserve"> BY LEASE ACCOUNTING.                                                                               THESE ITEMS WILL BE REMOVED BY LEASE ACCOUNTING, ONCE THEY HAVE BEEN COMPLETED BY THE CO</t>
    </r>
    <r>
      <rPr>
        <b/>
        <u/>
        <sz val="12"/>
        <color rgb="FFC00000"/>
        <rFont val="Arial"/>
        <family val="2"/>
      </rPr>
      <t xml:space="preserve"> </t>
    </r>
    <r>
      <rPr>
        <b/>
        <u/>
        <sz val="12"/>
        <rFont val="Arial"/>
        <family val="2"/>
      </rPr>
      <t>AND</t>
    </r>
    <r>
      <rPr>
        <u/>
        <sz val="12"/>
        <rFont val="Arial"/>
        <family val="2"/>
      </rPr>
      <t xml:space="preserve"> </t>
    </r>
    <r>
      <rPr>
        <sz val="12"/>
        <rFont val="Arial"/>
        <family val="2"/>
      </rPr>
      <t>PROCESSED BY</t>
    </r>
    <r>
      <rPr>
        <b/>
        <sz val="12"/>
        <color rgb="FFC00000"/>
        <rFont val="Arial"/>
        <family val="2"/>
      </rPr>
      <t xml:space="preserve"> LEASE ACCOUNTING. </t>
    </r>
  </si>
  <si>
    <t>Sablefish LLC</t>
  </si>
  <si>
    <t>CC&amp;ED</t>
  </si>
  <si>
    <t>Lease Amendment</t>
  </si>
  <si>
    <r>
      <t>5/8/14:</t>
    </r>
    <r>
      <rPr>
        <b/>
        <sz val="10"/>
        <rFont val="Arial"/>
        <family val="2"/>
      </rPr>
      <t xml:space="preserve">  </t>
    </r>
    <r>
      <rPr>
        <sz val="10"/>
        <rFont val="Arial"/>
        <family val="2"/>
      </rPr>
      <t xml:space="preserve">In A#32, the property description reflects 8,086 sf of office space plus a 72 sf telephone room.  Per A#30, this should be listed as 8,006 sf plus a 72 sf telephone room.  Please review and address on the next amendment.  </t>
    </r>
    <r>
      <rPr>
        <b/>
        <u/>
        <sz val="10"/>
        <color rgb="FF0070C0"/>
        <rFont val="Arial"/>
        <family val="2"/>
      </rPr>
      <t>5/28/14:</t>
    </r>
    <r>
      <rPr>
        <b/>
        <sz val="10"/>
        <color rgb="FF0070C0"/>
        <rFont val="Arial"/>
        <family val="2"/>
      </rPr>
      <t xml:space="preserve">  A colored sheet has been placed in the amendment section of the lease file to remind COs to add this item to the next amendment.  MS  </t>
    </r>
    <r>
      <rPr>
        <b/>
        <u/>
        <sz val="10"/>
        <color rgb="FF0070C0"/>
        <rFont val="Arial"/>
        <family val="2"/>
      </rPr>
      <t>8/18/14:</t>
    </r>
    <r>
      <rPr>
        <b/>
        <sz val="10"/>
        <color rgb="FF0070C0"/>
        <rFont val="Arial"/>
        <family val="2"/>
      </rPr>
      <t xml:space="preserve">  Will be addressed with next amendment. </t>
    </r>
  </si>
  <si>
    <t>UAA Land Management</t>
  </si>
  <si>
    <t>F&amp;G</t>
  </si>
  <si>
    <r>
      <t>7/30/14:</t>
    </r>
    <r>
      <rPr>
        <b/>
        <sz val="10"/>
        <rFont val="Arial"/>
        <family val="2"/>
      </rPr>
      <t xml:space="preserve">  </t>
    </r>
    <r>
      <rPr>
        <sz val="10"/>
        <rFont val="Arial"/>
        <family val="2"/>
      </rPr>
      <t>In the CPI Adjustment calculation in A#14, the indexes are listed as January-</t>
    </r>
    <r>
      <rPr>
        <b/>
        <sz val="10"/>
        <rFont val="Arial"/>
        <family val="2"/>
      </rPr>
      <t>July,</t>
    </r>
    <r>
      <rPr>
        <sz val="10"/>
        <rFont val="Arial"/>
        <family val="2"/>
      </rPr>
      <t xml:space="preserve"> when they should be listed as January-</t>
    </r>
    <r>
      <rPr>
        <b/>
        <sz val="10"/>
        <rFont val="Arial"/>
        <family val="2"/>
      </rPr>
      <t>June</t>
    </r>
    <r>
      <rPr>
        <sz val="10"/>
        <rFont val="Arial"/>
        <family val="2"/>
      </rPr>
      <t>.  Please add an item addressing this to the next amendment to the lease.</t>
    </r>
  </si>
  <si>
    <t>Kenai Self Storage</t>
  </si>
  <si>
    <t>Kenai</t>
  </si>
  <si>
    <t>Law</t>
  </si>
  <si>
    <r>
      <t>10/24/14:</t>
    </r>
    <r>
      <rPr>
        <b/>
        <sz val="10"/>
        <rFont val="Arial"/>
        <family val="2"/>
      </rPr>
      <t xml:space="preserve">  </t>
    </r>
    <r>
      <rPr>
        <sz val="10"/>
        <rFont val="Arial"/>
        <family val="2"/>
      </rPr>
      <t xml:space="preserve">The original lease agreement appears to be missing the legal description. Additionally, please clarify the legal name and address for the Lessor. </t>
    </r>
    <r>
      <rPr>
        <b/>
        <sz val="10"/>
        <rFont val="Arial"/>
        <family val="2"/>
      </rPr>
      <t xml:space="preserve">Sent email to lessor awaiting reply, amendment drafted.  11/3/14-MM.  </t>
    </r>
    <r>
      <rPr>
        <b/>
        <u/>
        <sz val="10"/>
        <rFont val="Arial"/>
        <family val="2"/>
      </rPr>
      <t>11/4/14:</t>
    </r>
    <r>
      <rPr>
        <b/>
        <sz val="10"/>
        <rFont val="Arial"/>
        <family val="2"/>
      </rPr>
      <t xml:space="preserve">  </t>
    </r>
    <r>
      <rPr>
        <sz val="10"/>
        <rFont val="Arial"/>
        <family val="2"/>
      </rPr>
      <t xml:space="preserve">Due to the clarification needed for the Lessor address, payment has not yet been issued for this lease, as we do not wish to send a warrant to an incorrect address.  </t>
    </r>
    <r>
      <rPr>
        <b/>
        <sz val="10"/>
        <rFont val="Arial"/>
        <family val="2"/>
      </rPr>
      <t xml:space="preserve">A-1 sent to lessor 10/29/14-MM, A-1 fully executed Completed, Please Remove 11/17/2014-MM.  </t>
    </r>
    <r>
      <rPr>
        <b/>
        <u/>
        <sz val="10"/>
        <rFont val="Arial"/>
        <family val="2"/>
      </rPr>
      <t>11/18/14:</t>
    </r>
    <r>
      <rPr>
        <b/>
        <sz val="10"/>
        <rFont val="Arial"/>
        <family val="2"/>
      </rPr>
      <t xml:space="preserve">  </t>
    </r>
    <r>
      <rPr>
        <sz val="10"/>
        <rFont val="Arial"/>
        <family val="2"/>
      </rPr>
      <t xml:space="preserve">A#1 Received to correct Lessor address and property description, payment is now in process.  Please ask the Lessor to complete a new W-9 that reflects the same complete address listed on the amendment.  </t>
    </r>
    <r>
      <rPr>
        <b/>
        <sz val="10"/>
        <rFont val="Arial"/>
        <family val="2"/>
      </rPr>
      <t xml:space="preserve">Requested new W-9 form 12/16/2014-MM. </t>
    </r>
    <r>
      <rPr>
        <b/>
        <sz val="10"/>
        <color theme="4" tint="-0.249977111117893"/>
        <rFont val="Arial"/>
        <family val="2"/>
      </rPr>
      <t>Follow up email sent to lessor requesting new W-9 form 1/6/2015-MM, Follow up email sent 1/21/2015-MM</t>
    </r>
  </si>
  <si>
    <t>Brown Apartments, LLC</t>
  </si>
  <si>
    <t>Sitka</t>
  </si>
  <si>
    <r>
      <t>11/25/14:</t>
    </r>
    <r>
      <rPr>
        <b/>
        <sz val="10"/>
        <rFont val="Arial"/>
        <family val="2"/>
      </rPr>
      <t xml:space="preserve">  </t>
    </r>
    <r>
      <rPr>
        <sz val="10"/>
        <rFont val="Arial"/>
        <family val="2"/>
      </rPr>
      <t>A#27 item 2 restates the Base Monthly Lease Rate as $964.</t>
    </r>
    <r>
      <rPr>
        <b/>
        <sz val="10"/>
        <rFont val="Arial"/>
        <family val="2"/>
      </rPr>
      <t>08</t>
    </r>
    <r>
      <rPr>
        <sz val="10"/>
        <rFont val="Arial"/>
        <family val="2"/>
      </rPr>
      <t>, when per our records and A#23 items 5 and 10, it should be $964.</t>
    </r>
    <r>
      <rPr>
        <b/>
        <sz val="10"/>
        <rFont val="Arial"/>
        <family val="2"/>
      </rPr>
      <t>80</t>
    </r>
    <r>
      <rPr>
        <sz val="10"/>
        <rFont val="Arial"/>
        <family val="2"/>
      </rPr>
      <t xml:space="preserve">. Please review and advise.  Upon review the base rate should be $964.80 and will be </t>
    </r>
    <r>
      <rPr>
        <b/>
        <sz val="10"/>
        <color rgb="FFFF0000"/>
        <rFont val="Arial"/>
        <family val="2"/>
      </rPr>
      <t>addressed and will be changed in the next amendment-SG. 11/25.</t>
    </r>
  </si>
  <si>
    <t>Washington - Alaska Properties</t>
  </si>
  <si>
    <t>Petersburg</t>
  </si>
  <si>
    <t>H&amp;SS, F&amp;G, Pub Safety</t>
  </si>
  <si>
    <r>
      <t>11/26/14:</t>
    </r>
    <r>
      <rPr>
        <b/>
        <sz val="10"/>
        <rFont val="Arial"/>
        <family val="2"/>
      </rPr>
      <t xml:space="preserve">  </t>
    </r>
    <r>
      <rPr>
        <sz val="10"/>
        <rFont val="Arial"/>
        <family val="2"/>
      </rPr>
      <t xml:space="preserve">Lease 1673 is set to expire on 12/31/2014.  Please provide an amendment to Extend, Renew, or Terminate ASAP.  </t>
    </r>
    <r>
      <rPr>
        <b/>
        <sz val="10"/>
        <color rgb="FFFF0000"/>
        <rFont val="Arial"/>
        <family val="2"/>
      </rPr>
      <t xml:space="preserve">Lessor has rejected BOV, and DFG wants dock dredging completed as par t of renewal. Per lessor current moratorium on dredging. -12/1 SG.  </t>
    </r>
    <r>
      <rPr>
        <b/>
        <u/>
        <sz val="10"/>
        <rFont val="Arial"/>
        <family val="2"/>
      </rPr>
      <t>12/11/14:</t>
    </r>
    <r>
      <rPr>
        <b/>
        <sz val="10"/>
        <rFont val="Arial"/>
        <family val="2"/>
      </rPr>
      <t xml:space="preserve">  </t>
    </r>
    <r>
      <rPr>
        <sz val="10"/>
        <rFont val="Arial"/>
        <family val="2"/>
      </rPr>
      <t xml:space="preserve">A#29 for Mo-Mo Holdover received, please confirm tentative end date.  </t>
    </r>
    <r>
      <rPr>
        <b/>
        <u/>
        <sz val="10"/>
        <rFont val="Arial"/>
        <family val="2"/>
      </rPr>
      <t>12/12/14:</t>
    </r>
    <r>
      <rPr>
        <b/>
        <sz val="10"/>
        <rFont val="Arial"/>
        <family val="2"/>
      </rPr>
      <t xml:space="preserve">  </t>
    </r>
    <r>
      <rPr>
        <sz val="10"/>
        <rFont val="Arial"/>
        <family val="2"/>
      </rPr>
      <t xml:space="preserve">Confirmed tentative end date of 1/31/15.  Please advise ASAP if this holdover is to be extended. </t>
    </r>
    <r>
      <rPr>
        <b/>
        <u/>
        <sz val="10"/>
        <rFont val="Arial"/>
        <family val="2"/>
      </rPr>
      <t>1/22/15:</t>
    </r>
    <r>
      <rPr>
        <sz val="10"/>
        <rFont val="Arial"/>
        <family val="2"/>
      </rPr>
      <t xml:space="preserve"> Per email approval from Tanci, February payment is now in process for this lease.</t>
    </r>
  </si>
  <si>
    <t>WBC Real Estate Investment Fund #1, LLC</t>
  </si>
  <si>
    <t>Leg Affairs</t>
  </si>
  <si>
    <r>
      <t>12/1/14:</t>
    </r>
    <r>
      <rPr>
        <b/>
        <sz val="10"/>
        <rFont val="Arial"/>
        <family val="2"/>
      </rPr>
      <t xml:space="preserve">  </t>
    </r>
    <r>
      <rPr>
        <sz val="10"/>
        <rFont val="Arial"/>
        <family val="2"/>
      </rPr>
      <t xml:space="preserve">Lease 2608 is set to expire on 12/31/2014.  Please provide an amendment to Extend, Renew, or Terminate ASAP.  </t>
    </r>
    <r>
      <rPr>
        <b/>
        <sz val="10"/>
        <rFont val="Arial"/>
        <family val="2"/>
      </rPr>
      <t xml:space="preserve">Holdover completed through 1/31/2015.  AR 12/11/14.  </t>
    </r>
    <r>
      <rPr>
        <b/>
        <u/>
        <sz val="10"/>
        <rFont val="Arial"/>
        <family val="2"/>
      </rPr>
      <t>12/11/14:</t>
    </r>
    <r>
      <rPr>
        <b/>
        <sz val="10"/>
        <rFont val="Arial"/>
        <family val="2"/>
      </rPr>
      <t xml:space="preserve">  </t>
    </r>
    <r>
      <rPr>
        <sz val="10"/>
        <rFont val="Arial"/>
        <family val="2"/>
      </rPr>
      <t>A#10 for Mo-Mo Holdover processed with tentative end date of 1/31/2015.  Please advise ASAP if this holdover will be extended.</t>
    </r>
  </si>
  <si>
    <t>Dock Street Building Corporation</t>
  </si>
  <si>
    <t>Ketchikan</t>
  </si>
  <si>
    <r>
      <t>12/29/14:</t>
    </r>
    <r>
      <rPr>
        <b/>
        <sz val="10"/>
        <rFont val="Arial"/>
        <family val="2"/>
      </rPr>
      <t xml:space="preserve">  </t>
    </r>
    <r>
      <rPr>
        <sz val="10"/>
        <rFont val="Arial"/>
        <family val="2"/>
      </rPr>
      <t xml:space="preserve">Lease 2247 is set to expire on 1/31/2015. Please provide an amendment to Extend, Renew, or Terminate ASAP. Amendment to renew out to lessor for signature </t>
    </r>
    <r>
      <rPr>
        <sz val="10"/>
        <color rgb="FFFF0000"/>
        <rFont val="Arial"/>
        <family val="2"/>
      </rPr>
      <t xml:space="preserve">1/21/15 SG. </t>
    </r>
    <r>
      <rPr>
        <b/>
        <u/>
        <sz val="10"/>
        <rFont val="Arial"/>
        <family val="2"/>
      </rPr>
      <t>1/22/15:</t>
    </r>
    <r>
      <rPr>
        <sz val="10"/>
        <rFont val="Arial"/>
        <family val="2"/>
      </rPr>
      <t xml:space="preserve"> Per email approval from Tanci, February payment is now in process for this lease.</t>
    </r>
  </si>
  <si>
    <t>Heart of Willow, LLC</t>
  </si>
  <si>
    <t>Willow</t>
  </si>
  <si>
    <t>Pub Safety</t>
  </si>
  <si>
    <r>
      <t>12/29/14:</t>
    </r>
    <r>
      <rPr>
        <b/>
        <sz val="10"/>
        <rFont val="Arial"/>
        <family val="2"/>
      </rPr>
      <t xml:space="preserve">  </t>
    </r>
    <r>
      <rPr>
        <sz val="10"/>
        <rFont val="Arial"/>
        <family val="2"/>
      </rPr>
      <t xml:space="preserve">Lease 2540 is set to expire on 1/31/2015. Please provide an amendment to Extend, Renew, or Terminate ASAP. </t>
    </r>
    <r>
      <rPr>
        <b/>
        <sz val="10"/>
        <rFont val="Arial"/>
        <family val="2"/>
      </rPr>
      <t>Termination Agreement drafted (A10) 1-22-15, in peer review - JB</t>
    </r>
  </si>
  <si>
    <t>Ninilchik Native Association, Inc.</t>
  </si>
  <si>
    <t>Kasilof</t>
  </si>
  <si>
    <t>Admin</t>
  </si>
  <si>
    <r>
      <t>12/31/14:</t>
    </r>
    <r>
      <rPr>
        <b/>
        <sz val="10"/>
        <rFont val="Arial"/>
        <family val="2"/>
      </rPr>
      <t xml:space="preserve">  </t>
    </r>
    <r>
      <rPr>
        <sz val="10"/>
        <rFont val="Arial"/>
        <family val="2"/>
      </rPr>
      <t xml:space="preserve">In A#8, the Lessor address is incorrect.  The Lessor address should reflect the change that was submitted within A#7.  Please review, confirm and provide an amendment correcting A#8.  </t>
    </r>
    <r>
      <rPr>
        <b/>
        <sz val="10"/>
        <color rgb="FF0070C0"/>
        <rFont val="Arial"/>
        <family val="2"/>
      </rPr>
      <t>A-9 prepared, EDI &amp; W-9 on file do not match.  Emailed lessor for updated EDI &amp; W-9 forms. Will need to recieve these before I can execute amendmnet 1/6/2014-MM. Follow up email sent 1/21/2015-MM</t>
    </r>
  </si>
  <si>
    <r>
      <t>12/31/14:</t>
    </r>
    <r>
      <rPr>
        <b/>
        <sz val="10"/>
        <rFont val="Arial"/>
        <family val="2"/>
      </rPr>
      <t xml:space="preserve">  </t>
    </r>
    <r>
      <rPr>
        <sz val="10"/>
        <rFont val="Arial"/>
        <family val="2"/>
      </rPr>
      <t>Lease 2532 is set to expire on 1/31/2015. Please provide an amendment to Extend, Renew, or Terminate ASAP.</t>
    </r>
    <r>
      <rPr>
        <b/>
        <sz val="10"/>
        <rFont val="Arial"/>
        <family val="2"/>
      </rPr>
      <t xml:space="preserve"> Holdover effective 2/1/2015 (A18) drafted 1-22-15, in peer review - JB</t>
    </r>
  </si>
  <si>
    <t>Sunshine Plaza, LLC</t>
  </si>
  <si>
    <t>Revenue, H&amp;SS, DNR</t>
  </si>
  <si>
    <r>
      <t>1/20/15:</t>
    </r>
    <r>
      <rPr>
        <sz val="10"/>
        <rFont val="Arial"/>
        <family val="2"/>
      </rPr>
      <t xml:space="preserve"> D(04) and H(04) are now in holdover through 3/31/2015 per PRs included with A#31, please advise ASAP if the holdover is to be extended.  </t>
    </r>
  </si>
  <si>
    <t>Greg Stevenson DBA Parkgate Professional Building</t>
  </si>
  <si>
    <t>Eagle River</t>
  </si>
  <si>
    <r>
      <t>1/20/15:</t>
    </r>
    <r>
      <rPr>
        <sz val="10"/>
        <rFont val="Arial"/>
        <family val="2"/>
      </rPr>
      <t xml:space="preserve"> The CPI calculation in A#16 is using an adjustment index one year newer than what was available as of the last eligible date for adjustment, 1/1/15. The amendment uses the 2nd half 2014 index, when the most recent available on 1/1/15 was the 2nd half 2013. Please review and advise.  </t>
    </r>
    <r>
      <rPr>
        <b/>
        <sz val="10"/>
        <rFont val="Arial"/>
        <family val="2"/>
      </rPr>
      <t>A17 in peer AR 1/21/15</t>
    </r>
  </si>
  <si>
    <t>Leirer Enterprises, LLC</t>
  </si>
  <si>
    <t>Seward</t>
  </si>
  <si>
    <t>Labor</t>
  </si>
  <si>
    <r>
      <t>1/22/15:</t>
    </r>
    <r>
      <rPr>
        <sz val="10"/>
        <rFont val="Arial"/>
        <family val="2"/>
      </rPr>
      <t xml:space="preserve"> To ensure accurate records and projections, we need to confirm the changes made by A#23. Does this lease consist now only of Lot 1A, Block 1, or does it also include Lot 1, Block 2? Please review and clarify.</t>
    </r>
  </si>
  <si>
    <t xml:space="preserve">Vendor:   </t>
  </si>
  <si>
    <t>Terms:</t>
  </si>
  <si>
    <t>nte $5,000,000, exp 12/31/16</t>
  </si>
  <si>
    <t xml:space="preserve">Revised: </t>
  </si>
  <si>
    <t>WO #</t>
  </si>
  <si>
    <t>Description</t>
  </si>
  <si>
    <t>Approved Amount</t>
  </si>
  <si>
    <t>Total Contract to Date</t>
  </si>
  <si>
    <t>Funding Source</t>
  </si>
  <si>
    <t>Proj #</t>
  </si>
  <si>
    <t>Vendor Inv #</t>
  </si>
  <si>
    <t xml:space="preserve">Invoice Amount </t>
  </si>
  <si>
    <t>Invoice Rec'd</t>
  </si>
  <si>
    <t>WO Balance</t>
  </si>
  <si>
    <t>WO Status</t>
  </si>
  <si>
    <t>A/E Contract - Central  Regions</t>
  </si>
  <si>
    <t>Contract #02522007</t>
  </si>
  <si>
    <t xml:space="preserve">ECI/Hyer - Anchorage  </t>
  </si>
  <si>
    <t>AS 1/23/15</t>
  </si>
  <si>
    <t>Process Date</t>
  </si>
  <si>
    <t>Dept</t>
  </si>
  <si>
    <t>Lessor</t>
  </si>
  <si>
    <t>Lessor
Property Manager</t>
  </si>
  <si>
    <t>Lessor or Property Manager's Mailing Address</t>
  </si>
  <si>
    <t>Email</t>
  </si>
  <si>
    <t>Phone#</t>
  </si>
  <si>
    <t>Property Address</t>
  </si>
  <si>
    <t xml:space="preserve">  City</t>
  </si>
  <si>
    <t>Coverage Reqd
WC / GL / Auto</t>
  </si>
  <si>
    <t>Clause
Location</t>
  </si>
  <si>
    <t>GL Due 
Date</t>
  </si>
  <si>
    <t>Auto
Due Date</t>
  </si>
  <si>
    <t>WC
Due Date</t>
  </si>
  <si>
    <t>Add Ins
Provided</t>
  </si>
  <si>
    <t>WOS
Provided</t>
  </si>
  <si>
    <t>Date Received</t>
  </si>
  <si>
    <t>Date Verified by CO</t>
  </si>
  <si>
    <t>True North FCU</t>
  </si>
  <si>
    <t>Lauren MacVay</t>
  </si>
  <si>
    <t>P.O. Box 34157, Juneau, Ak 99803</t>
  </si>
  <si>
    <t>lmacvay@truenorthfcu.org</t>
  </si>
  <si>
    <t>586-4329</t>
  </si>
  <si>
    <t>ATM 8th Floor SOB</t>
  </si>
  <si>
    <t>Not Required / 300</t>
  </si>
  <si>
    <t>Pg. 3 Sec. 10 Contract</t>
  </si>
  <si>
    <t>4/14/2014 - Reminder sent via email</t>
  </si>
  <si>
    <t>The Plaza, LLC</t>
  </si>
  <si>
    <t>Rob Hill</t>
  </si>
  <si>
    <t>17104 13th Avenue NW Shoreline, WA 98177</t>
  </si>
  <si>
    <t>robhill10@hotmail.com</t>
  </si>
  <si>
    <t>206-595-1662</t>
  </si>
  <si>
    <t>2417 Tongass Ave.</t>
  </si>
  <si>
    <t>SL/1M/500</t>
  </si>
  <si>
    <t>RFQ 3.40</t>
  </si>
  <si>
    <t>Yes</t>
  </si>
  <si>
    <t>7/3/2014 - Notified of Default by CO (SG)</t>
  </si>
  <si>
    <t>C-4 Properties</t>
  </si>
  <si>
    <t>Scott Johannes</t>
  </si>
  <si>
    <t>412 S. Adele Cir. Wasilla, AK 99654</t>
  </si>
  <si>
    <t>scottj@criteriongeneral.com</t>
  </si>
  <si>
    <t>277-3200</t>
  </si>
  <si>
    <t>527 Pittman Road</t>
  </si>
  <si>
    <t>Wasilla</t>
  </si>
  <si>
    <t>12/24/14- Sent reminder email for upcoming policy EXP (Mike)</t>
  </si>
  <si>
    <t>University Plaza West, LLC</t>
  </si>
  <si>
    <t>Bill Beistline</t>
  </si>
  <si>
    <t>P.O. Box 80525, Fairbanks, Ak 99708</t>
  </si>
  <si>
    <t>bline@gci.net</t>
  </si>
  <si>
    <t>474-0200</t>
  </si>
  <si>
    <t>610 University Ave.</t>
  </si>
  <si>
    <t>100 / 300 / 300</t>
  </si>
  <si>
    <t>Sct 25 ITB 52266</t>
  </si>
  <si>
    <t>Waiver</t>
  </si>
  <si>
    <t>S&amp;S Center</t>
  </si>
  <si>
    <t>Erick Watkins</t>
  </si>
  <si>
    <t>43335 Kalifornsky Beach Rd., Suite 40 Soldotna, AK 99669</t>
  </si>
  <si>
    <t>erick@erickwatkins.com</t>
  </si>
  <si>
    <t>262-7171</t>
  </si>
  <si>
    <t>43961 K. Beach Rd.</t>
  </si>
  <si>
    <t>Soldotna</t>
  </si>
  <si>
    <t>Sec 25 ITB</t>
  </si>
  <si>
    <t xml:space="preserve">S&amp;S Center  </t>
  </si>
  <si>
    <t>Exempt</t>
  </si>
  <si>
    <t>Melvin Veit</t>
  </si>
  <si>
    <t>P.O. Box 269, Willow, AK 99688</t>
  </si>
  <si>
    <t>melveit@mtaonline.net</t>
  </si>
  <si>
    <t>495-7970</t>
  </si>
  <si>
    <t>Milepost 69.1 Parks Hwy</t>
  </si>
  <si>
    <t>SL/1 ML/500</t>
  </si>
  <si>
    <t>Sec. 3.40 RFQ</t>
  </si>
  <si>
    <t>12/31/14-Lease terminating 1/31/15, per Matt's iinstruction no reminder was sent. (Mike)</t>
  </si>
  <si>
    <t>DPS, DOA</t>
  </si>
  <si>
    <t>ALAGNAK, Inc.</t>
  </si>
  <si>
    <t>Angela McFarland</t>
  </si>
  <si>
    <t>2705 Mill Bay Road, Kodiak, Ak 99615</t>
  </si>
  <si>
    <t>amcfarland@gci.net</t>
  </si>
  <si>
    <t>486-4733</t>
  </si>
  <si>
    <t>2921 Mill Bay Rd</t>
  </si>
  <si>
    <t>Kodiak</t>
  </si>
  <si>
    <t>300/300</t>
  </si>
  <si>
    <t>Sec 4.32, ITB 1397</t>
  </si>
  <si>
    <t>12/31/14-Sent reminder email for upcoming policy EXP (Mike)</t>
  </si>
  <si>
    <t>LEG AFF</t>
  </si>
  <si>
    <t>WBC Real Estate  Investment Fund #1, LLC</t>
  </si>
  <si>
    <t>Laura Cantrell Wiley Brooks Co.</t>
  </si>
  <si>
    <t>2525 Blueberry, Suite 105, Anchorage, AK 99503</t>
  </si>
  <si>
    <t>laura@wbcak.com</t>
  </si>
  <si>
    <t>277-2484</t>
  </si>
  <si>
    <t>733 West 4th Avenue, Suite 300</t>
  </si>
  <si>
    <t>SL / 1M / 500</t>
  </si>
  <si>
    <t>Sec 3.40 RFP</t>
  </si>
  <si>
    <t>1/9/15-Lease is being terminated no need for new COI per Property Manager &amp; CO (Mike)</t>
  </si>
  <si>
    <t>Moore, Kenneth &amp; Rose</t>
  </si>
  <si>
    <t>Ken &amp; Rose Moore</t>
  </si>
  <si>
    <t>5140 Kachemak Dr., Homer, Ak 99603-9426</t>
  </si>
  <si>
    <t>kshores@ptialaska.net Kmoore10@sprynet.com</t>
  </si>
  <si>
    <t>235-8234</t>
  </si>
  <si>
    <t>195 Bunnell Ave</t>
  </si>
  <si>
    <t>Homer</t>
  </si>
  <si>
    <t>1/14/15-Sent out 30 day reminder email. (Mike)</t>
  </si>
  <si>
    <t>Sec. 1.07 RFQ</t>
  </si>
  <si>
    <t>LAW, DOA, DOR</t>
  </si>
  <si>
    <t>The Assembly Associates</t>
  </si>
  <si>
    <t>Gordon Evans</t>
  </si>
  <si>
    <t>211 4th St., Ste 305, Juneau, Ak 99801</t>
  </si>
  <si>
    <t>Evans9132@ptialaska.net</t>
  </si>
  <si>
    <t>321-1686</t>
  </si>
  <si>
    <t>211 4th St.</t>
  </si>
  <si>
    <t>Sec 1.07 RFQ</t>
  </si>
  <si>
    <t>1/16/15- Sent out 30 day reminder email. (Mike)</t>
  </si>
  <si>
    <t>PR #</t>
  </si>
  <si>
    <t>RECD</t>
  </si>
  <si>
    <t>PTS #</t>
  </si>
  <si>
    <t>DESCRIPTION</t>
  </si>
  <si>
    <t>CURRENT LEASE EXPIRES</t>
  </si>
  <si>
    <t>Old Lse Number</t>
  </si>
  <si>
    <t>New Lse Number</t>
  </si>
  <si>
    <t>DEPT/DIV</t>
  </si>
  <si>
    <t>SQ FT</t>
  </si>
  <si>
    <t>DOL ADVISED</t>
  </si>
  <si>
    <t>RAP</t>
  </si>
  <si>
    <t>083</t>
  </si>
  <si>
    <t>080</t>
  </si>
  <si>
    <t>080 FY Reported</t>
  </si>
  <si>
    <t>Solicitation Type</t>
  </si>
  <si>
    <t xml:space="preserve">Welcome Ltr </t>
  </si>
  <si>
    <t>Letter of Delegation</t>
  </si>
  <si>
    <t>ETS Notified</t>
  </si>
  <si>
    <t>CO ACTION</t>
  </si>
  <si>
    <t>PR-20-046-15</t>
  </si>
  <si>
    <t>2015-2000-2861</t>
  </si>
  <si>
    <t>Backfill/Bethel</t>
  </si>
  <si>
    <t>n/a</t>
  </si>
  <si>
    <t>DOC</t>
  </si>
  <si>
    <t>no</t>
  </si>
  <si>
    <t>yes</t>
  </si>
  <si>
    <t>Received PR DOC will backfill DEC portion of Lease effective 1/1/15 A-09 drafted. 11/13/2014-MM</t>
  </si>
  <si>
    <t>PR-20-052-15</t>
  </si>
  <si>
    <t>2015-2000-2893</t>
  </si>
  <si>
    <t>Renewal/Bethel</t>
  </si>
  <si>
    <t>Renewal A-9 drafted 11/13/2014-MM</t>
  </si>
  <si>
    <t>PR201506335</t>
  </si>
  <si>
    <t>2015-0600-2951</t>
  </si>
  <si>
    <t>Renew/King Salmon</t>
  </si>
  <si>
    <t>PR-04-003-15</t>
  </si>
  <si>
    <t>2015-0400-2916</t>
  </si>
  <si>
    <t>Renewal/Homer</t>
  </si>
  <si>
    <t>DOR</t>
  </si>
  <si>
    <t xml:space="preserve">n/a </t>
  </si>
  <si>
    <t>Received PR awaiting DOL PR 10/21/14-MM</t>
  </si>
  <si>
    <t>PR-12-027-15</t>
  </si>
  <si>
    <t>2015-1200-2915</t>
  </si>
  <si>
    <t>Extend/Anchor Point</t>
  </si>
  <si>
    <t>Terms negotiated, conducting RFI w responses due by 2-2-15. Will SS RAP this extension 1/20/15-MM</t>
  </si>
  <si>
    <t>PR-11-1028L-13</t>
  </si>
  <si>
    <t>2013-1100-1906</t>
  </si>
  <si>
    <t>Extend/Petersburg</t>
  </si>
  <si>
    <t>DFG</t>
  </si>
  <si>
    <t>Need to discuss renovations with lessor. Lessor did not accept terms of first BOV, 2nd BOV ordered. Awaiting 2nd BOV return. Lessor rejected 2nd BOV working possible SS RAP.</t>
  </si>
  <si>
    <t>PR-12-002-14</t>
  </si>
  <si>
    <t>2014-1200-2234</t>
  </si>
  <si>
    <t>PR-201406242</t>
  </si>
  <si>
    <t>2014-0600-2220</t>
  </si>
  <si>
    <t>PR-11-033-15</t>
  </si>
  <si>
    <t>2015-1100-2772</t>
  </si>
  <si>
    <t>Renew/Ketchikan</t>
  </si>
  <si>
    <t>Awaiting USS approval. USS approval received, lease out for signature 1/21/15.</t>
  </si>
  <si>
    <t>Expiring Leases WITH Options</t>
  </si>
  <si>
    <t>Leases Expiring in FY '15, '16, '17, '18 with Options</t>
  </si>
  <si>
    <t xml:space="preserve">Lease # </t>
  </si>
  <si>
    <t>SF</t>
  </si>
  <si>
    <t>Expires</t>
  </si>
  <si>
    <t>Options</t>
  </si>
  <si>
    <t>Date PR Requested</t>
  </si>
  <si>
    <t>LEG</t>
  </si>
  <si>
    <t>4-(1)year</t>
  </si>
  <si>
    <t>holding over through 1/31/2015</t>
  </si>
  <si>
    <t>GOV/DNR/DOR</t>
  </si>
  <si>
    <t>10/2/2014 HSS</t>
  </si>
  <si>
    <t>(see Ken Prior to seeking renewal PR)</t>
  </si>
  <si>
    <t>2451B</t>
  </si>
  <si>
    <r>
      <t xml:space="preserve">ANGDA/TAX </t>
    </r>
    <r>
      <rPr>
        <b/>
        <sz val="10"/>
        <rFont val="Arial"/>
        <family val="2"/>
      </rPr>
      <t>(see Ken Prior to seeking renewal PR)</t>
    </r>
  </si>
  <si>
    <t>Anchorage Community Land Trust</t>
  </si>
  <si>
    <t>5-(1)year</t>
  </si>
  <si>
    <t>Art Bank</t>
  </si>
  <si>
    <t>Dimond Center Holdings, LLC</t>
  </si>
  <si>
    <t>3-(1)year</t>
  </si>
  <si>
    <t>2498A</t>
  </si>
  <si>
    <t>Bayview Properties, LLC</t>
  </si>
  <si>
    <t>2-(1)year</t>
  </si>
  <si>
    <t>2498B</t>
  </si>
  <si>
    <t>DOA/ETS</t>
  </si>
  <si>
    <t>2498D</t>
  </si>
  <si>
    <t>2498E</t>
  </si>
  <si>
    <t>DOA/DMV</t>
  </si>
  <si>
    <t>1-(1)year</t>
  </si>
  <si>
    <t>Municipality of Anchorage</t>
  </si>
  <si>
    <t>1-(5)year</t>
  </si>
  <si>
    <t>Huffman Building LLC</t>
  </si>
  <si>
    <t>DMVA</t>
  </si>
  <si>
    <t>Big W Ranch Corp.</t>
  </si>
  <si>
    <t>2641B</t>
  </si>
  <si>
    <t>Anchorage Business Center, LLC</t>
  </si>
  <si>
    <t>2641C</t>
  </si>
  <si>
    <t>DOT&amp;PF</t>
  </si>
  <si>
    <t>Conoco Phillips Alaska, Inc.</t>
  </si>
  <si>
    <t>2-(5)year</t>
  </si>
  <si>
    <t>Arctic Center VIII</t>
  </si>
  <si>
    <t>DEX</t>
  </si>
  <si>
    <t>Windward Town &amp; Country Plaza, Inc.</t>
  </si>
  <si>
    <t>555 Cordova, LLC</t>
  </si>
  <si>
    <t>Expiring Leases WITHOUT Options</t>
  </si>
  <si>
    <t>Leases Expiring in FY  '15, '16, '17, '18 with No Options</t>
  </si>
  <si>
    <t>S.F.</t>
  </si>
  <si>
    <t>Michael Investments, LLC</t>
  </si>
  <si>
    <t>USS review sent 10/13/2014 AR</t>
  </si>
  <si>
    <t>Dimond Center, LLC</t>
  </si>
  <si>
    <t>Whale Building, LLC</t>
  </si>
  <si>
    <t>waiting on DOC PR AR</t>
  </si>
  <si>
    <t>8th &amp; A, LLC</t>
  </si>
  <si>
    <t>USS review sent 10/14/2014 AR</t>
  </si>
  <si>
    <t>2498C</t>
  </si>
  <si>
    <t>Alaska Railroad Corporation</t>
  </si>
  <si>
    <t>DOC, DHSS</t>
  </si>
  <si>
    <t>Harrison Properties, LLC</t>
  </si>
  <si>
    <t>Resolution Tower</t>
  </si>
  <si>
    <t>LAW</t>
  </si>
  <si>
    <t>DCED</t>
  </si>
  <si>
    <t>Short term 083 will be relocated  to  2515 DOL-JB</t>
  </si>
  <si>
    <t>Nana Development Corporation</t>
  </si>
  <si>
    <t>Kotzebue</t>
  </si>
  <si>
    <t>will relocate by 2/28/15</t>
  </si>
  <si>
    <t>Front Properties, LLC</t>
  </si>
  <si>
    <t>Nome</t>
  </si>
  <si>
    <t>Agency to move back into NSOB, Temp lease expires 4/30/15- JB</t>
  </si>
  <si>
    <t>Moores Hardware &amp; Building Supply, Inc.</t>
  </si>
  <si>
    <t>Talkeetna</t>
  </si>
  <si>
    <t>Resolicitation, Waiting on Updated USS Form/Waiver, PR Rec 2-month 11-25-14 JB</t>
  </si>
  <si>
    <t>City of Palmer</t>
  </si>
  <si>
    <t>Palmer</t>
  </si>
  <si>
    <t>PR Rec, 1 yr extension 12-12-14- JB, Discussions with Lessor 12-23-14 JB</t>
  </si>
  <si>
    <t>Norton Sound Health Corporation</t>
  </si>
  <si>
    <t>Under Review</t>
  </si>
  <si>
    <t>Jinbo, LLC</t>
  </si>
  <si>
    <t>.083 discussions, updated pcn count rec 10/15/14 JB, BOV Received -12-22-14 JB</t>
  </si>
  <si>
    <t>DHSS, DOR</t>
  </si>
  <si>
    <t>Received updated PCN count to start .083 discussions 10/15/14  JB,BOV Received-  12-22--14JB</t>
  </si>
  <si>
    <t>Northward Commercial, LLC</t>
  </si>
  <si>
    <t>Native Village Unalakleet</t>
  </si>
  <si>
    <t>Unalakleet</t>
  </si>
  <si>
    <t>Baker Services</t>
  </si>
  <si>
    <t>Last Frontier Mediactive, LLC</t>
  </si>
  <si>
    <t>City of McGrath</t>
  </si>
  <si>
    <t>McGrath</t>
  </si>
  <si>
    <t>6/6/2014 7/29/2014 10/3/14</t>
  </si>
  <si>
    <t>Sent email to DPS asking if they wish to extend / placed on USS spreadsheet, requested waiver on USS 6/6/2014-MM USS Waiver approved 8/22/2014-MM Awaiting new BOV contracts to take place-MM - Will not conduct BOV, will attempt to extend at same or negotiated rate. Sent DPS an email requesting repairs and terms-10/3/14-MM The City of McGrath has agreed to extend this lease, A-6 in peer 12/15/2014-MM A-6 out for lessor signature 12/16/2014-MM</t>
  </si>
  <si>
    <t>Lease Problem List</t>
  </si>
  <si>
    <t>LEASE PROBLEMS</t>
  </si>
  <si>
    <t>Name</t>
  </si>
  <si>
    <t xml:space="preserve">Last Updated: </t>
  </si>
  <si>
    <t>Amy</t>
  </si>
  <si>
    <t>Ken</t>
  </si>
  <si>
    <t>Shawn</t>
  </si>
  <si>
    <t>Matt</t>
  </si>
  <si>
    <t>Jennifer</t>
  </si>
  <si>
    <t>Mike</t>
  </si>
  <si>
    <t>Agency</t>
  </si>
  <si>
    <t>Initial Date of Problem</t>
  </si>
  <si>
    <t>Category</t>
  </si>
  <si>
    <t>Detail</t>
  </si>
  <si>
    <t>Current State Update</t>
  </si>
  <si>
    <t>#2504</t>
  </si>
  <si>
    <t>McKinley Dev</t>
  </si>
  <si>
    <t>DOT</t>
  </si>
  <si>
    <t>ongoing</t>
  </si>
  <si>
    <t>temps/carpet</t>
  </si>
  <si>
    <t>cold temps reported/carpet</t>
  </si>
  <si>
    <t>ongoing carpet replacement discussions with AG - need meeting note from October 2013 and photos to draft replacement plan request to Lessor. Temperature issues remain. Lessor has not agreed to replace carpet 1/1/15- JB</t>
  </si>
  <si>
    <t>#1445</t>
  </si>
  <si>
    <t>Thirty Third &amp; Eagle, LLC</t>
  </si>
  <si>
    <t>DOL</t>
  </si>
  <si>
    <t>.083 Lessor Renovations</t>
  </si>
  <si>
    <t>HVAC balancing report, temperature issues final renovations punch list.</t>
  </si>
  <si>
    <t xml:space="preserve">Balancing report reviewed, lessor providing additional cooling ventilation 8-9-14 to cure temperature issues. Key card installed, issues remain. </t>
  </si>
  <si>
    <t>#2401</t>
  </si>
  <si>
    <t>555 CORDOVA, LL</t>
  </si>
  <si>
    <t>IAQ Issue (PERC)</t>
  </si>
  <si>
    <t>DEC notified DGS of PERC found in lease space during a training exercise. Lessor was notified 10-4-13 and cure letter sent 10-24-13</t>
  </si>
  <si>
    <t>Lessor continues efforts to ventilate. Additional test results received 6-5-14. AKOSH notice was rescinded 6-9-14.  Waiting til Feb 2015 for additional results</t>
  </si>
  <si>
    <t>#2469</t>
  </si>
  <si>
    <t xml:space="preserve">NORTH STAR 1300, LLC </t>
  </si>
  <si>
    <t>Renovations</t>
  </si>
  <si>
    <t>DGS sent Lessor formal request for full renovations of lease areas 4-2013. Lessor was provided with preferred schedule that would have resulted in completion by April 2013. Painting &amp; carpet still unresolved, attorney.</t>
  </si>
  <si>
    <t>Lessor remains in default of the renovations. DGS drafting letter to Lessor working through LAW (8-11-14)  OAH hearing will be scheduled</t>
  </si>
  <si>
    <t xml:space="preserve">#2505 </t>
  </si>
  <si>
    <t>3601 C Street, LLC</t>
  </si>
  <si>
    <t>Workers Comp Claim Floor Slope</t>
  </si>
  <si>
    <t xml:space="preserve">DGS was notified by Risk Management of a W/Comp Claim investigation relating to a work station sitting on an uneven floor in the Frontier Building. </t>
  </si>
  <si>
    <t xml:space="preserve">DGS working on draft letter to Lessor to address this with them and seek resolution of floor slope in two different suites. Lessor contacted via phone awaiting official request from State to take action. 8-11-214. </t>
  </si>
  <si>
    <t>#2662</t>
  </si>
  <si>
    <t>Juneau I, LLC</t>
  </si>
  <si>
    <t>Punch List</t>
  </si>
  <si>
    <t>As-Built Plans, New exterior signage per Lease Agreement, New Bike Racks and Landscaping, Building Directory</t>
  </si>
  <si>
    <t xml:space="preserve">Email sent to Brad to confirm issues from punch list are still valid, then follow up with Patrick, new cure letter. </t>
  </si>
  <si>
    <t>A&amp;E Tracking (ECI-Hyer, Northwind, JYL)</t>
  </si>
  <si>
    <t>Space Standards Savings Implementation Analysis</t>
  </si>
  <si>
    <t>Leasing &amp; Facilities</t>
  </si>
  <si>
    <t>BUILDING</t>
  </si>
  <si>
    <t>PCN’S</t>
  </si>
  <si>
    <t>LEASE RATE</t>
  </si>
  <si>
    <t>CURRENT USF</t>
  </si>
  <si>
    <r>
      <rPr>
        <b/>
        <sz val="8"/>
        <rFont val="Calibri"/>
        <family val="2"/>
        <scheme val="minor"/>
      </rPr>
      <t>UNIVERSAL USF</t>
    </r>
    <r>
      <rPr>
        <sz val="8"/>
        <rFont val="Calibri"/>
        <family val="2"/>
        <scheme val="minor"/>
      </rPr>
      <t xml:space="preserve">                (160 usf  per PCN)</t>
    </r>
  </si>
  <si>
    <t>UNIVERSAL non office usf</t>
  </si>
  <si>
    <t>TOTAL UNIVERSAL USF</t>
  </si>
  <si>
    <t>SAVINGS USF</t>
  </si>
  <si>
    <t>CURRENT / PROJ ANNUAL RENT</t>
  </si>
  <si>
    <t>USS ANNUAL RENT</t>
  </si>
  <si>
    <t>ANNUAL SAVINGS RENT</t>
  </si>
  <si>
    <t xml:space="preserve">GF 10 YR LEASE SAVINGS </t>
  </si>
  <si>
    <t xml:space="preserve">GF 20 YR LEASE SAVINGS </t>
  </si>
  <si>
    <r>
      <t xml:space="preserve">CAPITAL COST CONST </t>
    </r>
    <r>
      <rPr>
        <sz val="8"/>
        <rFont val="Calibri"/>
        <family val="2"/>
        <scheme val="minor"/>
      </rPr>
      <t>1x cost  ($45/sf)</t>
    </r>
  </si>
  <si>
    <t xml:space="preserve"> CONST AMORTIZATION </t>
  </si>
  <si>
    <r>
      <t xml:space="preserve">CAPITAL COST CONSTRUCTION </t>
    </r>
    <r>
      <rPr>
        <b/>
        <sz val="8"/>
        <color rgb="FFFF0000"/>
        <rFont val="Calibri"/>
        <family val="2"/>
        <scheme val="minor"/>
      </rPr>
      <t>TOTAL</t>
    </r>
  </si>
  <si>
    <r>
      <t xml:space="preserve">CAPITAL COST FURNITURE                   </t>
    </r>
    <r>
      <rPr>
        <sz val="8"/>
        <rFont val="Calibri"/>
        <family val="2"/>
        <scheme val="minor"/>
      </rPr>
      <t>$6500/station</t>
    </r>
  </si>
  <si>
    <t xml:space="preserve"> FURNITURE AMORTIZATION</t>
  </si>
  <si>
    <r>
      <t xml:space="preserve">CAPITAL COST FURNITURE </t>
    </r>
    <r>
      <rPr>
        <b/>
        <sz val="8"/>
        <color rgb="FFFF0000"/>
        <rFont val="Calibri"/>
        <family val="2"/>
        <scheme val="minor"/>
      </rPr>
      <t>TOTAL</t>
    </r>
  </si>
  <si>
    <r>
      <t xml:space="preserve">TOTAL 10 YR    SAVINGS      </t>
    </r>
    <r>
      <rPr>
        <sz val="8"/>
        <rFont val="Calibri"/>
        <family val="2"/>
        <scheme val="minor"/>
      </rPr>
      <t xml:space="preserve"> (lease svgs minus capital)</t>
    </r>
  </si>
  <si>
    <r>
      <t xml:space="preserve">                                       TOTAL 20 YR    SAVINGS      </t>
    </r>
    <r>
      <rPr>
        <sz val="8"/>
        <rFont val="Calibri"/>
        <family val="2"/>
        <scheme val="minor"/>
      </rPr>
      <t xml:space="preserve"> (lease svgs minus capital)</t>
    </r>
  </si>
  <si>
    <t>Comment</t>
  </si>
  <si>
    <t>LEASE ACTION PER DOA MANAGEMENT</t>
  </si>
  <si>
    <t>DATE</t>
  </si>
  <si>
    <t>USS Cost per SF Firm Term      Years 1-10</t>
  </si>
  <si>
    <t>USS Cost per SF Options           Years 10-20</t>
  </si>
  <si>
    <t>Lease Expires</t>
  </si>
  <si>
    <t>Lease #2425 Office - Kenai Shopping Ctr, Kenai</t>
  </si>
  <si>
    <t xml:space="preserve">12/4/2013 (KS) No USS; Approved to move forward with .083 request lessor funding TIs necessary for DOL to consolidate staff in the main suite and return a 920sf suite to the lessor. </t>
  </si>
  <si>
    <t>HSS</t>
  </si>
  <si>
    <t>This includes a large file area and other shared common areas that are required for a DPA/DOL Once Stop. MS</t>
  </si>
  <si>
    <t>Lease #2425 STORAGE - Kenai Shopping Ctr, Kenai</t>
  </si>
  <si>
    <t>Lease cost included above. MS</t>
  </si>
  <si>
    <t>This includes large conference/class rooms, a large resource room and other shared common areas that are required for a DPA/DOL Once Stop. The current annual rent includes 1,320sf that Voc Rehab occupies at the old Kenai Courthouse for $2.65/sf. MS</t>
  </si>
  <si>
    <t>TOTAL LEASE 2425</t>
  </si>
  <si>
    <t>Lease 2515 - Northward Bldg, Fairbanks</t>
  </si>
  <si>
    <t>10/14/13 - Provide draft one page white paper reviewing impact to both Agency's if USS is implemented, detailing schedule, cost, etc.  Provide floor plans  Meeting will then be scheduled with HSS &amp; DOL Commissioners to review.</t>
  </si>
  <si>
    <t>HSS/Vital Stats</t>
  </si>
  <si>
    <t>The Current Projected Annual Rent column is based on Total USF of 739sf x $3.00/sf since Vital Stats  would have to issue a RFP to get a new lease if they do not move here.  The current Lessor plans to demo the building when Lease 2471 expires, April 30, 2014</t>
  </si>
  <si>
    <t>DOL/DVR</t>
  </si>
  <si>
    <t>The Current Projected Annual Rent column is based on Total USF of 3,100sf x $3.00/sf since DVR would have to issue a RFP to get a new lease if they do not stay here.</t>
  </si>
  <si>
    <t>TOTAL LEASE 2515</t>
  </si>
  <si>
    <t>Lease Assignment Log - PBF Building Facility Occupancy Agreement for State of AK Tenants</t>
  </si>
  <si>
    <t>PBF Buildings</t>
  </si>
  <si>
    <t>Division</t>
  </si>
  <si>
    <t xml:space="preserve">Dept Contact </t>
  </si>
  <si>
    <t>Dept Number</t>
  </si>
  <si>
    <t>Annual Rent</t>
  </si>
  <si>
    <t>Building Name</t>
  </si>
  <si>
    <t>Address</t>
  </si>
  <si>
    <t>City</t>
  </si>
  <si>
    <t xml:space="preserve">Bldg Maint Contact Name </t>
  </si>
  <si>
    <t>Bldg Maint Number</t>
  </si>
  <si>
    <t>Renewal Options</t>
  </si>
  <si>
    <t>Square Feet</t>
  </si>
  <si>
    <t>Cost psf</t>
  </si>
  <si>
    <t>Type</t>
  </si>
  <si>
    <t>Expiration Date</t>
  </si>
  <si>
    <t>Multiple</t>
  </si>
  <si>
    <t>Jack Gregson</t>
  </si>
  <si>
    <t>0200</t>
  </si>
  <si>
    <t>State Office Bldg</t>
  </si>
  <si>
    <t>Willoughby Ave</t>
  </si>
  <si>
    <t>John Schauwecker</t>
  </si>
  <si>
    <t>465-8414</t>
  </si>
  <si>
    <t>BR</t>
  </si>
  <si>
    <t>Rate = FY 04 s.f. cost</t>
  </si>
  <si>
    <t>ITG</t>
  </si>
  <si>
    <t>Stan Herrera</t>
  </si>
  <si>
    <t>AKComm-Aging</t>
  </si>
  <si>
    <t>Doug Standerwick</t>
  </si>
  <si>
    <t>0600</t>
  </si>
  <si>
    <t>Community Bldg</t>
  </si>
  <si>
    <t>150 3rd Street</t>
  </si>
  <si>
    <t>Brenda Odonnell</t>
  </si>
  <si>
    <t>0500</t>
  </si>
  <si>
    <t>Food Services</t>
  </si>
  <si>
    <t>BSC</t>
  </si>
  <si>
    <t>Mari Meiners</t>
  </si>
  <si>
    <t>0800</t>
  </si>
  <si>
    <t>Personnel</t>
  </si>
  <si>
    <t>Court Plaza Bldg</t>
  </si>
  <si>
    <t>240 Main Street</t>
  </si>
  <si>
    <t>Print Shop</t>
  </si>
  <si>
    <t>Jan Price</t>
  </si>
  <si>
    <t>3100</t>
  </si>
  <si>
    <t>Office of Governor</t>
  </si>
  <si>
    <t>Shawn Henderson</t>
  </si>
  <si>
    <t>0100</t>
  </si>
  <si>
    <t>Public Safety Bldg</t>
  </si>
  <si>
    <t>450 Whittier Street</t>
  </si>
  <si>
    <t>Varied</t>
  </si>
  <si>
    <t>Alaska Office Bldg</t>
  </si>
  <si>
    <t>350 Main Street</t>
  </si>
  <si>
    <t>TH</t>
  </si>
  <si>
    <t>Bob Degroot</t>
  </si>
  <si>
    <t>1200</t>
  </si>
  <si>
    <t>Senior/Juvenile</t>
  </si>
  <si>
    <t xml:space="preserve">BR </t>
  </si>
  <si>
    <t>Accounting</t>
  </si>
  <si>
    <t xml:space="preserve">Office </t>
  </si>
  <si>
    <t>Parole Board</t>
  </si>
  <si>
    <t>Al Szepanski</t>
  </si>
  <si>
    <t>2000</t>
  </si>
  <si>
    <t>Revenue</t>
  </si>
  <si>
    <t>Mark Lewis</t>
  </si>
  <si>
    <t>0400</t>
  </si>
  <si>
    <t>Longevity/Public AssistanceAging/Admin Ser.</t>
  </si>
  <si>
    <t>Audit</t>
  </si>
  <si>
    <t>Finance</t>
  </si>
  <si>
    <t>Atwood Office Building</t>
  </si>
  <si>
    <t>550 W. 7th Ave.</t>
  </si>
  <si>
    <t>Dan Reynolds</t>
  </si>
  <si>
    <t>269-0330</t>
  </si>
  <si>
    <t>MS</t>
  </si>
  <si>
    <t>DVR Expresso</t>
  </si>
  <si>
    <t>Lana-Jones Edwards</t>
  </si>
  <si>
    <t>0700</t>
  </si>
  <si>
    <t>Admin Services</t>
  </si>
  <si>
    <t>Douglas Island Bldg</t>
  </si>
  <si>
    <t>802 3rd Street</t>
  </si>
  <si>
    <t>Comm/Habitat/Sub</t>
  </si>
  <si>
    <t>Bill Jackson</t>
  </si>
  <si>
    <t>1100</t>
  </si>
  <si>
    <t>transfer</t>
  </si>
  <si>
    <t>Space transferred to DHSS 7/00</t>
  </si>
  <si>
    <t>Lease Number Assignment Log - Private Lease 2000 series</t>
  </si>
  <si>
    <t>TODAY'S DATE</t>
  </si>
  <si>
    <t>CO INITIALS</t>
  </si>
  <si>
    <t>PRIVATE LESSOR LEASE NUMBER</t>
  </si>
  <si>
    <t>LESSOR'S NAME</t>
  </si>
  <si>
    <t>SQ. FEET</t>
  </si>
  <si>
    <t>NEW LEASE</t>
  </si>
  <si>
    <t>REPLACES LEASE</t>
  </si>
  <si>
    <t>PR NUMBER</t>
  </si>
  <si>
    <t>PTS NUMBER</t>
  </si>
  <si>
    <t>LEASE START DATE</t>
  </si>
  <si>
    <t>DATE FILE CREATED</t>
  </si>
  <si>
    <t>Savoogna Native Corporation</t>
  </si>
  <si>
    <t>.99 acres (43,124.4)</t>
  </si>
  <si>
    <t>TBD (April 2013)</t>
  </si>
  <si>
    <t>GTK Commercial Real Estate, LLC</t>
  </si>
  <si>
    <t>YES</t>
  </si>
  <si>
    <t>18-005-13</t>
  </si>
  <si>
    <t>2013-1800-1331</t>
  </si>
  <si>
    <t>Furniture Enterprises of Alaska, Inc.</t>
  </si>
  <si>
    <t>Unknown</t>
  </si>
  <si>
    <t>2014-0200-1845</t>
  </si>
  <si>
    <t>JJ</t>
  </si>
  <si>
    <t>712-ASD-1036</t>
  </si>
  <si>
    <t>2012-0700-1057</t>
  </si>
  <si>
    <t>Maria De Jesus Rosales and Jose Miramontes</t>
  </si>
  <si>
    <t>parking</t>
  </si>
  <si>
    <t>DF&amp;G IH-101</t>
  </si>
  <si>
    <t>City and Borough of Juneau</t>
  </si>
  <si>
    <t>KS</t>
  </si>
  <si>
    <t xml:space="preserve">Anchorage Jail Lease </t>
  </si>
  <si>
    <t>Ground</t>
  </si>
  <si>
    <t>EAM Rentals</t>
  </si>
  <si>
    <t>091-252-13</t>
  </si>
  <si>
    <t>2014-0900-2070</t>
  </si>
  <si>
    <t>Chiniruk, Inc.</t>
  </si>
  <si>
    <t>Our Savior's Lutheran Church</t>
  </si>
  <si>
    <t>First National Bank of Alaska</t>
  </si>
  <si>
    <t>DGS pays w/CIP funds</t>
  </si>
  <si>
    <t>2014-0200-2444</t>
  </si>
  <si>
    <t>Front Properties LLC (NOME)</t>
  </si>
  <si>
    <t>DOA/DGS</t>
  </si>
  <si>
    <t>2014-0200-2479</t>
  </si>
  <si>
    <t>Kijulik Corporation Profit Sharing Trust &amp; George Filler</t>
  </si>
  <si>
    <t>N/A - DGS funded via CIP</t>
  </si>
  <si>
    <t>Goldstein Improvement Company</t>
  </si>
  <si>
    <t>091-0251-13</t>
  </si>
  <si>
    <t>2014-0900-2028</t>
  </si>
  <si>
    <t>BAM Commercial Properties, LLC</t>
  </si>
  <si>
    <t>091-0250-13</t>
  </si>
  <si>
    <t>2014-0900-2069</t>
  </si>
  <si>
    <t>PR 03-009-14</t>
  </si>
  <si>
    <t>2014-0300-2556</t>
  </si>
  <si>
    <t>Arctic Slope Regional Corporation</t>
  </si>
  <si>
    <t>715ESD5013</t>
  </si>
  <si>
    <t>2015-0700-2641</t>
  </si>
  <si>
    <t>PR 03-0115</t>
  </si>
  <si>
    <t>2015-0300-2815</t>
  </si>
  <si>
    <t>WOPODO &amp; LF Tracking Log</t>
  </si>
  <si>
    <t>Lease Payment Audit Log</t>
  </si>
  <si>
    <t>Monthly AKSAS Lease Payment Audit</t>
  </si>
  <si>
    <t>Last Audit</t>
  </si>
  <si>
    <t>Changes Made to Spreadsheet</t>
  </si>
  <si>
    <t>Current Month</t>
  </si>
  <si>
    <t>Changed By</t>
  </si>
  <si>
    <t>TM</t>
  </si>
  <si>
    <t>LEASE INFORMATION &amp; PAYMENT SCHEDULE</t>
  </si>
  <si>
    <t>MOST RECENT PAYMENTS</t>
  </si>
  <si>
    <t>Lessor name</t>
  </si>
  <si>
    <t xml:space="preserve">Current rental rate </t>
  </si>
  <si>
    <t>Payment Schedule</t>
  </si>
  <si>
    <t>Date of rent payment</t>
  </si>
  <si>
    <t>Amount paid</t>
  </si>
  <si>
    <t>Single rent payment only</t>
  </si>
  <si>
    <t>Date of duplicate rent payment</t>
  </si>
  <si>
    <t>Amount of duplicate rent payment</t>
  </si>
  <si>
    <t>Total Paid</t>
  </si>
  <si>
    <t>City of Fairbanks</t>
  </si>
  <si>
    <t>Monthly</t>
  </si>
  <si>
    <t>no record</t>
  </si>
  <si>
    <t>City &amp; Borough of Fairbanks</t>
  </si>
  <si>
    <t>City of Seward</t>
  </si>
  <si>
    <t>24.45% of M+O</t>
  </si>
  <si>
    <t>Annual</t>
  </si>
  <si>
    <t>x</t>
  </si>
  <si>
    <t>State of Alaska</t>
  </si>
  <si>
    <t>Income Lease</t>
  </si>
  <si>
    <t>Nome Public Schools</t>
  </si>
  <si>
    <t>Fourth &amp; Gambell, LLC</t>
  </si>
  <si>
    <t>The North West Company</t>
  </si>
  <si>
    <t>Capital Office Park, J.V.</t>
  </si>
  <si>
    <t>Thirty-Third &amp; Eagle, LLC</t>
  </si>
  <si>
    <t>U.S. Coast Guard</t>
  </si>
  <si>
    <t>U.S. Department of Interior</t>
  </si>
  <si>
    <t>City of Wrangell</t>
  </si>
  <si>
    <t>City of Hoonah</t>
  </si>
  <si>
    <t>Worthington F&amp;G, LLC</t>
  </si>
  <si>
    <t>Usibelli Investments, LLC</t>
  </si>
  <si>
    <t>Utkeagvik Presbyterian Church</t>
  </si>
  <si>
    <t>Rainbow Development Company</t>
  </si>
  <si>
    <t>A31 - CPI adjustment</t>
  </si>
  <si>
    <t>801 West 10th, INC.</t>
  </si>
  <si>
    <t>Washington-Alaska Properties, LLC</t>
  </si>
  <si>
    <t>City of Koyukuk</t>
  </si>
  <si>
    <t>Nulato City Council</t>
  </si>
  <si>
    <t>LMS Private Lessor Lease Log - Current</t>
  </si>
  <si>
    <r>
      <t xml:space="preserve">PLEASE READ BEFORE USING THIS LOG                                                                                                           This Log is used for State "Private Lessor" Leases.  The leases input into this log will be input into LMS (Leasing Management System) and processed in AKSAS by Lease Accounting.  Currently 2000 is the numbering series being used for the  Private Vendor/Lessor Leases.                                                                                                                    </t>
    </r>
    <r>
      <rPr>
        <b/>
        <u/>
        <sz val="11"/>
        <rFont val="Arial"/>
        <family val="2"/>
      </rPr>
      <t xml:space="preserve">Please do NOT </t>
    </r>
    <r>
      <rPr>
        <b/>
        <sz val="11"/>
        <rFont val="Arial"/>
        <family val="2"/>
      </rPr>
      <t>assign nor log Facility Income, Public, Non-Public, Statewide Facilities into this Lease Log.  Facility Agreements have their own numbering system and one would hope their own logs.</t>
    </r>
  </si>
  <si>
    <t>**ANCH STAFF: REMEMBER TO REVIEW THE DRAFT LOG</t>
  </si>
  <si>
    <t>Lease Acct Input</t>
  </si>
  <si>
    <t>Anch Input</t>
  </si>
  <si>
    <t>Lease Number</t>
  </si>
  <si>
    <t>Date EXECUTED Copy Scanned / Faxed to Juneau Lease Accounting</t>
  </si>
  <si>
    <t xml:space="preserve">New Lease or Amd # </t>
  </si>
  <si>
    <r>
      <t xml:space="preserve">Effective Date of the </t>
    </r>
    <r>
      <rPr>
        <b/>
        <u/>
        <sz val="11"/>
        <rFont val="Arial"/>
        <family val="2"/>
      </rPr>
      <t>Initial</t>
    </r>
    <r>
      <rPr>
        <b/>
        <sz val="11"/>
        <rFont val="Arial"/>
        <family val="2"/>
      </rPr>
      <t xml:space="preserve"> Amendment Action.  (Do not enter each effective date, nor when it was signed by CO)</t>
    </r>
  </si>
  <si>
    <t xml:space="preserve">New/Revised Periodic Costs </t>
  </si>
  <si>
    <t>Date and Acctg Staff Initials AKSAS Input Complete</t>
  </si>
  <si>
    <t>Date and Acctg Staff Initials Who Completed LMS Input</t>
  </si>
  <si>
    <t>Date and Acctg Staff Initials Who Completed LMS/LPS Audit</t>
  </si>
  <si>
    <t xml:space="preserve">Date and Acctg Staff Initials Who Input LMS Space Assignment Notes or Event Tab Notes </t>
  </si>
  <si>
    <t>Dept(s)</t>
  </si>
  <si>
    <r>
      <t xml:space="preserve">Amendment </t>
    </r>
    <r>
      <rPr>
        <b/>
        <u/>
        <sz val="11"/>
        <rFont val="Arial"/>
        <family val="2"/>
      </rPr>
      <t xml:space="preserve">Action </t>
    </r>
    <r>
      <rPr>
        <b/>
        <sz val="11"/>
        <color indexed="10"/>
        <rFont val="Arial"/>
        <family val="2"/>
      </rPr>
      <t>(New Leases or added/reduce sf amends should reflect if it is replacing or moving into another Lease and what the Lease # is)</t>
    </r>
  </si>
  <si>
    <r>
      <t>Anch Staff will use this column</t>
    </r>
    <r>
      <rPr>
        <sz val="10"/>
        <rFont val="Arial"/>
        <family val="2"/>
      </rPr>
      <t xml:space="preserve">                 .083 Amendments (State Fiscal Year 7/1/XX-6/30/XX)</t>
    </r>
  </si>
  <si>
    <t>12/30/14 CM</t>
  </si>
  <si>
    <t>Extension, Lessee address change</t>
  </si>
  <si>
    <t>1/1/15-6/30/15</t>
  </si>
  <si>
    <t>12/31/14 CM</t>
  </si>
  <si>
    <t>Termination</t>
  </si>
  <si>
    <t>DCCED, DOC</t>
  </si>
  <si>
    <t>Renewal, backfill, property description change, Lessee address change</t>
  </si>
  <si>
    <t>June 2015 Suspense (need renewals)</t>
  </si>
  <si>
    <t>1/5/15 CM</t>
  </si>
  <si>
    <t>GOV, DOA, DEC, DOC</t>
  </si>
  <si>
    <t>DEC Renewal</t>
  </si>
  <si>
    <t>DHSS, DNR</t>
  </si>
  <si>
    <t>DNR Renewal</t>
  </si>
  <si>
    <t>1/7/15 CM</t>
  </si>
  <si>
    <t>Renewal</t>
  </si>
  <si>
    <t>1/9/15 CM</t>
  </si>
  <si>
    <t>Name Change</t>
  </si>
  <si>
    <t>1/14/15 CM</t>
  </si>
  <si>
    <t>Address change</t>
  </si>
  <si>
    <t>1/15/15 CM</t>
  </si>
  <si>
    <t>Legal description change</t>
  </si>
  <si>
    <t>38,133.39/Mo</t>
  </si>
  <si>
    <t>DOA, DHSS, DOL</t>
  </si>
  <si>
    <t>CPI Adjustment</t>
  </si>
  <si>
    <t>15,044.09/Mo</t>
  </si>
  <si>
    <t>DOR, DNR, DHSS</t>
  </si>
  <si>
    <t>Decrease space, renewal, holdovers</t>
  </si>
  <si>
    <t>15,159.02/Mo</t>
  </si>
  <si>
    <t>1/20/15 CM</t>
  </si>
  <si>
    <t>DOR, DHSS</t>
  </si>
  <si>
    <t>CPI, Administrative</t>
  </si>
  <si>
    <t>**COLUMN C**  For LPPG Indicate "LPPG" or "LPPG Office" / For SOB either "SOB" or "SOB Parking"</t>
  </si>
  <si>
    <t>Highlight all Leasing, Facilities, and A/E Items in Khaki</t>
  </si>
  <si>
    <t>FY '15 Facility L&amp;F/M&amp;O PO &amp; DO &amp; WO Log</t>
  </si>
  <si>
    <t>Have a question</t>
  </si>
  <si>
    <t>over the $</t>
  </si>
  <si>
    <t>To Verify</t>
  </si>
  <si>
    <t>Attention Anna</t>
  </si>
  <si>
    <t xml:space="preserve">Status/Notes updates- </t>
  </si>
  <si>
    <t>AS 11/7/14</t>
  </si>
  <si>
    <t>Entries Added:</t>
  </si>
  <si>
    <t>TM 1/23/15</t>
  </si>
  <si>
    <t>Add M&amp;O and L&amp;F funded items.</t>
  </si>
  <si>
    <t>Portion Paid</t>
  </si>
  <si>
    <t>Invoice past a month, needs an update</t>
  </si>
  <si>
    <t>Payment Checked:</t>
  </si>
  <si>
    <t>JBS 1/7/2015</t>
  </si>
  <si>
    <t>Creation Date</t>
  </si>
  <si>
    <t>PO / DO / WO #</t>
  </si>
  <si>
    <t>Building or Leasing/Facilities Funded</t>
  </si>
  <si>
    <t>Prog Code</t>
  </si>
  <si>
    <t>Amount</t>
  </si>
  <si>
    <t>Originator</t>
  </si>
  <si>
    <t>Paid</t>
  </si>
  <si>
    <t>Commodities (74691)</t>
  </si>
  <si>
    <t>Contracts (73660)</t>
  </si>
  <si>
    <t>TM - Projections</t>
  </si>
  <si>
    <t>Encumbrance Number</t>
  </si>
  <si>
    <t>Accounting Comments</t>
  </si>
  <si>
    <t>AKSAS Notes (Thomas)</t>
  </si>
  <si>
    <t>Status Updates (Thomas)</t>
  </si>
  <si>
    <t>DO 02-50-0001-15</t>
  </si>
  <si>
    <t>Siemens</t>
  </si>
  <si>
    <t>DCH DDC upgrades</t>
  </si>
  <si>
    <t>Gary</t>
  </si>
  <si>
    <t>EN - 257013</t>
  </si>
  <si>
    <t>Current data as of 1/23/15</t>
  </si>
  <si>
    <t>Gary is starting work 8/27/14</t>
  </si>
  <si>
    <t>WO 67</t>
  </si>
  <si>
    <t>NA</t>
  </si>
  <si>
    <t>ECI-Hyer 02522007</t>
  </si>
  <si>
    <t>Atwood general guard/signage planning</t>
  </si>
  <si>
    <t>Tanci</t>
  </si>
  <si>
    <t>NP</t>
  </si>
  <si>
    <t>EN 227153 - LINE 36</t>
  </si>
  <si>
    <t>NOT PAID</t>
  </si>
  <si>
    <t>Ashely sent WO on 6/15/14 per Anna 8/7/14</t>
  </si>
  <si>
    <t>DO 02-50-0002-15</t>
  </si>
  <si>
    <t>Leasing</t>
  </si>
  <si>
    <t>Software Solutions</t>
  </si>
  <si>
    <t>Support, training, consulting to staff</t>
  </si>
  <si>
    <t>Melissa</t>
  </si>
  <si>
    <t>EN - 257007</t>
  </si>
  <si>
    <t>DO ongoing</t>
  </si>
  <si>
    <t>PO 00001-15</t>
  </si>
  <si>
    <t>SOB Parking</t>
  </si>
  <si>
    <t>Grainger</t>
  </si>
  <si>
    <t>SOB Parking structure light bulbs</t>
  </si>
  <si>
    <t>SP</t>
  </si>
  <si>
    <t>PAID</t>
  </si>
  <si>
    <t>DO 02-50-0003-15</t>
  </si>
  <si>
    <t>AOB exhaust fan</t>
  </si>
  <si>
    <t>PO 00003-15</t>
  </si>
  <si>
    <t>CPLX</t>
  </si>
  <si>
    <t>VTRC</t>
  </si>
  <si>
    <t>Excel 2013 classes</t>
  </si>
  <si>
    <t>AP</t>
  </si>
  <si>
    <t>DO 02-50-0005-15</t>
  </si>
  <si>
    <t>HSE</t>
  </si>
  <si>
    <t>Alcan</t>
  </si>
  <si>
    <t>HSE intall 2 keycard locks</t>
  </si>
  <si>
    <t>Gareth</t>
  </si>
  <si>
    <t>EN - 257006</t>
  </si>
  <si>
    <t>On hold per Gareth 12/29/14</t>
  </si>
  <si>
    <t>WO 69</t>
  </si>
  <si>
    <t>Atwood Term Contract</t>
  </si>
  <si>
    <t>Pending Tanci's Approval</t>
  </si>
  <si>
    <t>sent 8/22/14, WO not completed per Anna 9/2/14</t>
  </si>
  <si>
    <t>PO 00004-15</t>
  </si>
  <si>
    <t>ARC spare motor</t>
  </si>
  <si>
    <t>DO 02-50-0006-15</t>
  </si>
  <si>
    <t>Valley Paint</t>
  </si>
  <si>
    <t>SOB Glow in the dark paint</t>
  </si>
  <si>
    <t>EN 257008 - LINE 2</t>
  </si>
  <si>
    <t>DHC</t>
  </si>
  <si>
    <t>DCH Glow in the dark paint</t>
  </si>
  <si>
    <t>EN 257008 - LINE 3</t>
  </si>
  <si>
    <t>CPB Glow in the dark paint</t>
  </si>
  <si>
    <t>EN 257008 - LINE 1</t>
  </si>
  <si>
    <t>PO 00005-15</t>
  </si>
  <si>
    <t>UPS</t>
  </si>
  <si>
    <t>DCH UPS</t>
  </si>
  <si>
    <t>DO 02-50-0007-15</t>
  </si>
  <si>
    <t>Fastenal</t>
  </si>
  <si>
    <t>CPLX Power washer and hose</t>
  </si>
  <si>
    <t>CBC PO 2015-1</t>
  </si>
  <si>
    <t>Install 3 CCTV cameras in conference center</t>
  </si>
  <si>
    <t>Flynn</t>
  </si>
  <si>
    <t>EN 257019 - LINE 4</t>
  </si>
  <si>
    <t>PAID CBC # 4858</t>
  </si>
  <si>
    <t>CBC PO 2015-2</t>
  </si>
  <si>
    <t>Move access controlls from suite 1976 and install in new</t>
  </si>
  <si>
    <t>DO 02-50-0008-15</t>
  </si>
  <si>
    <t>Atwood 19th floor DGS furniture order</t>
  </si>
  <si>
    <t>EN - 257009</t>
  </si>
  <si>
    <t xml:space="preserve">PAID </t>
  </si>
  <si>
    <t>Requestor</t>
  </si>
  <si>
    <t xml:space="preserve">change color when waiting for a response  </t>
  </si>
  <si>
    <t>Revised:</t>
  </si>
  <si>
    <t>MM 1/23/15</t>
  </si>
  <si>
    <t xml:space="preserve">Follow up </t>
  </si>
  <si>
    <r>
      <t xml:space="preserve">Rows in this spreadsheet for WO's that have been confirmed complete by the requestor are </t>
    </r>
    <r>
      <rPr>
        <b/>
        <u/>
        <sz val="16"/>
        <color indexed="8"/>
        <rFont val="Calibri"/>
        <family val="2"/>
      </rPr>
      <t>hidden, not deleted.</t>
    </r>
  </si>
  <si>
    <t xml:space="preserve"> - Wait - </t>
  </si>
  <si>
    <r>
      <rPr>
        <b/>
        <u/>
        <sz val="16"/>
        <color indexed="8"/>
        <rFont val="Calibri"/>
        <family val="2"/>
      </rPr>
      <t>**Non Responsive Requestors</t>
    </r>
    <r>
      <rPr>
        <sz val="16"/>
        <color indexed="8"/>
        <rFont val="Calibri"/>
        <family val="2"/>
      </rPr>
      <t xml:space="preserve"> - If a work order has been followed up on 3 times with no response copy it to Tab #3 and hide on Tab #1, then contact the CO to request approval to close the WO. </t>
    </r>
  </si>
  <si>
    <t>Complete/Close</t>
  </si>
  <si>
    <t>Use the "Non Responsive Requestors" template in Call Center drafts folder when contacting CO.</t>
  </si>
  <si>
    <t xml:space="preserve">CO Response </t>
  </si>
  <si>
    <t>Work Order #</t>
  </si>
  <si>
    <t>FBX/ANC/JNU</t>
  </si>
  <si>
    <t>Reporter</t>
  </si>
  <si>
    <t xml:space="preserve"> Original Date</t>
  </si>
  <si>
    <t>Final Completion</t>
  </si>
  <si>
    <t>Sent 2 Days</t>
  </si>
  <si>
    <t>Completed: Y/ N</t>
  </si>
  <si>
    <t>2nd Notification to Lessor</t>
  </si>
  <si>
    <t>Status Update Email</t>
  </si>
  <si>
    <t>Air Flow/Suite 305</t>
  </si>
  <si>
    <t>ANC</t>
  </si>
  <si>
    <t>Lisa Merchant</t>
  </si>
  <si>
    <t>n</t>
  </si>
  <si>
    <t>N</t>
  </si>
  <si>
    <t>Air Flow</t>
  </si>
  <si>
    <t>Temperature Suite 208</t>
  </si>
  <si>
    <t xml:space="preserve">smells </t>
  </si>
  <si>
    <t>lights out</t>
  </si>
  <si>
    <t xml:space="preserve">N </t>
  </si>
  <si>
    <t>Y</t>
  </si>
  <si>
    <t xml:space="preserve">janitorial </t>
  </si>
  <si>
    <t>Follow up 1/6/2014</t>
  </si>
  <si>
    <t>door lock</t>
  </si>
  <si>
    <t>Temperature</t>
  </si>
  <si>
    <t>Break Rooms</t>
  </si>
  <si>
    <t xml:space="preserve">Restroom </t>
  </si>
  <si>
    <t>Linoleum Floors</t>
  </si>
  <si>
    <t>Anc</t>
  </si>
  <si>
    <t>secure door</t>
  </si>
  <si>
    <t>carpet</t>
  </si>
  <si>
    <t>Temperature room 105</t>
  </si>
  <si>
    <t>lights out space 327</t>
  </si>
  <si>
    <t>JNU</t>
  </si>
  <si>
    <t>Paul DiCarlo</t>
  </si>
  <si>
    <t>Lease WO Tracking Log</t>
  </si>
  <si>
    <t>Leasing WO Tracking Log</t>
  </si>
  <si>
    <t>RSA Log</t>
  </si>
  <si>
    <t>Bldg</t>
  </si>
  <si>
    <t>FY</t>
  </si>
  <si>
    <t>RSA</t>
  </si>
  <si>
    <t>TITLE</t>
  </si>
  <si>
    <t>AUTHOR</t>
  </si>
  <si>
    <t>NOTES</t>
  </si>
  <si>
    <t>Requestor/Dept.</t>
  </si>
  <si>
    <t>Amendments</t>
  </si>
  <si>
    <t>Funding CC</t>
  </si>
  <si>
    <t>Funding LC</t>
  </si>
  <si>
    <t>001</t>
  </si>
  <si>
    <t>Remove old and install new door closer</t>
  </si>
  <si>
    <t>CW</t>
  </si>
  <si>
    <t>CANCELLED</t>
  </si>
  <si>
    <t>Robyn Ramos</t>
  </si>
  <si>
    <t>Cancelled 7/28 per Tanci, Gareth to charge to FY15 M&amp;O</t>
  </si>
  <si>
    <t>002</t>
  </si>
  <si>
    <t>Install (2) 60''+ TVs, remove 1 &amp; rehang</t>
  </si>
  <si>
    <t>AS</t>
  </si>
  <si>
    <t>ACTIVE</t>
  </si>
  <si>
    <t>Toby Haranuk</t>
  </si>
  <si>
    <t>003</t>
  </si>
  <si>
    <t>Install data drops in the new furniture for space standards</t>
  </si>
  <si>
    <t>004</t>
  </si>
  <si>
    <t>LAW GMC shelving contract dispute 2014-0222-2007</t>
  </si>
  <si>
    <t>Tanci Mintz</t>
  </si>
  <si>
    <t>005</t>
  </si>
  <si>
    <t>CCED prep and paint new office on 9th floor</t>
  </si>
  <si>
    <t>006</t>
  </si>
  <si>
    <t>Option 1, prep and paint walls hang white board</t>
  </si>
  <si>
    <t>Lisa Shrestha</t>
  </si>
  <si>
    <t>Cancelled, 15-007 Chosen 1/21/15.</t>
  </si>
  <si>
    <t>007</t>
  </si>
  <si>
    <t>Option 2, prep and paint walls hang white board</t>
  </si>
  <si>
    <t>SU</t>
  </si>
  <si>
    <t>3rdCAP</t>
  </si>
  <si>
    <t>008</t>
  </si>
  <si>
    <t>Paint doors, jams, baseboard for Lt. Gov main entrance hall</t>
  </si>
  <si>
    <t>009</t>
  </si>
  <si>
    <t>Install approx 70 Cat Data Cables for Furniture upgrade</t>
  </si>
  <si>
    <t>Heather Jones</t>
  </si>
  <si>
    <t>010</t>
  </si>
  <si>
    <t>clean tiles and install 3 data lines to conference area table</t>
  </si>
  <si>
    <t>Barbara Reid</t>
  </si>
  <si>
    <t>RSA # Assignment Log</t>
  </si>
  <si>
    <t>2015 Juneau Timesheet Live Document &amp; CURRENT RSA LOG</t>
  </si>
  <si>
    <t xml:space="preserve">CURRENT FACILITY PROJECT RSA OP </t>
  </si>
  <si>
    <r>
      <t xml:space="preserve">Facilities </t>
    </r>
    <r>
      <rPr>
        <u/>
        <sz val="12"/>
        <color rgb="FFFF0000"/>
        <rFont val="Arial"/>
        <family val="2"/>
      </rPr>
      <t>Admin Assistant II</t>
    </r>
    <r>
      <rPr>
        <sz val="12"/>
        <color rgb="FFFF0000"/>
        <rFont val="Arial"/>
        <family val="2"/>
      </rPr>
      <t xml:space="preserve"> uses these to code Facility Projects RSA's PS &amp; Invoices for payment.</t>
    </r>
  </si>
  <si>
    <t>DOA/DGS Leasing &amp; Facilities Section</t>
  </si>
  <si>
    <t>Personal Services Only</t>
  </si>
  <si>
    <t>Project #</t>
  </si>
  <si>
    <t>Bldg.</t>
  </si>
  <si>
    <t>Requesting Agencies</t>
  </si>
  <si>
    <t>Description of Services</t>
  </si>
  <si>
    <t>Estimates    Total         Amount</t>
  </si>
  <si>
    <t>Estimates Total by Lines</t>
  </si>
  <si>
    <t xml:space="preserve">Admin Fee Estimates </t>
  </si>
  <si>
    <t>Final Admin</t>
  </si>
  <si>
    <t>RSA PJ Actual</t>
  </si>
  <si>
    <t>RSA PJ Closeout</t>
  </si>
  <si>
    <t>RS #</t>
  </si>
  <si>
    <t>EN #</t>
  </si>
  <si>
    <t>CO #</t>
  </si>
  <si>
    <r>
      <rPr>
        <b/>
        <sz val="10"/>
        <rFont val="Arial"/>
        <family val="2"/>
      </rPr>
      <t>(Funding Source)</t>
    </r>
    <r>
      <rPr>
        <b/>
        <sz val="12"/>
        <rFont val="Arial"/>
        <family val="2"/>
      </rPr>
      <t xml:space="preserve">                              Requesting Codes                         </t>
    </r>
  </si>
  <si>
    <t>Servicing Codes</t>
  </si>
  <si>
    <t xml:space="preserve">STATUS </t>
  </si>
  <si>
    <t>Fees</t>
  </si>
  <si>
    <t>Costs</t>
  </si>
  <si>
    <t>PSB 15-001</t>
  </si>
  <si>
    <t>PUBLIC SAFETY/DAS</t>
  </si>
  <si>
    <t>Remove old door, purchase a new door with window and closer , install</t>
  </si>
  <si>
    <r>
      <t xml:space="preserve">CANCELLED                                                                </t>
    </r>
    <r>
      <rPr>
        <b/>
        <sz val="10"/>
        <rFont val="Arial"/>
        <family val="2"/>
      </rPr>
      <t>per Ashley's email on 8/29/14.</t>
    </r>
  </si>
  <si>
    <t>AOB 15-002</t>
  </si>
  <si>
    <t>H&amp;SS</t>
  </si>
  <si>
    <t>Install (2) 60"+TV Sets, Remove (1) and Rehang.</t>
  </si>
  <si>
    <t>23915-15</t>
  </si>
  <si>
    <t>11802-15</t>
  </si>
  <si>
    <t>SOB 15-003</t>
  </si>
  <si>
    <t>COMMERCE</t>
  </si>
  <si>
    <t>Install data drops in the new furniture as necessary for the new space standards.</t>
  </si>
  <si>
    <t>29656-15</t>
  </si>
  <si>
    <t>SOB 15-005</t>
  </si>
  <si>
    <t>Prep and paint newly installed traveler office on 9th floor.</t>
  </si>
  <si>
    <t xml:space="preserve">AOB 15-006 </t>
  </si>
  <si>
    <t>Prep and paint office walls, install white board in room 304 of the AOB.</t>
  </si>
  <si>
    <r>
      <t xml:space="preserve">CANCELLED                                                      </t>
    </r>
    <r>
      <rPr>
        <b/>
        <sz val="10"/>
        <color rgb="FFFF0000"/>
        <rFont val="Arial"/>
        <family val="2"/>
      </rPr>
      <t xml:space="preserve">This RSA was unselected, options between PJ AOB 15-006 &amp; AOB 15-007.      </t>
    </r>
    <r>
      <rPr>
        <b/>
        <sz val="10"/>
        <rFont val="Arial"/>
        <family val="2"/>
      </rPr>
      <t xml:space="preserve">   </t>
    </r>
  </si>
  <si>
    <t>AOB 15-007</t>
  </si>
  <si>
    <t>23495-15</t>
  </si>
  <si>
    <t>SOB 15-009</t>
  </si>
  <si>
    <t>DOA/Personnel</t>
  </si>
  <si>
    <t>DGS will clean 30 tiles for Electrical Contractor, Access plenum to install approx 70 Cat 6 Data Cables for furniture upgrade.</t>
  </si>
  <si>
    <t>SOB 15-010</t>
  </si>
  <si>
    <t>Clean tiles and install 3 data lines to conference area table</t>
  </si>
  <si>
    <t>29610-15</t>
  </si>
  <si>
    <t>1/20/15 Fully signed copy sent to Patrick Shanley for processing.  Awaiting for the CC to be posted online.</t>
  </si>
  <si>
    <t>Annual RSA</t>
  </si>
  <si>
    <t>DOA/DOP</t>
  </si>
  <si>
    <t>JNU SOB 10th flr remodel for DOP.  This is for the AAA moving and the contingency.</t>
  </si>
  <si>
    <t>11729-15</t>
  </si>
  <si>
    <t>ATWOOD</t>
  </si>
  <si>
    <t>FY15 Contingency costs related to Atwood.</t>
  </si>
  <si>
    <t>15310-15</t>
  </si>
  <si>
    <t>H&amp;SS/OCS</t>
  </si>
  <si>
    <t>FY15 OCS Safety and Security Assessments.  This is a continuation PJ from FY14 RS 0640681.</t>
  </si>
  <si>
    <t>23205-15</t>
  </si>
  <si>
    <t>11/24/14 This RSA is on hold per Jordon of OCS.  10/16/14 Tanci sent a draft copy to Sana Efird of H&amp;SS and Imelda sent a draft copy to Cecille.</t>
  </si>
  <si>
    <t>FY15 - ETS estimated allocation of electrical consumption for the Anchorage Atwood Bldg.</t>
  </si>
  <si>
    <t>12274-15</t>
  </si>
  <si>
    <t>FY15 - ETS estimated allocation of electrical consumption for the State Office Bldg.</t>
  </si>
  <si>
    <t>11968-15</t>
  </si>
  <si>
    <t>DNR/Land &amp; Water Resource</t>
  </si>
  <si>
    <t>Operational costs for new GMC bldg.</t>
  </si>
  <si>
    <t>37603-15</t>
  </si>
  <si>
    <r>
      <t xml:space="preserve">AR 11802-15 </t>
    </r>
    <r>
      <rPr>
        <b/>
        <sz val="10"/>
        <rFont val="Arial"/>
        <family val="2"/>
      </rPr>
      <t>PBF Budgeted Subtotals</t>
    </r>
  </si>
  <si>
    <r>
      <t xml:space="preserve">Pending Awaiting for Signatures </t>
    </r>
    <r>
      <rPr>
        <b/>
        <sz val="9"/>
        <color rgb="FF0000FF"/>
        <rFont val="Arial"/>
        <family val="2"/>
      </rPr>
      <t>OR</t>
    </r>
    <r>
      <rPr>
        <b/>
        <sz val="9"/>
        <color rgb="FFFF0000"/>
        <rFont val="Arial"/>
        <family val="2"/>
      </rPr>
      <t xml:space="preserve"> Agency not sure if they want the work done.</t>
    </r>
  </si>
  <si>
    <r>
      <t xml:space="preserve">AR 11801/11802-15 </t>
    </r>
    <r>
      <rPr>
        <b/>
        <sz val="12"/>
        <rFont val="Arial"/>
        <family val="2"/>
      </rPr>
      <t>PBF Budgeted Grand Totals</t>
    </r>
  </si>
  <si>
    <t>CAP 15-008</t>
  </si>
  <si>
    <t>GOV HSE</t>
  </si>
  <si>
    <t>GOV OFFICE</t>
  </si>
  <si>
    <t>Paint doors, door jambs, and baseboars for the Lt. Governor's main entrance hall at the CAP bldg.</t>
  </si>
  <si>
    <t>OFFICE OF THE GOVERNOR</t>
  </si>
  <si>
    <r>
      <t xml:space="preserve">Install and dismantle                        </t>
    </r>
    <r>
      <rPr>
        <sz val="10"/>
        <color rgb="FFFF0000"/>
        <rFont val="Arial"/>
        <family val="2"/>
      </rPr>
      <t>Holiday Lightings</t>
    </r>
  </si>
  <si>
    <t>227020 Ln4</t>
  </si>
  <si>
    <t>CO#2011-0222-0186 Chatham Electric</t>
  </si>
  <si>
    <t>1540-15</t>
  </si>
  <si>
    <t>11810-15</t>
  </si>
  <si>
    <r>
      <t xml:space="preserve">Maintain operation and maintenance levels to current standards at the </t>
    </r>
    <r>
      <rPr>
        <sz val="10"/>
        <color rgb="FFFF0000"/>
        <rFont val="Arial"/>
        <family val="2"/>
      </rPr>
      <t>Governor's House</t>
    </r>
    <r>
      <rPr>
        <sz val="10"/>
        <rFont val="Arial"/>
        <family val="2"/>
      </rPr>
      <t xml:space="preserve"> for remainder of FY15.</t>
    </r>
  </si>
  <si>
    <t xml:space="preserve">1531-15          </t>
  </si>
  <si>
    <t>CAPITOL 3RD FLR</t>
  </si>
  <si>
    <r>
      <t xml:space="preserve">Maintain operation and maintenance levels to current standards at the </t>
    </r>
    <r>
      <rPr>
        <sz val="10"/>
        <color rgb="FFFF0000"/>
        <rFont val="Arial"/>
        <family val="2"/>
      </rPr>
      <t>Capitol Bldg 3rd floor</t>
    </r>
    <r>
      <rPr>
        <sz val="10"/>
        <rFont val="Arial"/>
        <family val="2"/>
      </rPr>
      <t xml:space="preserve"> for remainder of FY15.</t>
    </r>
  </si>
  <si>
    <t>1540-13</t>
  </si>
  <si>
    <t>DNR/COM OFC</t>
  </si>
  <si>
    <t>Move Commissioner's Office files from SPCO lease to their new space in the GMC.</t>
  </si>
  <si>
    <t>37003-15</t>
  </si>
  <si>
    <t>DNR/SPCO</t>
  </si>
  <si>
    <t>SPCO's costs for the installation of wireless in the New GMC location (DO#02-50-0083-15) (WO# 10-3096)</t>
  </si>
  <si>
    <t>(DO#02-50-0083-15) (WO# 10-3096)</t>
  </si>
  <si>
    <t>37144-15</t>
  </si>
  <si>
    <r>
      <t>AR 11810-15</t>
    </r>
    <r>
      <rPr>
        <b/>
        <sz val="10"/>
        <rFont val="Arial"/>
        <family val="2"/>
      </rPr>
      <t xml:space="preserve"> NPBF Budgeted Subtotals</t>
    </r>
  </si>
  <si>
    <r>
      <t xml:space="preserve">AR 11810-15 </t>
    </r>
    <r>
      <rPr>
        <b/>
        <sz val="12"/>
        <rFont val="Arial"/>
        <family val="2"/>
      </rPr>
      <t>NPBF Budgeted Grand Totals</t>
    </r>
  </si>
  <si>
    <r>
      <t xml:space="preserve">Architectural &amp; Engineering services for the </t>
    </r>
    <r>
      <rPr>
        <sz val="10"/>
        <color rgb="FFFF0000"/>
        <rFont val="Arial"/>
        <family val="2"/>
      </rPr>
      <t>Governor's Office</t>
    </r>
    <r>
      <rPr>
        <sz val="10"/>
        <rFont val="Arial"/>
        <family val="2"/>
      </rPr>
      <t xml:space="preserve"> Remodel in the Fairbank Regional Office Building.</t>
    </r>
  </si>
  <si>
    <t>PBF Unbudgeted AR Subtotals</t>
  </si>
  <si>
    <t>PBF Unbudgeted AR Grand Totals</t>
  </si>
  <si>
    <t>NPBF Unbudgeted AR Subtotals</t>
  </si>
  <si>
    <t>NPBF Unbudgeted AR Grand Totals</t>
  </si>
  <si>
    <t>Certificate of Insurance Spreadsheet</t>
  </si>
  <si>
    <t>DGS Travel Authorization Log</t>
  </si>
  <si>
    <t>Facilities Lease Log</t>
  </si>
  <si>
    <t>Facilities</t>
  </si>
  <si>
    <t>Mail - Fax - Finals Log</t>
  </si>
  <si>
    <t>TA No.</t>
  </si>
  <si>
    <t>Div / Field Ofc</t>
  </si>
  <si>
    <t>Employee Name
(if known)</t>
  </si>
  <si>
    <t>Depart
Date
mm/dd</t>
  </si>
  <si>
    <t>Return
Date
mm/dd</t>
  </si>
  <si>
    <t>Trvl
Days</t>
  </si>
  <si>
    <t>Origination</t>
  </si>
  <si>
    <t>Destination</t>
  </si>
  <si>
    <t>Out of State</t>
  </si>
  <si>
    <t>Purpose and Benefit</t>
  </si>
  <si>
    <t>Dev
(Y/N)</t>
  </si>
  <si>
    <t>Itemized Cost</t>
  </si>
  <si>
    <t>Estimated
Cost</t>
  </si>
  <si>
    <t>Estimated 3rd Party Reimb Amount</t>
  </si>
  <si>
    <t xml:space="preserve">3rd Party Reimb Amount
</t>
  </si>
  <si>
    <t>AKSAS Expended Total for TA</t>
  </si>
  <si>
    <t xml:space="preserve">TA </t>
  </si>
  <si>
    <t>Prepaid
Asset 10603</t>
  </si>
  <si>
    <t xml:space="preserve">Actual (Final) Trip Cost
</t>
  </si>
  <si>
    <t>AKSAS Travel Account Code Charges</t>
  </si>
  <si>
    <t>Unused  tickets</t>
  </si>
  <si>
    <t>Airfare</t>
  </si>
  <si>
    <t>M&amp;IE</t>
  </si>
  <si>
    <t>Lodging</t>
  </si>
  <si>
    <t>Car Rental / Surface Trans</t>
  </si>
  <si>
    <t>Training or Conference Cost</t>
  </si>
  <si>
    <t>STO
Service
Fee</t>
  </si>
  <si>
    <t>Other</t>
  </si>
  <si>
    <t>Total</t>
  </si>
  <si>
    <t>Cancelled?</t>
  </si>
  <si>
    <t>Funding</t>
  </si>
  <si>
    <t>Submitted to DAS</t>
  </si>
  <si>
    <t>Please reference ticket number &amp; amount</t>
  </si>
  <si>
    <t>Chris Brooks</t>
  </si>
  <si>
    <t xml:space="preserve">To participate in a fixed asset tutorial for the IRIS system. </t>
  </si>
  <si>
    <t>50% - 02510330 50% - 02510313</t>
  </si>
  <si>
    <t>DEN</t>
  </si>
  <si>
    <t>To attend the 2014 NASASP (National Association of State Agencies for Surplus Property), National Meeting and Educational Seminar.</t>
  </si>
  <si>
    <t>100% - 2510330</t>
  </si>
  <si>
    <t>Contract Number</t>
  </si>
  <si>
    <t>Date EXECUTED Copy Emailed to Juneau Accounting/      Input into Log</t>
  </si>
  <si>
    <t xml:space="preserve">Work Order # </t>
  </si>
  <si>
    <t>Contract Start Date</t>
  </si>
  <si>
    <t xml:space="preserve">New/Revised Contract/Work Order Cost </t>
  </si>
  <si>
    <t>Date/Accting Staff - Initial AKSAS Input - Encumbrance</t>
  </si>
  <si>
    <r>
      <t xml:space="preserve">Amendment Action              </t>
    </r>
    <r>
      <rPr>
        <b/>
        <sz val="11"/>
        <color indexed="10"/>
        <rFont val="Arial"/>
        <family val="2"/>
      </rPr>
      <t>(New lses or added sf s/reflect if it is replacing or moving into another lease)</t>
    </r>
  </si>
  <si>
    <t>Correction of space</t>
  </si>
  <si>
    <t>Address Change</t>
  </si>
  <si>
    <t>Parking</t>
  </si>
  <si>
    <t>New Lease</t>
  </si>
  <si>
    <t>DOA, DOT&amp;PF</t>
  </si>
  <si>
    <t>TO</t>
  </si>
  <si>
    <t>LOCATION</t>
  </si>
  <si>
    <t>FROM</t>
  </si>
  <si>
    <t>SUBJECT</t>
  </si>
  <si>
    <t>MAIL/FAX/ FINALS/HAND DELIVERED</t>
  </si>
  <si>
    <t>KH</t>
  </si>
  <si>
    <t>Commissioner's Office</t>
  </si>
  <si>
    <t>Outgoing Letter to Katina Elliot</t>
  </si>
  <si>
    <t>USPS</t>
  </si>
  <si>
    <t>CT</t>
  </si>
  <si>
    <t>Inspirational Action</t>
  </si>
  <si>
    <t>Incoming Letter for Mr. Thayer</t>
  </si>
  <si>
    <t>Lexus Nexus</t>
  </si>
  <si>
    <t>Lexus Nexus Books</t>
  </si>
  <si>
    <t>AE</t>
  </si>
  <si>
    <t>Incoming Letter for Commisioners Officer</t>
  </si>
  <si>
    <t>Outgoing Letter to Madeline School @ the Brady Building</t>
  </si>
  <si>
    <t>ASEA/AFSCME Local 51</t>
  </si>
  <si>
    <t>Incomming letter to Mr Fisher</t>
  </si>
  <si>
    <t>hand delivered</t>
  </si>
  <si>
    <t>Fred</t>
  </si>
  <si>
    <t>Box address to Commisioners Office</t>
  </si>
  <si>
    <t>Suwane, GA</t>
  </si>
  <si>
    <t>Teleconnect Direct</t>
  </si>
  <si>
    <t>Conklin, NY</t>
  </si>
  <si>
    <t>Lexis Nexis</t>
  </si>
  <si>
    <t>Lexis Nexis books</t>
  </si>
  <si>
    <t>APEA/AFT</t>
  </si>
  <si>
    <t>Incoming letter to Mr Fisher</t>
  </si>
  <si>
    <t>Commissioners Office</t>
  </si>
  <si>
    <t>Out going boxes to return Lexus Nexus Books</t>
  </si>
  <si>
    <t>USPS Cert 9352 8699 3500 0000 3472 07</t>
  </si>
  <si>
    <t>Outgoing Letter to DOL</t>
  </si>
  <si>
    <t>Added to LMS Log (Y/N)</t>
  </si>
  <si>
    <t>LEASE</t>
  </si>
  <si>
    <t>COMMENTS</t>
  </si>
  <si>
    <t>CBC Batches, Invoices, &amp; WO</t>
  </si>
  <si>
    <t>USPS 9405 5118 9956 1461 7023 73</t>
  </si>
  <si>
    <t>Invoices</t>
  </si>
  <si>
    <t>USPS 9405 5118 9956 1461 6115 07</t>
  </si>
  <si>
    <t>AM 29 out for signature</t>
  </si>
  <si>
    <t>USPS Cert 4940</t>
  </si>
  <si>
    <t>Work order to Imelda</t>
  </si>
  <si>
    <t>AM 40</t>
  </si>
  <si>
    <t>USPS Cert 6999</t>
  </si>
  <si>
    <t>AM 40 to recorders office</t>
  </si>
  <si>
    <t>AM 12</t>
  </si>
  <si>
    <t>USPS Cert 6975</t>
  </si>
  <si>
    <t>AM 12 to recorders office</t>
  </si>
  <si>
    <t xml:space="preserve">USPS </t>
  </si>
  <si>
    <t>AM 23</t>
  </si>
  <si>
    <t>USPS 6982</t>
  </si>
  <si>
    <t>AM 31</t>
  </si>
  <si>
    <t>USPS Cert 7002</t>
  </si>
  <si>
    <t>CBC Batches &amp; Coded Invoices</t>
  </si>
  <si>
    <t>AM 16</t>
  </si>
  <si>
    <t>USPS Cert 7026</t>
  </si>
  <si>
    <t>AM 28 to recorders Office</t>
  </si>
  <si>
    <t xml:space="preserve">DOA </t>
  </si>
  <si>
    <t>Petaluma, CA</t>
  </si>
  <si>
    <t>AM 28</t>
  </si>
  <si>
    <t>Delivery Order to Stasza</t>
  </si>
  <si>
    <t>AM 21</t>
  </si>
  <si>
    <t>USPS Cert 2293</t>
  </si>
  <si>
    <t xml:space="preserve">SG </t>
  </si>
  <si>
    <t>AM 30</t>
  </si>
  <si>
    <t>USPS Cert 4957</t>
  </si>
  <si>
    <t>AM 3</t>
  </si>
  <si>
    <t>USPS Cert 7033</t>
  </si>
  <si>
    <t xml:space="preserve">Lease Contact List </t>
  </si>
  <si>
    <t>JBG Memorial, LLC</t>
  </si>
  <si>
    <t>Marc Marlow</t>
  </si>
  <si>
    <t>marlow@mdcak.net</t>
  </si>
  <si>
    <t>337 E. 4th Ave. Suite 1</t>
  </si>
  <si>
    <t>AK</t>
  </si>
  <si>
    <t>258-7000</t>
  </si>
  <si>
    <t>229-8176</t>
  </si>
  <si>
    <t>323 E. 4th Ave, Ste. 1</t>
  </si>
  <si>
    <t>Marnee Choquette</t>
  </si>
  <si>
    <t>marnee.choquette@alaska.gov</t>
  </si>
  <si>
    <t>269-3912</t>
  </si>
  <si>
    <t>Amy Rios</t>
  </si>
  <si>
    <t>Anchorage Community Development</t>
  </si>
  <si>
    <t>Sue Lukens</t>
  </si>
  <si>
    <t>sulukens@acda.net</t>
  </si>
  <si>
    <t>245 W. 5th Ave. Suite 122</t>
  </si>
  <si>
    <t xml:space="preserve">AK  </t>
  </si>
  <si>
    <t>907-297-4431</t>
  </si>
  <si>
    <t>Security Radio Patch 258-0973</t>
  </si>
  <si>
    <t>700 W 6th Ave. Suite 114</t>
  </si>
  <si>
    <t>Janice Cureton</t>
  </si>
  <si>
    <t xml:space="preserve">janice.cureton@alaska.gov </t>
  </si>
  <si>
    <t>269-5402</t>
  </si>
  <si>
    <t xml:space="preserve">USS Tracking </t>
  </si>
  <si>
    <t xml:space="preserve">Lease Renovation </t>
  </si>
  <si>
    <t>Building
Location</t>
  </si>
  <si>
    <t>Lease Start 
Date</t>
  </si>
  <si>
    <t>Expire
Date</t>
  </si>
  <si>
    <t>Options/yr.</t>
  </si>
  <si>
    <t xml:space="preserve">Renovation Clause      </t>
  </si>
  <si>
    <t>Last 
Renovate</t>
  </si>
  <si>
    <t>Agency
Want P&amp;C</t>
  </si>
  <si>
    <t>Date of Request</t>
  </si>
  <si>
    <t>Next Follow-up Date</t>
  </si>
  <si>
    <t>Ukpeagvik Inupiat Corporation</t>
  </si>
  <si>
    <t>Barrow</t>
  </si>
  <si>
    <t>DOA/DHSS/LAW</t>
  </si>
  <si>
    <t>2/5</t>
  </si>
  <si>
    <t>5 and 7 yr
paint, carpet</t>
  </si>
  <si>
    <r>
      <t>Pub Def</t>
    </r>
    <r>
      <rPr>
        <sz val="11"/>
        <color indexed="8"/>
        <rFont val="Calibri"/>
        <family val="2"/>
      </rPr>
      <t>: everything's good; Law:everything's good; OCS:everything's good; DOC: vacant 10/31/11: all agencies want paint except LAW who said all looks good, however, lessor said they would provide paint and new rugs. Requested new paint today. AC</t>
    </r>
  </si>
  <si>
    <t>November 2016 - paint
November 2012 - check on carpet again</t>
  </si>
  <si>
    <t>0</t>
  </si>
  <si>
    <t>None</t>
  </si>
  <si>
    <t>new floor tile in Dec 2013. AR</t>
  </si>
  <si>
    <t xml:space="preserve">Vacant or Potential Vacant Space by Region </t>
  </si>
  <si>
    <t>REGION / CO</t>
  </si>
  <si>
    <t>LEASE #</t>
  </si>
  <si>
    <t>CURRENT / PRIOR DEPT</t>
  </si>
  <si>
    <t>STATUS</t>
  </si>
  <si>
    <t>SQ FEET</t>
  </si>
  <si>
    <t>ADDRESS</t>
  </si>
  <si>
    <t>RATE</t>
  </si>
  <si>
    <t>TERM</t>
  </si>
  <si>
    <t>SOUTHEAST - MS/SG</t>
  </si>
  <si>
    <t>DOA/DOF</t>
  </si>
  <si>
    <t>V</t>
  </si>
  <si>
    <t>410 Willoughby</t>
  </si>
  <si>
    <t>Currently paid by DOF, available for immediate occupancy</t>
  </si>
  <si>
    <t>Private Tenant</t>
  </si>
  <si>
    <t>240 Main</t>
  </si>
  <si>
    <t xml:space="preserve">Court Plaza Building 1st floor former bank space State Owned Building (no lease) </t>
  </si>
  <si>
    <t>ANCHORAGE - KS</t>
  </si>
  <si>
    <t xml:space="preserve">  </t>
  </si>
  <si>
    <t>Whale Building</t>
  </si>
  <si>
    <t>310 K Street</t>
  </si>
  <si>
    <t xml:space="preserve">1 five year option, this may terminate when option is exercised. </t>
  </si>
  <si>
    <t>P</t>
  </si>
  <si>
    <t xml:space="preserve">Muldoon Mall </t>
  </si>
  <si>
    <t>1251 Muldoon Road</t>
  </si>
  <si>
    <t>DOL May vacate this space all or in part.</t>
  </si>
  <si>
    <t>Frontier Building</t>
  </si>
  <si>
    <t xml:space="preserve">3601 C Street </t>
  </si>
  <si>
    <t>DOC relocate available after 5-31-2015</t>
  </si>
  <si>
    <t>Sunshine Plaza</t>
  </si>
  <si>
    <t>411 West 4th Ave.</t>
  </si>
  <si>
    <t xml:space="preserve">4 1-year options available. </t>
  </si>
  <si>
    <t xml:space="preserve">Vacant or Potential Vacant Space </t>
  </si>
  <si>
    <t xml:space="preserve">Renovation Log </t>
  </si>
  <si>
    <t xml:space="preserve">DOA/DGS Protest Tracking Sheet </t>
  </si>
  <si>
    <t>Protest #</t>
  </si>
  <si>
    <t>Solicitation #</t>
  </si>
  <si>
    <t>Type of Protest</t>
  </si>
  <si>
    <t xml:space="preserve">Protestor Name </t>
  </si>
  <si>
    <t xml:space="preserve">RFP Issue Date </t>
  </si>
  <si>
    <t>Protest Received Date</t>
  </si>
  <si>
    <t xml:space="preserve">Notice of Protest Issue Date </t>
  </si>
  <si>
    <t>CO Decision Due Date 15 Days</t>
  </si>
  <si>
    <t xml:space="preserve">Appellant Appeal Due Date within 10 days </t>
  </si>
  <si>
    <t>Appeal Received Date</t>
  </si>
  <si>
    <t xml:space="preserve">CO Issue Notice of Appeal Immediately </t>
  </si>
  <si>
    <t>CO Protest Report to Commissioner</t>
  </si>
  <si>
    <t xml:space="preserve">Appellant comments to Commissioner within 10 days </t>
  </si>
  <si>
    <t>Commissioner decision or notice hearing within 15 days</t>
  </si>
  <si>
    <t xml:space="preserve">Commissioner issues final decision within 20 days of hearing </t>
  </si>
  <si>
    <t>BOLD/Italics/Shaded = Future Dates</t>
  </si>
  <si>
    <t>2984A</t>
  </si>
  <si>
    <t>2002-2500-2984</t>
  </si>
  <si>
    <t xml:space="preserve">DOT/PF </t>
  </si>
  <si>
    <t>NOI/Award</t>
  </si>
  <si>
    <t>Bowers</t>
  </si>
  <si>
    <t>JM</t>
  </si>
  <si>
    <t>5/13/2002 - hearing granted</t>
  </si>
  <si>
    <t xml:space="preserve">Remanded back to Hemenway In superior court </t>
  </si>
  <si>
    <t>2984B</t>
  </si>
  <si>
    <t>Bachner</t>
  </si>
  <si>
    <t>5/13/02 - hearing granted</t>
  </si>
  <si>
    <t>Remanded back to Hemenway In superior court  *On  11/19/02 Bachner/Bower Consolidated</t>
  </si>
  <si>
    <t>2984C</t>
  </si>
  <si>
    <t>Controversy</t>
  </si>
  <si>
    <t xml:space="preserve">Contract Controversy - settlement offer accepted </t>
  </si>
  <si>
    <t xml:space="preserve">DGS Leasing &amp; Facilities Legal Tracking </t>
  </si>
  <si>
    <t>Proj / Lse #</t>
  </si>
  <si>
    <t>Project Name</t>
  </si>
  <si>
    <t>Contractor Name</t>
  </si>
  <si>
    <t>Brief Description</t>
  </si>
  <si>
    <t>Contractor Atty</t>
  </si>
  <si>
    <t xml:space="preserve">AG </t>
  </si>
  <si>
    <t>State Cure Letter Date</t>
  </si>
  <si>
    <t>Contractor Response &amp; Date</t>
  </si>
  <si>
    <t>State Reply &amp; Date</t>
  </si>
  <si>
    <t>Contractor Reply &amp; Date</t>
  </si>
  <si>
    <t>Contractor Claim / Protest Date</t>
  </si>
  <si>
    <t>Claim / Protest Response Date</t>
  </si>
  <si>
    <t>Appeal Date</t>
  </si>
  <si>
    <t>Appeal Response / Protest Report Date</t>
  </si>
  <si>
    <t>Current Status</t>
  </si>
  <si>
    <t>2010-0222-9525</t>
  </si>
  <si>
    <t>CPB Air Handler &amp; Canopy Project</t>
  </si>
  <si>
    <t>Silverbow Construction</t>
  </si>
  <si>
    <t>Contract documents say air balancing on all 8 floors is included in the project scope in two locations, but air balancing missing from project scope in one location</t>
  </si>
  <si>
    <t>Jack McGee</t>
  </si>
  <si>
    <t>Sean Lynch</t>
  </si>
  <si>
    <t>Referred to OAH</t>
  </si>
  <si>
    <t>OAH issued proposed decision 5/9/13 in favor of DGS. DOT recommended minor changes to the decision and then the DOT Commissioner accepted OAH decision on 7/9/13.  SB appealed 8/5/13. Oral arguments heard on 8/18/14. Waiting for decision.</t>
  </si>
  <si>
    <t xml:space="preserve">Lease &amp; Facility Headcount List </t>
  </si>
  <si>
    <t>Item #</t>
  </si>
  <si>
    <t>Tenants</t>
  </si>
  <si>
    <t>Total USF</t>
  </si>
  <si>
    <t xml:space="preserve">Agency Point of Contact </t>
  </si>
  <si>
    <t>POC #</t>
  </si>
  <si>
    <t>Building Count</t>
  </si>
  <si>
    <t>office</t>
  </si>
  <si>
    <t>Kathy Crenshaw</t>
  </si>
  <si>
    <t>465-6263</t>
  </si>
  <si>
    <t>Tonya Essary</t>
  </si>
  <si>
    <t>465-2505</t>
  </si>
  <si>
    <t xml:space="preserve">Legal Status Tracking </t>
  </si>
  <si>
    <t xml:space="preserve">Lease/Facility Headcount </t>
  </si>
  <si>
    <t xml:space="preserve">Leasing &amp; Facilities </t>
  </si>
  <si>
    <t xml:space="preserve">Rate Delevopment Sheet </t>
  </si>
  <si>
    <t xml:space="preserve">Rate Development Sheet by Agency/Building </t>
  </si>
  <si>
    <t xml:space="preserve">Deferred Maintenance Log </t>
  </si>
  <si>
    <t xml:space="preserve">Facillties </t>
  </si>
  <si>
    <t>Block #</t>
  </si>
  <si>
    <t>GF Amount</t>
  </si>
  <si>
    <t>Total Amount</t>
  </si>
  <si>
    <t>Administration</t>
  </si>
  <si>
    <t>State Office Bldg - Roof replacement</t>
  </si>
  <si>
    <t>Replace deteriorated roof (main, stairwell and penthouse roofs) &amp; remove obsolete window track.  The roof has passed it's natural life and continued and increased leaks throughout will be expected.</t>
  </si>
  <si>
    <t>State Office Bldg - Replace skylight gaskets and flashing</t>
  </si>
  <si>
    <t xml:space="preserve">Replace gaskets and flashing located at skylights to eliminate leaking.  Project will eliminate water leaks which dramatically reduce the structures service life and causes damage to building contents.  </t>
  </si>
  <si>
    <t>State Office Bldg - Elevator improvements</t>
  </si>
  <si>
    <t xml:space="preserve">Upgrade, modernize and repair existing elevators.  Chronic service level problems have plagued these elevators for years.  The repair will not only increase the facilities efficiency and staff productivity but allow the facility to conform to federal ADA </t>
  </si>
  <si>
    <t xml:space="preserve">TM </t>
  </si>
  <si>
    <t>ACCTG</t>
  </si>
  <si>
    <t>DGS PROJ #</t>
  </si>
  <si>
    <t xml:space="preserve">BLDG </t>
  </si>
  <si>
    <t>WORK DESCRIPTION</t>
  </si>
  <si>
    <t>FY 11</t>
  </si>
  <si>
    <t>FY 12</t>
  </si>
  <si>
    <t>Deferred FY 13</t>
  </si>
  <si>
    <t>Budget Balance</t>
  </si>
  <si>
    <t>FUNDING SOURCE</t>
  </si>
  <si>
    <t>CC #</t>
  </si>
  <si>
    <t>l 87</t>
  </si>
  <si>
    <t>Program codes description</t>
  </si>
  <si>
    <t>AOB '14 Actuals</t>
  </si>
  <si>
    <t>AOB '14 Proj / Rates</t>
  </si>
  <si>
    <t>AOB FY '14 REV</t>
  </si>
  <si>
    <t>AOB '15 Actuals</t>
  </si>
  <si>
    <t>AOB '15 Proj / Rates</t>
  </si>
  <si>
    <t>AOB FY '15 REV w/o Musuem</t>
  </si>
  <si>
    <t>AOB '16 Proj / Rates REV w/o Musuem</t>
  </si>
  <si>
    <t>AOB '16 Proj / Rates  rev 2/2015 &amp;w/o Musuem</t>
  </si>
  <si>
    <t>Personal Services and Travel:</t>
  </si>
  <si>
    <t xml:space="preserve">    Personal Services AR11802 (LPPG &amp; Non PBF BLDGs)</t>
  </si>
  <si>
    <t xml:space="preserve">    Personal Services (includes SOB)</t>
  </si>
  <si>
    <t xml:space="preserve">   11703 AKSAS Allocation of Juneau Complex PS AR 11802 for NPBF PS cc 2570102</t>
  </si>
  <si>
    <t xml:space="preserve">   11703 AKSAS Allocation of Juneau Complex PS AR 11801 - je's already done</t>
  </si>
  <si>
    <t xml:space="preserve">   To Be Allocated Juneau Complex PS (JE done at yr end)</t>
  </si>
  <si>
    <r>
      <t xml:space="preserve"> AKSAS Allocation SOB parking PS </t>
    </r>
    <r>
      <rPr>
        <sz val="7"/>
        <color indexed="10"/>
        <rFont val="Arial"/>
        <family val="2"/>
      </rPr>
      <t>(No LC) (portion of JE done)</t>
    </r>
  </si>
  <si>
    <t xml:space="preserve">   To Be Allocated SOB parking PS (portion of JE to be done at year end)</t>
  </si>
  <si>
    <t>Travel:</t>
  </si>
  <si>
    <t xml:space="preserve">        11703 Travel Complex Allocated </t>
  </si>
  <si>
    <t xml:space="preserve">         To Be Allocated Travel Juneau Complex</t>
  </si>
  <si>
    <t>Contractual:</t>
  </si>
  <si>
    <t>BLDG INSPECTION</t>
  </si>
  <si>
    <t>EQUIP VEHICLE M &amp; O</t>
  </si>
  <si>
    <t>Adj SPEC EVENT/VIP</t>
  </si>
  <si>
    <t>UTL PHONES</t>
  </si>
  <si>
    <t>Adj AUDIT FEES</t>
  </si>
  <si>
    <t>Adj TRAINING-ED</t>
  </si>
  <si>
    <t>Adj BANK CHARGE</t>
  </si>
  <si>
    <t>Adj SUPPLIES</t>
  </si>
  <si>
    <t>Adj GENERAL</t>
  </si>
  <si>
    <t>Adj MAXIMO CONTRACT / ASSET MGMT SYSTEM</t>
  </si>
  <si>
    <t>INT FURNITURE/FIX</t>
  </si>
  <si>
    <t>Adj LEGAL SERVICE</t>
  </si>
  <si>
    <t>Adj SECURITY &amp; ARFF</t>
  </si>
  <si>
    <t>UTL ELEC POWER EXT</t>
  </si>
  <si>
    <t>EXT LANDSCAPING</t>
  </si>
  <si>
    <t>EXT FAC SNOW/ICE SP</t>
  </si>
  <si>
    <t>EXT OTHER SITE IMPV</t>
  </si>
  <si>
    <t>EXT HAZ MAT MGMT</t>
  </si>
  <si>
    <t>EXT AIR PERMITS</t>
  </si>
  <si>
    <t>EXT WATER QUAL MGT</t>
  </si>
  <si>
    <t>EXT SOILS/CONT SITE</t>
  </si>
  <si>
    <t>EXT TREES/PLANTS</t>
  </si>
  <si>
    <t>EXT SWEEP LOTS</t>
  </si>
  <si>
    <t>EXT RESTRIPE LOTS</t>
  </si>
  <si>
    <t>EQUIP GROUNDS</t>
  </si>
  <si>
    <t>EXT ASPHALT/CNCRTE</t>
  </si>
  <si>
    <t>INT SIGNAGE</t>
  </si>
  <si>
    <t>INT LANDSCAPING</t>
  </si>
  <si>
    <t>Adj LEASES BLDG (complex #2298, G&amp;G)</t>
  </si>
  <si>
    <t>UTL DRINKING WATER</t>
  </si>
  <si>
    <t>UTL ELECTRICAL GOLD ST</t>
  </si>
  <si>
    <t>UTL ELECTRICAL POWER (sob .83.02</t>
  </si>
  <si>
    <t xml:space="preserve">UTL ELECT POWER AOB </t>
  </si>
  <si>
    <t>UTL ELECT POWER AOB to be alloc</t>
  </si>
  <si>
    <t>UTL ELEC POWER SOB ETS  (ETS .16.98)</t>
  </si>
  <si>
    <t>UTL ELEC POWER ATWD ETS</t>
  </si>
  <si>
    <t>UTL WATER &amp; SEWER</t>
  </si>
  <si>
    <t>UTL NATURAL GAS</t>
  </si>
  <si>
    <t>UTL WASTE DISP CO</t>
  </si>
  <si>
    <t>UTL WASTE DISP CO AOB 17.76.% to be Alloc</t>
  </si>
  <si>
    <t xml:space="preserve">UTL WASTE DISP CO AOB 17.76% </t>
  </si>
  <si>
    <t>UTL WASTE DISP CO CPB 11.70 to be Alloc</t>
  </si>
  <si>
    <t>UTL WASTE DISP CO CPB 11.7%</t>
  </si>
  <si>
    <t>UTL RECYCLING</t>
  </si>
  <si>
    <t>UTL LIQ PETRO GAS</t>
  </si>
  <si>
    <t>UTL ENRGY PERFORM</t>
  </si>
  <si>
    <t>FIRE PNL MONITORING</t>
  </si>
  <si>
    <t>UTL HEATING FUEL</t>
  </si>
  <si>
    <t>Adj CHGBACK MGMT</t>
  </si>
  <si>
    <t>Adj CHGBACK FINANCE</t>
  </si>
  <si>
    <t>Adj CHGBACK ADA</t>
  </si>
  <si>
    <t>HVAC REPAIR GENERAL</t>
  </si>
  <si>
    <t>EXT ROOFS</t>
  </si>
  <si>
    <t>EXT CLADDING/INSUL</t>
  </si>
  <si>
    <t>EXT DOORS/WINDOWS</t>
  </si>
  <si>
    <t>EXT PAINT/CLEAN</t>
  </si>
  <si>
    <t>INT PAINT/CLEANING</t>
  </si>
  <si>
    <t>EXT THERMAL/MOISTR</t>
  </si>
  <si>
    <t>INT GYPSUM BOARD</t>
  </si>
  <si>
    <t>ELEC SERV &amp; DISTRIB</t>
  </si>
  <si>
    <t>ELEC LIGHTING</t>
  </si>
  <si>
    <t>ELEC LAMPS/BALLASTS</t>
  </si>
  <si>
    <t>ELEC GENERATOR EMRGY CONTRACT</t>
  </si>
  <si>
    <t>ELEC TESTING</t>
  </si>
  <si>
    <t>ELEC DATA/TELECOMM</t>
  </si>
  <si>
    <t>ELEC CONTROLS</t>
  </si>
  <si>
    <t>ELEC SUPPLIES</t>
  </si>
  <si>
    <t>ASBESTOS TRAINING</t>
  </si>
  <si>
    <t>INT FLOORING</t>
  </si>
  <si>
    <t>HVAC CONTROLS</t>
  </si>
  <si>
    <t>PLMBG REPAIR GENERAL</t>
  </si>
  <si>
    <t>PLMBG CHEM/TRTMNT</t>
  </si>
  <si>
    <t>PLMBG CONTRACT (BACK FLOW)</t>
  </si>
  <si>
    <t>HVAC TEST/ADJ BAL</t>
  </si>
  <si>
    <t>HVAC REFRIGERATION</t>
  </si>
  <si>
    <t>AIR TESTING</t>
  </si>
  <si>
    <t xml:space="preserve">FIRE SPRNKLR INSP CO  </t>
  </si>
  <si>
    <t xml:space="preserve">FIRE SPRNKLER REPAIR  </t>
  </si>
  <si>
    <t>FIRE/SMOKE PANEL C0 (inspec)  DO NOT USE, SEE #11602</t>
  </si>
  <si>
    <t>FIRE EXTINGUISHERS</t>
  </si>
  <si>
    <t>FIRE HALON INSPECT</t>
  </si>
  <si>
    <t>FIRE HYDROTEST</t>
  </si>
  <si>
    <t>FIRE PNL INSPEC CONTRACT</t>
  </si>
  <si>
    <t>FIRE PANEL REPAIRS</t>
  </si>
  <si>
    <t>FIRE PANEL PHONES</t>
  </si>
  <si>
    <r>
      <t xml:space="preserve">ELEV MAINT CONTRACT </t>
    </r>
    <r>
      <rPr>
        <sz val="7"/>
        <color indexed="12"/>
        <rFont val="Arial"/>
        <family val="2"/>
      </rPr>
      <t>(Jun cont exp 6/2015)</t>
    </r>
  </si>
  <si>
    <t>ELEV MINOR REPAIRS</t>
  </si>
  <si>
    <t>ELEV INSPECTIONS</t>
  </si>
  <si>
    <t>ELEV SIGNAGE</t>
  </si>
  <si>
    <t>ELEV MAJOR RPR&gt;$5K</t>
  </si>
  <si>
    <t>ELEV IMPROVEMENT</t>
  </si>
  <si>
    <t>ELEV PHONES</t>
  </si>
  <si>
    <t>INT WINDOW TREATMENT</t>
  </si>
  <si>
    <t>.</t>
  </si>
  <si>
    <t>INT HOLIDAY DÉCOR</t>
  </si>
  <si>
    <t>HVAC OTHER EQ CONT</t>
  </si>
  <si>
    <t>PLMBG BOILER</t>
  </si>
  <si>
    <t>HVAC AIR COMPRESSOR</t>
  </si>
  <si>
    <t>HVAC AIR CONDITIONER</t>
  </si>
  <si>
    <t>HVAC SUPPLIES</t>
  </si>
  <si>
    <t>HVAC FILTERS</t>
  </si>
  <si>
    <t>EXT FAC SNOW/ICE CO</t>
  </si>
  <si>
    <t>GARAGE SPRINKLER</t>
  </si>
  <si>
    <t>ASBESTOS ENGINEERING</t>
  </si>
  <si>
    <t>SEC KEY CARD SYS</t>
  </si>
  <si>
    <t xml:space="preserve">SEC BLDG CONTRACT </t>
  </si>
  <si>
    <t>SPECIALIZED SEC BLDG CONTRACT</t>
  </si>
  <si>
    <t>SEC HOMELAND DFNS</t>
  </si>
  <si>
    <t>JNTRL CONTRACT</t>
  </si>
  <si>
    <t>PEST CONTROL CONTRCT</t>
  </si>
  <si>
    <t>JNTRL PAPER PRODUCTS</t>
  </si>
  <si>
    <t>JNTRL CLEANING SUPP</t>
  </si>
  <si>
    <t>JNTRL WALKOFF MATS</t>
  </si>
  <si>
    <t>JNTRL FLOOR SHAMPOO</t>
  </si>
  <si>
    <t>INT WINDOW CLEAN</t>
  </si>
  <si>
    <t>EXT WINDOW CLEAN</t>
  </si>
  <si>
    <t>JNTRL OTHER</t>
  </si>
  <si>
    <t>JNTRL POWER WASH</t>
  </si>
  <si>
    <t>LIFE SAFETY - GEN</t>
  </si>
  <si>
    <t>ELEC REPAIR GENERAL</t>
  </si>
  <si>
    <t>EXT BLDG STRUCTURE</t>
  </si>
  <si>
    <t>EXT CIVIL/SITE WORK</t>
  </si>
  <si>
    <t>EXT CONCRETE</t>
  </si>
  <si>
    <t>EXT METALS</t>
  </si>
  <si>
    <t>BLDG R &amp; M OTHER</t>
  </si>
  <si>
    <t>BLDG UNIFORMS</t>
  </si>
  <si>
    <t>INT WOODS/PLASTICS</t>
  </si>
  <si>
    <t>Adj PROPERTY TAXES</t>
  </si>
  <si>
    <t>INT DOOR/LOCK/KEYS</t>
  </si>
  <si>
    <t>BLDG GLASS</t>
  </si>
  <si>
    <t>EXT SIGNAGE</t>
  </si>
  <si>
    <t>Adj PHONES</t>
  </si>
  <si>
    <t>BLDG TOOLS TO $25</t>
  </si>
  <si>
    <t>BLDG CONSUMABLES</t>
  </si>
  <si>
    <t>BLDG TOOLS OVR $25</t>
  </si>
  <si>
    <t>PLMBG SUPPLIES</t>
  </si>
  <si>
    <t>GARAGE R&amp;M</t>
  </si>
  <si>
    <t>GARAGE SECURITY</t>
  </si>
  <si>
    <t>GARAGE SIGNAGE</t>
  </si>
  <si>
    <t>GARAGE STRIPING</t>
  </si>
  <si>
    <t>GARAGE ELEC R&amp;M</t>
  </si>
  <si>
    <t>GARAGE MECH R&amp;M</t>
  </si>
  <si>
    <t>GARAGE STRUCTURE</t>
  </si>
  <si>
    <t>GARAGE CONTROL GATES</t>
  </si>
  <si>
    <t>GARAGE LEASES PRKING (DIB #1951&amp;#2529&amp;2664) (FROB #2661)</t>
  </si>
  <si>
    <t>BLDG EQUIP RENTAL</t>
  </si>
  <si>
    <t>GARAGE PARKING FEES</t>
  </si>
  <si>
    <t>BLDG ADA IMPROVE</t>
  </si>
  <si>
    <t>ASBESTOS ABT SUPPLS</t>
  </si>
  <si>
    <t>ASBESTOS MED EVA</t>
  </si>
  <si>
    <t>ASBESTOS TESTING</t>
  </si>
  <si>
    <t>ASBESTOS MEDICALSURVEILLANCE</t>
  </si>
  <si>
    <t>SECURITY CAMERAS</t>
  </si>
  <si>
    <t>FIBER CONNECTIVITY</t>
  </si>
  <si>
    <t>GARAGE PLUMBING</t>
  </si>
  <si>
    <t>GARAGE PHONES</t>
  </si>
  <si>
    <t>EXT FLAGS</t>
  </si>
  <si>
    <t>EXT HOLIDAY DÉCOR</t>
  </si>
  <si>
    <t>Adj COMPUTER SRVS</t>
  </si>
  <si>
    <t>GARAGE CLEANING</t>
  </si>
  <si>
    <t>ELEV MONITORING</t>
  </si>
  <si>
    <t>INT SYSTEMS FURNTR</t>
  </si>
  <si>
    <t>EXT WINDOW TREATMENT</t>
  </si>
  <si>
    <t>BLDG MAINT &amp; ENGR CONT</t>
  </si>
  <si>
    <t>EXT UST INSPECTIONS &amp; REPAIRS</t>
  </si>
  <si>
    <t>CONVEYOR</t>
  </si>
  <si>
    <t>BLDG SCAFFOLDING</t>
  </si>
  <si>
    <t>BLDG LIFTS</t>
  </si>
  <si>
    <t>INT ACCOUSTIC TREAT</t>
  </si>
  <si>
    <t>INT CARPET/FLOORING</t>
  </si>
  <si>
    <t>INT WALL COVERING</t>
  </si>
  <si>
    <t>Adj PROP MGMT FEES</t>
  </si>
  <si>
    <t>Adj MUNI CLEAN ASSMT</t>
  </si>
  <si>
    <t>Adj RISK MGMT</t>
  </si>
  <si>
    <t>Adj LEASE SRFC PRKNG</t>
  </si>
  <si>
    <t>UTL WASTE DISP OTHER</t>
  </si>
  <si>
    <t>ELEC GENERATR RPRS</t>
  </si>
  <si>
    <t>PLMBG BOILER PHONE</t>
  </si>
  <si>
    <t>ELEV MUSIC</t>
  </si>
  <si>
    <t>Adj HUMAN RESOURCES</t>
  </si>
  <si>
    <t>Adj MGMT CONSULT SVC</t>
  </si>
  <si>
    <t>INT CEILING TILES</t>
  </si>
  <si>
    <t>Contract - GCI connectivity</t>
  </si>
  <si>
    <t>Misc  Program Code  or NO PR</t>
  </si>
  <si>
    <r>
      <t xml:space="preserve"> Allocation of SOB parking AKSAS </t>
    </r>
    <r>
      <rPr>
        <sz val="7"/>
        <color indexed="10"/>
        <rFont val="Arial"/>
        <family val="2"/>
      </rPr>
      <t>(No LC)</t>
    </r>
  </si>
  <si>
    <t xml:space="preserve">To be Allocated SOB parking </t>
  </si>
  <si>
    <t>11703 Allocation of Juneau Complex Contractual</t>
  </si>
  <si>
    <r>
      <t xml:space="preserve">To Be Allocated Juneau Complex </t>
    </r>
    <r>
      <rPr>
        <b/>
        <sz val="7"/>
        <rFont val="Arial"/>
        <family val="2"/>
      </rPr>
      <t>Contractual</t>
    </r>
  </si>
  <si>
    <t>Contingency</t>
  </si>
  <si>
    <t>Contingency Complex</t>
  </si>
  <si>
    <t>Contingency SOB Parking</t>
  </si>
  <si>
    <t>Asset Management Software Estimate</t>
  </si>
  <si>
    <t>Corrections/Private Tenant Legal Svcs</t>
  </si>
  <si>
    <t>………………………………………………………………………………………………………………………………………………………………………………………………………………………………………………………………………………………………………………………………………………………………………………………………………………………………………………………….</t>
  </si>
  <si>
    <t>11704 Facilities Admin NPBF AKSAS based on Actuals CC 2570501</t>
  </si>
  <si>
    <t>TOTAL CONTRACTUAL</t>
  </si>
  <si>
    <t>COMMODITIES:</t>
  </si>
  <si>
    <t>Adj MAXIMO CONTRACT</t>
  </si>
  <si>
    <t>Adj LEASES BLDG</t>
  </si>
  <si>
    <t>UTL ELECTRICAL POWER</t>
  </si>
  <si>
    <t>HVAC Repair General</t>
  </si>
  <si>
    <t>ELEC GENERATOR EMRGY</t>
  </si>
  <si>
    <t>PLMBG CONTRACT</t>
  </si>
  <si>
    <t>FIRE SPRNKLR INSP CO</t>
  </si>
  <si>
    <t>FIRE SPRNKLER REPAIR</t>
  </si>
  <si>
    <t>FIRE/SMOKE PANEL C0</t>
  </si>
  <si>
    <t>FIRE/SMOKE PNL RPR</t>
  </si>
  <si>
    <t>ELEV MAINT CONTRACT</t>
  </si>
  <si>
    <t>INT WINDOW TREATEMENT</t>
  </si>
  <si>
    <t>SEC BLDG CONTRACT</t>
  </si>
  <si>
    <t xml:space="preserve">PEST CONTROL </t>
  </si>
  <si>
    <t>JNTRL FLRS SHAMPOO</t>
  </si>
  <si>
    <t>BLDG TOOLS UNDER $25</t>
  </si>
  <si>
    <t>GARAGE PRKING FEES</t>
  </si>
  <si>
    <t>Ext WindowTreatment</t>
  </si>
  <si>
    <t xml:space="preserve">EXT UST INSPECTIONS </t>
  </si>
  <si>
    <t>Bldg Scaffolding</t>
  </si>
  <si>
    <t xml:space="preserve">INT CARPET/FLOORING   </t>
  </si>
  <si>
    <t>INT WALL COVERINGS</t>
  </si>
  <si>
    <t>To Be Allocated Juneau Complex Commodities</t>
  </si>
  <si>
    <t>11703 Allocation of Juneau Complex Non PS Commodities</t>
  </si>
  <si>
    <t>11704 Allocation of SOB parking AKSAS (20.4 AOB &amp; 79.6 SOB)</t>
  </si>
  <si>
    <t>TOTAL COMMODITIES</t>
  </si>
  <si>
    <t>TOTAL M&amp;O  (ps,cont,comm, legal)</t>
  </si>
</sst>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6" formatCode="&quot;$&quot;#,##0_);[Red]\(&quot;$&quot;#,##0\)"/>
    <numFmt numFmtId="7" formatCode="&quot;$&quot;#,##0.00_);\(&quot;$&quot;#,##0.00\)"/>
    <numFmt numFmtId="8" formatCode="&quot;$&quot;#,##0.00_);[Red]\(&quot;$&quot;#,##0.00\)"/>
    <numFmt numFmtId="44" formatCode="_(&quot;$&quot;* #,##0.00_);_(&quot;$&quot;* \(#,##0.00\);_(&quot;$&quot;* &quot;-&quot;??_);_(@_)"/>
    <numFmt numFmtId="43" formatCode="_(* #,##0.00_);_(* \(#,##0.00\);_(* &quot;-&quot;??_);_(@_)"/>
    <numFmt numFmtId="164" formatCode="00000000"/>
    <numFmt numFmtId="165" formatCode="m/d/yy;@"/>
    <numFmt numFmtId="166" formatCode="m/d;@"/>
    <numFmt numFmtId="167" formatCode="#,##0.0"/>
    <numFmt numFmtId="168" formatCode="&quot;$&quot;#,##0"/>
    <numFmt numFmtId="169" formatCode="m/d/yy"/>
    <numFmt numFmtId="170" formatCode="mm/dd/yy"/>
    <numFmt numFmtId="171" formatCode="&quot;$&quot;#,##0.00"/>
    <numFmt numFmtId="172" formatCode="m/d/yyyy;@"/>
    <numFmt numFmtId="173" formatCode="_(* #,##0_);_(* \(#,##0\);_(* &quot;-&quot;??_);_(@_)"/>
    <numFmt numFmtId="174" formatCode="#,##0.00;[Red]#,##0.00"/>
    <numFmt numFmtId="175" formatCode="000000000"/>
    <numFmt numFmtId="176" formatCode="#,##0;[Red]#,##0"/>
  </numFmts>
  <fonts count="141"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b/>
      <sz val="16"/>
      <color theme="1"/>
      <name val="Calibri"/>
      <family val="2"/>
      <scheme val="minor"/>
    </font>
    <font>
      <sz val="22"/>
      <color theme="1"/>
      <name val="Calibri"/>
      <family val="2"/>
      <scheme val="minor"/>
    </font>
    <font>
      <b/>
      <sz val="22"/>
      <color theme="1"/>
      <name val="Calibri"/>
      <family val="2"/>
      <scheme val="minor"/>
    </font>
    <font>
      <sz val="7"/>
      <name val="Calibri"/>
      <family val="2"/>
      <scheme val="minor"/>
    </font>
    <font>
      <b/>
      <sz val="7"/>
      <name val="Calibri"/>
      <family val="2"/>
      <scheme val="minor"/>
    </font>
    <font>
      <sz val="7"/>
      <color rgb="FFFF5050"/>
      <name val="Calibri"/>
      <family val="2"/>
      <scheme val="minor"/>
    </font>
    <font>
      <sz val="10"/>
      <name val="Arial"/>
      <family val="2"/>
    </font>
    <font>
      <sz val="7"/>
      <color rgb="FF0000FF"/>
      <name val="Calibri"/>
      <family val="2"/>
      <scheme val="minor"/>
    </font>
    <font>
      <sz val="7"/>
      <color theme="6" tint="-0.499984740745262"/>
      <name val="Calibri"/>
      <family val="2"/>
      <scheme val="minor"/>
    </font>
    <font>
      <sz val="7"/>
      <color rgb="FFFF0000"/>
      <name val="Calibri"/>
      <family val="2"/>
      <scheme val="minor"/>
    </font>
    <font>
      <sz val="7"/>
      <color indexed="12"/>
      <name val="Calibri"/>
      <family val="2"/>
      <scheme val="minor"/>
    </font>
    <font>
      <sz val="7"/>
      <color rgb="FFFF3300"/>
      <name val="Calibri"/>
      <family val="2"/>
      <scheme val="minor"/>
    </font>
    <font>
      <sz val="8"/>
      <name val="Calibri"/>
      <family val="2"/>
    </font>
    <font>
      <b/>
      <sz val="8"/>
      <name val="Calibri"/>
      <family val="2"/>
      <scheme val="minor"/>
    </font>
    <font>
      <sz val="8"/>
      <name val="Calibri"/>
      <family val="2"/>
      <scheme val="minor"/>
    </font>
    <font>
      <b/>
      <sz val="8"/>
      <color theme="0"/>
      <name val="Calibri"/>
      <family val="2"/>
      <scheme val="minor"/>
    </font>
    <font>
      <sz val="8"/>
      <color theme="0"/>
      <name val="Calibri"/>
      <family val="2"/>
      <scheme val="minor"/>
    </font>
    <font>
      <sz val="7"/>
      <name val="Arial"/>
      <family val="2"/>
    </font>
    <font>
      <sz val="7.5"/>
      <name val="Calibri"/>
      <family val="2"/>
      <scheme val="minor"/>
    </font>
    <font>
      <sz val="8"/>
      <color rgb="FFFF0000"/>
      <name val="Calibri"/>
      <family val="2"/>
      <scheme val="minor"/>
    </font>
    <font>
      <b/>
      <sz val="8"/>
      <name val="Arial"/>
      <family val="2"/>
    </font>
    <font>
      <b/>
      <sz val="12"/>
      <name val="Calibri"/>
      <family val="2"/>
      <scheme val="minor"/>
    </font>
    <font>
      <sz val="10"/>
      <color theme="1"/>
      <name val="Calibri"/>
      <family val="2"/>
      <scheme val="minor"/>
    </font>
    <font>
      <b/>
      <sz val="10"/>
      <color theme="1"/>
      <name val="Calibri"/>
      <family val="2"/>
      <scheme val="minor"/>
    </font>
    <font>
      <b/>
      <sz val="9"/>
      <color indexed="81"/>
      <name val="Tahoma"/>
      <family val="2"/>
    </font>
    <font>
      <sz val="9"/>
      <color indexed="81"/>
      <name val="Tahoma"/>
      <family val="2"/>
    </font>
    <font>
      <sz val="11"/>
      <name val="Calibri"/>
      <family val="2"/>
      <scheme val="minor"/>
    </font>
    <font>
      <b/>
      <u/>
      <sz val="10"/>
      <name val="Arial"/>
      <family val="2"/>
    </font>
    <font>
      <b/>
      <sz val="10"/>
      <name val="Arial"/>
      <family val="2"/>
    </font>
    <font>
      <b/>
      <sz val="9"/>
      <name val="Arial"/>
      <family val="2"/>
    </font>
    <font>
      <sz val="9"/>
      <name val="Arial"/>
      <family val="2"/>
    </font>
    <font>
      <b/>
      <sz val="18"/>
      <color theme="1"/>
      <name val="Calibri"/>
      <family val="2"/>
      <scheme val="minor"/>
    </font>
    <font>
      <b/>
      <sz val="16"/>
      <name val="Calibri"/>
      <family val="2"/>
      <scheme val="minor"/>
    </font>
    <font>
      <sz val="12"/>
      <name val="Franklin Gothic Demi"/>
      <family val="2"/>
    </font>
    <font>
      <sz val="12"/>
      <name val="Franklin Gothic Book"/>
      <family val="2"/>
    </font>
    <font>
      <sz val="10"/>
      <name val="Franklin Gothic Book"/>
      <family val="2"/>
    </font>
    <font>
      <b/>
      <sz val="12"/>
      <name val="Arial"/>
      <family val="2"/>
    </font>
    <font>
      <sz val="10"/>
      <color theme="1"/>
      <name val="Arial"/>
      <family val="2"/>
    </font>
    <font>
      <b/>
      <sz val="10"/>
      <color theme="1"/>
      <name val="Arial"/>
      <family val="2"/>
    </font>
    <font>
      <b/>
      <sz val="11"/>
      <color theme="1"/>
      <name val="Arial"/>
      <family val="2"/>
    </font>
    <font>
      <b/>
      <u/>
      <sz val="11"/>
      <color theme="1"/>
      <name val="Arial"/>
      <family val="2"/>
    </font>
    <font>
      <sz val="11"/>
      <name val="Bookman Old Style"/>
      <family val="1"/>
    </font>
    <font>
      <b/>
      <sz val="8"/>
      <color rgb="FFFF0000"/>
      <name val="Arial"/>
      <family val="2"/>
    </font>
    <font>
      <sz val="8"/>
      <name val="Arial"/>
      <family val="2"/>
    </font>
    <font>
      <b/>
      <sz val="16"/>
      <name val="Arial"/>
      <family val="2"/>
    </font>
    <font>
      <b/>
      <sz val="8"/>
      <color indexed="10"/>
      <name val="Arial"/>
      <family val="2"/>
    </font>
    <font>
      <sz val="6"/>
      <name val="Arial"/>
      <family val="2"/>
    </font>
    <font>
      <b/>
      <sz val="6"/>
      <name val="Arial"/>
      <family val="2"/>
    </font>
    <font>
      <b/>
      <sz val="10"/>
      <color indexed="12"/>
      <name val="Arial"/>
      <family val="2"/>
    </font>
    <font>
      <b/>
      <sz val="18"/>
      <name val="Arial"/>
      <family val="2"/>
    </font>
    <font>
      <sz val="12"/>
      <name val="Arial"/>
      <family val="2"/>
    </font>
    <font>
      <b/>
      <u/>
      <sz val="12"/>
      <color indexed="12"/>
      <name val="Comic Sans MS"/>
      <family val="4"/>
    </font>
    <font>
      <b/>
      <sz val="12"/>
      <color indexed="12"/>
      <name val="Comic Sans MS"/>
      <family val="4"/>
    </font>
    <font>
      <b/>
      <sz val="14"/>
      <name val="Arial"/>
      <family val="2"/>
    </font>
    <font>
      <b/>
      <sz val="12"/>
      <color rgb="FFC00000"/>
      <name val="Arial"/>
      <family val="2"/>
    </font>
    <font>
      <b/>
      <u/>
      <sz val="12"/>
      <name val="Arial"/>
      <family val="2"/>
    </font>
    <font>
      <b/>
      <u/>
      <sz val="12"/>
      <color rgb="FFC00000"/>
      <name val="Arial"/>
      <family val="2"/>
    </font>
    <font>
      <u/>
      <sz val="12"/>
      <name val="Arial"/>
      <family val="2"/>
    </font>
    <font>
      <b/>
      <u/>
      <sz val="10"/>
      <color rgb="FF0070C0"/>
      <name val="Arial"/>
      <family val="2"/>
    </font>
    <font>
      <b/>
      <sz val="10"/>
      <color rgb="FF0070C0"/>
      <name val="Arial"/>
      <family val="2"/>
    </font>
    <font>
      <b/>
      <sz val="12"/>
      <color rgb="FFFF0000"/>
      <name val="Arial"/>
      <family val="2"/>
    </font>
    <font>
      <b/>
      <sz val="10"/>
      <color theme="4" tint="-0.249977111117893"/>
      <name val="Arial"/>
      <family val="2"/>
    </font>
    <font>
      <b/>
      <sz val="10"/>
      <color rgb="FFFF0000"/>
      <name val="Arial"/>
      <family val="2"/>
    </font>
    <font>
      <sz val="10"/>
      <color rgb="FFFF0000"/>
      <name val="Arial"/>
      <family val="2"/>
    </font>
    <font>
      <u/>
      <sz val="10"/>
      <color indexed="12"/>
      <name val="Arial"/>
      <family val="2"/>
    </font>
    <font>
      <b/>
      <sz val="11"/>
      <name val="Arial"/>
      <family val="2"/>
    </font>
    <font>
      <sz val="11"/>
      <color theme="1"/>
      <name val="Arial"/>
      <family val="2"/>
    </font>
    <font>
      <sz val="11"/>
      <name val="Arial"/>
      <family val="2"/>
    </font>
    <font>
      <sz val="12"/>
      <color theme="1"/>
      <name val="Calibri"/>
      <family val="2"/>
      <scheme val="minor"/>
    </font>
    <font>
      <b/>
      <sz val="8"/>
      <color rgb="FFFF0000"/>
      <name val="Calibri"/>
      <family val="2"/>
      <scheme val="minor"/>
    </font>
    <font>
      <b/>
      <sz val="8"/>
      <color theme="1"/>
      <name val="Calibri"/>
      <family val="2"/>
      <scheme val="minor"/>
    </font>
    <font>
      <sz val="8"/>
      <color theme="1"/>
      <name val="Calibri"/>
      <family val="2"/>
      <scheme val="minor"/>
    </font>
    <font>
      <b/>
      <sz val="11"/>
      <name val="Cambria"/>
      <family val="1"/>
    </font>
    <font>
      <sz val="11"/>
      <name val="Cambria"/>
      <family val="1"/>
      <scheme val="major"/>
    </font>
    <font>
      <sz val="10"/>
      <name val="Calibri"/>
      <family val="2"/>
    </font>
    <font>
      <b/>
      <sz val="10"/>
      <name val="Calibri"/>
      <family val="2"/>
    </font>
    <font>
      <i/>
      <sz val="11"/>
      <color theme="1"/>
      <name val="Calibri"/>
      <family val="2"/>
      <scheme val="minor"/>
    </font>
    <font>
      <b/>
      <u/>
      <sz val="9"/>
      <color indexed="81"/>
      <name val="Tahoma"/>
      <family val="2"/>
    </font>
    <font>
      <b/>
      <u/>
      <sz val="11"/>
      <name val="Arial"/>
      <family val="2"/>
    </font>
    <font>
      <b/>
      <sz val="11"/>
      <name val="Calibri"/>
      <family val="2"/>
      <scheme val="minor"/>
    </font>
    <font>
      <b/>
      <sz val="11"/>
      <color indexed="10"/>
      <name val="Arial"/>
      <family val="2"/>
    </font>
    <font>
      <b/>
      <sz val="12"/>
      <color theme="9"/>
      <name val="Arial"/>
      <family val="2"/>
    </font>
    <font>
      <b/>
      <u/>
      <sz val="8"/>
      <color rgb="FFFF0000"/>
      <name val="Arial"/>
      <family val="2"/>
    </font>
    <font>
      <sz val="12"/>
      <name val="Calibri"/>
      <family val="2"/>
      <scheme val="minor"/>
    </font>
    <font>
      <sz val="14"/>
      <color theme="1"/>
      <name val="Calibri"/>
      <family val="2"/>
      <scheme val="minor"/>
    </font>
    <font>
      <b/>
      <u/>
      <sz val="16"/>
      <color indexed="8"/>
      <name val="Calibri"/>
      <family val="2"/>
    </font>
    <font>
      <sz val="16"/>
      <color theme="1"/>
      <name val="Calibri"/>
      <family val="2"/>
      <scheme val="minor"/>
    </font>
    <font>
      <sz val="16"/>
      <color indexed="8"/>
      <name val="Calibri"/>
      <family val="2"/>
    </font>
    <font>
      <b/>
      <u/>
      <sz val="12"/>
      <color theme="1"/>
      <name val="Calibri"/>
      <family val="2"/>
      <scheme val="minor"/>
    </font>
    <font>
      <strike/>
      <sz val="10"/>
      <name val="Arial"/>
      <family val="2"/>
    </font>
    <font>
      <b/>
      <sz val="14"/>
      <color rgb="FF0000FF"/>
      <name val="Arial"/>
      <family val="2"/>
    </font>
    <font>
      <b/>
      <sz val="10"/>
      <color rgb="FF0000CC"/>
      <name val="Arial"/>
      <family val="2"/>
    </font>
    <font>
      <b/>
      <sz val="14"/>
      <color indexed="12"/>
      <name val="Arial"/>
      <family val="2"/>
    </font>
    <font>
      <sz val="10"/>
      <color indexed="12"/>
      <name val="Arial"/>
      <family val="2"/>
    </font>
    <font>
      <sz val="10"/>
      <color rgb="FF0000CC"/>
      <name val="Arial"/>
      <family val="2"/>
    </font>
    <font>
      <sz val="12"/>
      <color rgb="FFFF0000"/>
      <name val="Arial"/>
      <family val="2"/>
    </font>
    <font>
      <u/>
      <sz val="12"/>
      <color rgb="FFFF0000"/>
      <name val="Arial"/>
      <family val="2"/>
    </font>
    <font>
      <sz val="7"/>
      <color indexed="12"/>
      <name val="Arial"/>
      <family val="2"/>
    </font>
    <font>
      <b/>
      <sz val="14"/>
      <color indexed="10"/>
      <name val="Arial"/>
      <family val="2"/>
    </font>
    <font>
      <b/>
      <sz val="11"/>
      <color rgb="FF0000CC"/>
      <name val="Arial"/>
      <family val="2"/>
    </font>
    <font>
      <b/>
      <sz val="12"/>
      <color rgb="FF0000CC"/>
      <name val="Arial"/>
      <family val="2"/>
    </font>
    <font>
      <b/>
      <sz val="12"/>
      <color indexed="12"/>
      <name val="Arial"/>
      <family val="2"/>
    </font>
    <font>
      <b/>
      <strike/>
      <sz val="11"/>
      <color rgb="FF0000CC"/>
      <name val="Arial"/>
      <family val="2"/>
    </font>
    <font>
      <b/>
      <strike/>
      <sz val="10"/>
      <color rgb="FF0000CC"/>
      <name val="Arial"/>
      <family val="2"/>
    </font>
    <font>
      <b/>
      <strike/>
      <sz val="10"/>
      <name val="Arial"/>
      <family val="2"/>
    </font>
    <font>
      <b/>
      <strike/>
      <sz val="9"/>
      <name val="Arial"/>
      <family val="2"/>
    </font>
    <font>
      <strike/>
      <sz val="10"/>
      <color indexed="12"/>
      <name val="Arial"/>
      <family val="2"/>
    </font>
    <font>
      <b/>
      <sz val="10"/>
      <color rgb="FF0000FF"/>
      <name val="Arial"/>
      <family val="2"/>
    </font>
    <font>
      <b/>
      <sz val="9"/>
      <color rgb="FFFF0000"/>
      <name val="Arial"/>
      <family val="2"/>
    </font>
    <font>
      <b/>
      <sz val="9"/>
      <color rgb="FF0000FF"/>
      <name val="Arial"/>
      <family val="2"/>
    </font>
    <font>
      <b/>
      <sz val="12"/>
      <color rgb="FF0000FF"/>
      <name val="Arial"/>
      <family val="2"/>
    </font>
    <font>
      <sz val="10"/>
      <color indexed="81"/>
      <name val="Tahoma"/>
      <family val="2"/>
    </font>
    <font>
      <sz val="12"/>
      <color theme="1"/>
      <name val="Times New Roman"/>
      <family val="2"/>
    </font>
    <font>
      <b/>
      <sz val="12"/>
      <color theme="1"/>
      <name val="Times New Roman"/>
      <family val="1"/>
    </font>
    <font>
      <sz val="10"/>
      <name val="Arial"/>
    </font>
    <font>
      <b/>
      <sz val="10"/>
      <color indexed="10"/>
      <name val="Arial"/>
      <family val="2"/>
    </font>
    <font>
      <sz val="11"/>
      <color indexed="8"/>
      <name val="Calibri"/>
      <family val="2"/>
    </font>
    <font>
      <b/>
      <i/>
      <sz val="9"/>
      <name val="Arial"/>
      <family val="2"/>
    </font>
    <font>
      <b/>
      <sz val="8"/>
      <color theme="1"/>
      <name val="Arial"/>
      <family val="2"/>
    </font>
    <font>
      <sz val="9"/>
      <color theme="1"/>
      <name val="Calibri"/>
      <family val="2"/>
      <scheme val="minor"/>
    </font>
    <font>
      <sz val="9"/>
      <name val="Calibri"/>
      <family val="2"/>
      <scheme val="minor"/>
    </font>
    <font>
      <b/>
      <sz val="5"/>
      <name val="Calibri"/>
      <family val="2"/>
      <scheme val="minor"/>
    </font>
    <font>
      <b/>
      <sz val="5"/>
      <color rgb="FF0000FF"/>
      <name val="Calibri"/>
      <family val="2"/>
      <scheme val="minor"/>
    </font>
    <font>
      <b/>
      <sz val="5"/>
      <color indexed="10"/>
      <name val="Calibri"/>
      <family val="2"/>
      <scheme val="minor"/>
    </font>
    <font>
      <b/>
      <sz val="7"/>
      <color rgb="FF0000FF"/>
      <name val="Calibri"/>
      <family val="2"/>
      <scheme val="minor"/>
    </font>
    <font>
      <b/>
      <sz val="7"/>
      <name val="Arial"/>
      <family val="2"/>
    </font>
    <font>
      <b/>
      <sz val="7"/>
      <color indexed="30"/>
      <name val="Arial"/>
      <family val="2"/>
    </font>
    <font>
      <b/>
      <sz val="7"/>
      <color rgb="FF0000FF"/>
      <name val="Arial"/>
      <family val="2"/>
    </font>
    <font>
      <b/>
      <sz val="7"/>
      <color theme="3" tint="0.39997558519241921"/>
      <name val="Arial"/>
      <family val="2"/>
    </font>
    <font>
      <sz val="7"/>
      <color theme="3" tint="0.39997558519241921"/>
      <name val="Arial"/>
      <family val="2"/>
    </font>
    <font>
      <sz val="7"/>
      <color rgb="FF0000FF"/>
      <name val="Arial"/>
      <family val="2"/>
    </font>
    <font>
      <sz val="7"/>
      <color indexed="10"/>
      <name val="Arial"/>
      <family val="2"/>
    </font>
    <font>
      <sz val="7"/>
      <color indexed="30"/>
      <name val="Arial"/>
      <family val="2"/>
    </font>
    <font>
      <b/>
      <i/>
      <sz val="7"/>
      <name val="Arial"/>
      <family val="2"/>
    </font>
    <font>
      <b/>
      <sz val="7"/>
      <color indexed="10"/>
      <name val="Arial"/>
      <family val="2"/>
    </font>
  </fonts>
  <fills count="51">
    <fill>
      <patternFill patternType="none"/>
    </fill>
    <fill>
      <patternFill patternType="gray125"/>
    </fill>
    <fill>
      <patternFill patternType="solid">
        <fgColor theme="9"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92D050"/>
        <bgColor indexed="64"/>
      </patternFill>
    </fill>
    <fill>
      <patternFill patternType="solid">
        <fgColor theme="5" tint="-0.249977111117893"/>
        <bgColor indexed="64"/>
      </patternFill>
    </fill>
    <fill>
      <patternFill patternType="solid">
        <fgColor theme="1"/>
        <bgColor indexed="64"/>
      </patternFill>
    </fill>
    <fill>
      <patternFill patternType="solid">
        <fgColor theme="4" tint="0.79998168889431442"/>
        <bgColor indexed="64"/>
      </patternFill>
    </fill>
    <fill>
      <patternFill patternType="solid">
        <fgColor theme="5" tint="0.59999389629810485"/>
        <bgColor indexed="64"/>
      </patternFill>
    </fill>
    <fill>
      <patternFill patternType="solid">
        <fgColor rgb="FFFFFF00"/>
        <bgColor indexed="64"/>
      </patternFill>
    </fill>
    <fill>
      <patternFill patternType="solid">
        <fgColor theme="6" tint="0.59999389629810485"/>
        <bgColor indexed="64"/>
      </patternFill>
    </fill>
    <fill>
      <patternFill patternType="solid">
        <fgColor theme="1" tint="0.14999847407452621"/>
        <bgColor indexed="64"/>
      </patternFill>
    </fill>
    <fill>
      <patternFill patternType="solid">
        <fgColor rgb="FFFFFF99"/>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theme="1" tint="0.249977111117893"/>
        <bgColor indexed="64"/>
      </patternFill>
    </fill>
    <fill>
      <patternFill patternType="solid">
        <fgColor theme="1" tint="0.499984740745262"/>
        <bgColor indexed="64"/>
      </patternFill>
    </fill>
    <fill>
      <patternFill patternType="solid">
        <fgColor theme="3" tint="0.59999389629810485"/>
        <bgColor indexed="64"/>
      </patternFill>
    </fill>
    <fill>
      <patternFill patternType="solid">
        <fgColor theme="7" tint="0.79998168889431442"/>
        <bgColor indexed="64"/>
      </patternFill>
    </fill>
    <fill>
      <patternFill patternType="solid">
        <fgColor indexed="13"/>
        <bgColor indexed="64"/>
      </patternFill>
    </fill>
    <fill>
      <patternFill patternType="solid">
        <fgColor indexed="42"/>
        <bgColor indexed="64"/>
      </patternFill>
    </fill>
    <fill>
      <patternFill patternType="solid">
        <fgColor theme="3" tint="0.79998168889431442"/>
        <bgColor indexed="64"/>
      </patternFill>
    </fill>
    <fill>
      <patternFill patternType="solid">
        <fgColor theme="0" tint="-0.34998626667073579"/>
        <bgColor indexed="64"/>
      </patternFill>
    </fill>
    <fill>
      <patternFill patternType="solid">
        <fgColor rgb="FFFF00FF"/>
        <bgColor indexed="64"/>
      </patternFill>
    </fill>
    <fill>
      <patternFill patternType="solid">
        <fgColor theme="7" tint="0.59999389629810485"/>
        <bgColor indexed="64"/>
      </patternFill>
    </fill>
    <fill>
      <patternFill patternType="solid">
        <fgColor theme="0"/>
        <bgColor indexed="64"/>
      </patternFill>
    </fill>
    <fill>
      <patternFill patternType="solid">
        <fgColor indexed="22"/>
        <bgColor indexed="64"/>
      </patternFill>
    </fill>
    <fill>
      <patternFill patternType="solid">
        <fgColor theme="4" tint="0.59999389629810485"/>
        <bgColor indexed="64"/>
      </patternFill>
    </fill>
    <fill>
      <patternFill patternType="solid">
        <fgColor rgb="FFFFCC00"/>
        <bgColor indexed="64"/>
      </patternFill>
    </fill>
    <fill>
      <patternFill patternType="solid">
        <fgColor rgb="FFFF0000"/>
        <bgColor indexed="64"/>
      </patternFill>
    </fill>
    <fill>
      <patternFill patternType="solid">
        <fgColor theme="0" tint="-0.14999847407452621"/>
        <bgColor indexed="64"/>
      </patternFill>
    </fill>
    <fill>
      <patternFill patternType="solid">
        <fgColor theme="6" tint="0.39997558519241921"/>
        <bgColor indexed="64"/>
      </patternFill>
    </fill>
    <fill>
      <patternFill patternType="solid">
        <fgColor rgb="FFFF66CC"/>
        <bgColor indexed="64"/>
      </patternFill>
    </fill>
    <fill>
      <patternFill patternType="solid">
        <fgColor indexed="15"/>
        <bgColor indexed="64"/>
      </patternFill>
    </fill>
    <fill>
      <patternFill patternType="solid">
        <fgColor theme="7" tint="0.39997558519241921"/>
        <bgColor indexed="64"/>
      </patternFill>
    </fill>
    <fill>
      <patternFill patternType="solid">
        <fgColor rgb="FFEE40C9"/>
        <bgColor indexed="64"/>
      </patternFill>
    </fill>
    <fill>
      <patternFill patternType="solid">
        <fgColor theme="9"/>
        <bgColor indexed="64"/>
      </patternFill>
    </fill>
    <fill>
      <patternFill patternType="solid">
        <fgColor rgb="FF66FF33"/>
        <bgColor indexed="64"/>
      </patternFill>
    </fill>
    <fill>
      <patternFill patternType="solid">
        <fgColor rgb="FFF4CC7C"/>
        <bgColor indexed="64"/>
      </patternFill>
    </fill>
    <fill>
      <patternFill patternType="solid">
        <fgColor rgb="FF00B050"/>
        <bgColor indexed="64"/>
      </patternFill>
    </fill>
    <fill>
      <patternFill patternType="solid">
        <fgColor theme="8"/>
        <bgColor indexed="64"/>
      </patternFill>
    </fill>
    <fill>
      <patternFill patternType="solid">
        <fgColor theme="5"/>
        <bgColor indexed="64"/>
      </patternFill>
    </fill>
    <fill>
      <patternFill patternType="solid">
        <fgColor theme="6" tint="0.79998168889431442"/>
        <bgColor indexed="64"/>
      </patternFill>
    </fill>
    <fill>
      <patternFill patternType="solid">
        <fgColor rgb="FFFFFFCC"/>
        <bgColor indexed="64"/>
      </patternFill>
    </fill>
    <fill>
      <patternFill patternType="solid">
        <fgColor rgb="FFFFCCFF"/>
        <bgColor indexed="64"/>
      </patternFill>
    </fill>
    <fill>
      <patternFill patternType="solid">
        <fgColor theme="0" tint="-0.14996795556505021"/>
        <bgColor indexed="64"/>
      </patternFill>
    </fill>
    <fill>
      <patternFill patternType="solid">
        <fgColor theme="8" tint="0.59999389629810485"/>
        <bgColor indexed="64"/>
      </patternFill>
    </fill>
    <fill>
      <patternFill patternType="solid">
        <fgColor indexed="43"/>
        <bgColor indexed="64"/>
      </patternFill>
    </fill>
    <fill>
      <patternFill patternType="solid">
        <fgColor indexed="9"/>
        <bgColor indexed="64"/>
      </patternFill>
    </fill>
  </fills>
  <borders count="1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hair">
        <color auto="1"/>
      </left>
      <right style="hair">
        <color auto="1"/>
      </right>
      <top/>
      <bottom style="hair">
        <color auto="1"/>
      </bottom>
      <diagonal/>
    </border>
    <border>
      <left/>
      <right/>
      <top style="dashed">
        <color auto="1"/>
      </top>
      <bottom/>
      <diagonal/>
    </border>
    <border>
      <left style="hair">
        <color auto="1"/>
      </left>
      <right style="hair">
        <color auto="1"/>
      </right>
      <top style="hair">
        <color auto="1"/>
      </top>
      <bottom style="hair">
        <color auto="1"/>
      </bottom>
      <diagonal/>
    </border>
    <border>
      <left/>
      <right/>
      <top/>
      <bottom style="medium">
        <color indexed="64"/>
      </bottom>
      <diagonal/>
    </border>
    <border>
      <left/>
      <right/>
      <top style="thin">
        <color indexed="64"/>
      </top>
      <bottom style="thin">
        <color indexed="64"/>
      </bottom>
      <diagonal/>
    </border>
    <border>
      <left style="medium">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style="medium">
        <color indexed="64"/>
      </right>
      <top style="thick">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
      <left style="medium">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right/>
      <top style="hair">
        <color indexed="64"/>
      </top>
      <bottom/>
      <diagonal/>
    </border>
    <border>
      <left style="medium">
        <color indexed="64"/>
      </left>
      <right style="hair">
        <color indexed="64"/>
      </right>
      <top style="hair">
        <color indexed="64"/>
      </top>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medium">
        <color indexed="64"/>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22"/>
      </left>
      <right style="thin">
        <color indexed="22"/>
      </right>
      <top style="thin">
        <color indexed="22"/>
      </top>
      <bottom style="thin">
        <color indexed="22"/>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top style="thin">
        <color indexed="64"/>
      </top>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tted">
        <color auto="1"/>
      </left>
      <right/>
      <top style="dotted">
        <color auto="1"/>
      </top>
      <bottom style="dotted">
        <color auto="1"/>
      </bottom>
      <diagonal/>
    </border>
    <border>
      <left style="thin">
        <color indexed="64"/>
      </left>
      <right style="thin">
        <color indexed="64"/>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
      <left style="double">
        <color indexed="64"/>
      </left>
      <right style="thin">
        <color indexed="64"/>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double">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right/>
      <top style="thin">
        <color indexed="64"/>
      </top>
      <bottom style="medium">
        <color indexed="64"/>
      </bottom>
      <diagonal/>
    </border>
    <border>
      <left/>
      <right style="thin">
        <color indexed="64"/>
      </right>
      <top style="thin">
        <color indexed="64"/>
      </top>
      <bottom/>
      <diagonal/>
    </border>
    <border>
      <left style="thin">
        <color indexed="64"/>
      </left>
      <right/>
      <top/>
      <bottom style="medium">
        <color indexed="64"/>
      </bottom>
      <diagonal/>
    </border>
    <border>
      <left style="thin">
        <color indexed="64"/>
      </left>
      <right/>
      <top/>
      <bottom style="thin">
        <color indexed="64"/>
      </bottom>
      <diagonal/>
    </border>
    <border>
      <left style="medium">
        <color indexed="64"/>
      </left>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diagonal/>
    </border>
    <border>
      <left style="medium">
        <color indexed="64"/>
      </left>
      <right/>
      <top/>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bottom style="double">
        <color indexed="64"/>
      </bottom>
      <diagonal/>
    </border>
    <border>
      <left style="medium">
        <color indexed="64"/>
      </left>
      <right/>
      <top/>
      <bottom style="double">
        <color indexed="64"/>
      </bottom>
      <diagonal/>
    </border>
    <border>
      <left style="medium">
        <color indexed="64"/>
      </left>
      <right style="dotted">
        <color indexed="64"/>
      </right>
      <top style="medium">
        <color indexed="64"/>
      </top>
      <bottom/>
      <diagonal/>
    </border>
    <border>
      <left style="dotted">
        <color indexed="64"/>
      </left>
      <right style="dotted">
        <color indexed="64"/>
      </right>
      <top style="medium">
        <color indexed="64"/>
      </top>
      <bottom/>
      <diagonal/>
    </border>
    <border>
      <left style="dotted">
        <color indexed="64"/>
      </left>
      <right style="dotted">
        <color indexed="64"/>
      </right>
      <top style="double">
        <color indexed="64"/>
      </top>
      <bottom/>
      <diagonal/>
    </border>
    <border>
      <left/>
      <right style="dotted">
        <color indexed="64"/>
      </right>
      <top/>
      <bottom/>
      <diagonal/>
    </border>
    <border>
      <left style="dotted">
        <color indexed="64"/>
      </left>
      <right style="medium">
        <color indexed="64"/>
      </right>
      <top/>
      <bottom/>
      <diagonal/>
    </border>
    <border>
      <left style="medium">
        <color indexed="64"/>
      </left>
      <right style="thin">
        <color indexed="64"/>
      </right>
      <top style="double">
        <color indexed="64"/>
      </top>
      <bottom/>
      <diagonal/>
    </border>
    <border>
      <left style="thick">
        <color indexed="64"/>
      </left>
      <right style="thin">
        <color indexed="64"/>
      </right>
      <top style="medium">
        <color indexed="64"/>
      </top>
      <bottom style="medium">
        <color indexed="64"/>
      </bottom>
      <diagonal/>
    </border>
    <border>
      <left style="thick">
        <color indexed="64"/>
      </left>
      <right style="thin">
        <color indexed="64"/>
      </right>
      <top/>
      <bottom style="thin">
        <color indexed="64"/>
      </bottom>
      <diagonal/>
    </border>
    <border>
      <left/>
      <right style="thin">
        <color indexed="22"/>
      </right>
      <top style="thin">
        <color indexed="64"/>
      </top>
      <bottom style="thin">
        <color indexed="64"/>
      </bottom>
      <diagonal/>
    </border>
    <border>
      <left style="thin">
        <color indexed="22"/>
      </left>
      <right style="thin">
        <color indexed="22"/>
      </right>
      <top style="thin">
        <color indexed="64"/>
      </top>
      <bottom style="thin">
        <color indexed="64"/>
      </bottom>
      <diagonal/>
    </border>
  </borders>
  <cellStyleXfs count="35">
    <xf numFmtId="0" fontId="0" fillId="0" borderId="0"/>
    <xf numFmtId="43" fontId="1" fillId="0" borderId="0" applyFont="0" applyFill="0" applyBorder="0" applyAlignment="0" applyProtection="0"/>
    <xf numFmtId="44" fontId="1" fillId="0" borderId="0" applyFont="0" applyFill="0" applyBorder="0" applyAlignment="0" applyProtection="0"/>
    <xf numFmtId="0" fontId="47" fillId="0" borderId="0"/>
    <xf numFmtId="0" fontId="70" fillId="0" borderId="0" applyNumberFormat="0" applyFill="0" applyBorder="0" applyAlignment="0" applyProtection="0">
      <alignment vertical="top"/>
      <protection locked="0"/>
    </xf>
    <xf numFmtId="0" fontId="12" fillId="0" borderId="0"/>
    <xf numFmtId="0" fontId="118" fillId="0" borderId="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44" fontId="12" fillId="0" borderId="0" applyFont="0" applyFill="0" applyBorder="0" applyAlignment="0" applyProtection="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0" fillId="0" borderId="0"/>
    <xf numFmtId="0" fontId="12" fillId="0" borderId="0"/>
    <xf numFmtId="43" fontId="120" fillId="0" borderId="0" applyFont="0" applyFill="0" applyBorder="0" applyAlignment="0" applyProtection="0"/>
    <xf numFmtId="0" fontId="120" fillId="0" borderId="0"/>
  </cellStyleXfs>
  <cellXfs count="1400">
    <xf numFmtId="0" fontId="0" fillId="0" borderId="0" xfId="0"/>
    <xf numFmtId="0" fontId="3" fillId="0" borderId="0" xfId="0" applyFont="1"/>
    <xf numFmtId="0" fontId="0" fillId="0" borderId="0" xfId="0" applyAlignment="1">
      <alignment horizontal="center"/>
    </xf>
    <xf numFmtId="0" fontId="5" fillId="5" borderId="0" xfId="0" applyFont="1" applyFill="1" applyAlignment="1">
      <alignment horizontal="center"/>
    </xf>
    <xf numFmtId="0" fontId="9" fillId="5" borderId="0" xfId="0" applyFont="1" applyFill="1"/>
    <xf numFmtId="0" fontId="9" fillId="5" borderId="1" xfId="0" applyFont="1" applyFill="1" applyBorder="1" applyAlignment="1">
      <alignment wrapText="1"/>
    </xf>
    <xf numFmtId="0" fontId="9" fillId="5" borderId="1" xfId="0" applyFont="1" applyFill="1" applyBorder="1" applyAlignment="1" applyProtection="1">
      <alignment wrapText="1"/>
      <protection locked="0"/>
    </xf>
    <xf numFmtId="0" fontId="10" fillId="5" borderId="2" xfId="0" applyFont="1" applyFill="1" applyBorder="1" applyAlignment="1">
      <alignment wrapText="1"/>
    </xf>
    <xf numFmtId="4" fontId="9" fillId="5" borderId="1" xfId="0" applyNumberFormat="1" applyFont="1" applyFill="1" applyBorder="1"/>
    <xf numFmtId="4" fontId="11" fillId="5" borderId="1" xfId="0" applyNumberFormat="1" applyFont="1" applyFill="1" applyBorder="1"/>
    <xf numFmtId="4" fontId="9" fillId="5" borderId="1" xfId="2" applyNumberFormat="1" applyFont="1" applyFill="1" applyBorder="1" applyAlignment="1" applyProtection="1">
      <alignment horizontal="right" wrapText="1"/>
      <protection locked="0"/>
    </xf>
    <xf numFmtId="4" fontId="13" fillId="5" borderId="1" xfId="0" applyNumberFormat="1" applyFont="1" applyFill="1" applyBorder="1" applyAlignment="1">
      <alignment horizontal="right" wrapText="1"/>
    </xf>
    <xf numFmtId="3" fontId="9" fillId="5" borderId="1" xfId="0" applyNumberFormat="1" applyFont="1" applyFill="1" applyBorder="1" applyAlignment="1">
      <alignment horizontal="center" wrapText="1"/>
    </xf>
    <xf numFmtId="164" fontId="9" fillId="5" borderId="1" xfId="0" applyNumberFormat="1" applyFont="1" applyFill="1" applyBorder="1" applyAlignment="1">
      <alignment horizontal="center" wrapText="1"/>
    </xf>
    <xf numFmtId="40" fontId="14" fillId="5" borderId="2" xfId="0" applyNumberFormat="1" applyFont="1" applyFill="1" applyBorder="1" applyAlignment="1"/>
    <xf numFmtId="40" fontId="15" fillId="5" borderId="2" xfId="0" applyNumberFormat="1" applyFont="1" applyFill="1" applyBorder="1" applyAlignment="1"/>
    <xf numFmtId="40" fontId="16" fillId="5" borderId="1" xfId="0" applyNumberFormat="1" applyFont="1" applyFill="1" applyBorder="1" applyAlignment="1">
      <alignment wrapText="1"/>
    </xf>
    <xf numFmtId="0" fontId="16" fillId="5" borderId="1" xfId="0" applyFont="1" applyFill="1" applyBorder="1" applyAlignment="1">
      <alignment wrapText="1"/>
    </xf>
    <xf numFmtId="0" fontId="9" fillId="0" borderId="0" xfId="0" applyFont="1" applyFill="1"/>
    <xf numFmtId="38" fontId="9" fillId="5" borderId="1" xfId="0" applyNumberFormat="1" applyFont="1" applyFill="1" applyBorder="1" applyAlignment="1">
      <alignment horizontal="center"/>
    </xf>
    <xf numFmtId="0" fontId="9" fillId="6" borderId="1" xfId="0" applyFont="1" applyFill="1" applyBorder="1" applyAlignment="1">
      <alignment wrapText="1"/>
    </xf>
    <xf numFmtId="0" fontId="9" fillId="6" borderId="1" xfId="0" applyFont="1" applyFill="1" applyBorder="1" applyAlignment="1" applyProtection="1">
      <alignment wrapText="1"/>
      <protection locked="0"/>
    </xf>
    <xf numFmtId="0" fontId="9" fillId="6" borderId="2" xfId="0" applyFont="1" applyFill="1" applyBorder="1" applyAlignment="1">
      <alignment wrapText="1"/>
    </xf>
    <xf numFmtId="4" fontId="9" fillId="6" borderId="1" xfId="0" applyNumberFormat="1" applyFont="1" applyFill="1" applyBorder="1"/>
    <xf numFmtId="4" fontId="17" fillId="6" borderId="1" xfId="2" applyNumberFormat="1" applyFont="1" applyFill="1" applyBorder="1" applyAlignment="1" applyProtection="1">
      <alignment horizontal="right" wrapText="1"/>
      <protection locked="0"/>
    </xf>
    <xf numFmtId="4" fontId="13" fillId="6" borderId="1" xfId="0" applyNumberFormat="1" applyFont="1" applyFill="1" applyBorder="1" applyAlignment="1">
      <alignment horizontal="right" wrapText="1"/>
    </xf>
    <xf numFmtId="3" fontId="9" fillId="6" borderId="1" xfId="0" applyNumberFormat="1" applyFont="1" applyFill="1" applyBorder="1" applyAlignment="1">
      <alignment horizontal="center" wrapText="1"/>
    </xf>
    <xf numFmtId="164" fontId="9" fillId="6" borderId="1" xfId="0" applyNumberFormat="1" applyFont="1" applyFill="1" applyBorder="1" applyAlignment="1">
      <alignment horizontal="center" wrapText="1"/>
    </xf>
    <xf numFmtId="0" fontId="18" fillId="6" borderId="1" xfId="0" applyFont="1" applyFill="1" applyBorder="1" applyAlignment="1">
      <alignment vertical="center"/>
    </xf>
    <xf numFmtId="40" fontId="15" fillId="6" borderId="1" xfId="0" applyNumberFormat="1" applyFont="1" applyFill="1" applyBorder="1" applyAlignment="1"/>
    <xf numFmtId="40" fontId="16" fillId="6" borderId="1" xfId="0" applyNumberFormat="1" applyFont="1" applyFill="1" applyBorder="1" applyAlignment="1">
      <alignment wrapText="1"/>
    </xf>
    <xf numFmtId="0" fontId="16" fillId="6" borderId="1" xfId="0" applyFont="1" applyFill="1" applyBorder="1" applyAlignment="1">
      <alignment wrapText="1"/>
    </xf>
    <xf numFmtId="0" fontId="9" fillId="6" borderId="0" xfId="0" applyFont="1" applyFill="1"/>
    <xf numFmtId="0" fontId="9" fillId="5" borderId="2" xfId="0" applyFont="1" applyFill="1" applyBorder="1" applyAlignment="1">
      <alignment wrapText="1"/>
    </xf>
    <xf numFmtId="40" fontId="14" fillId="5" borderId="1" xfId="0" applyNumberFormat="1" applyFont="1" applyFill="1" applyBorder="1" applyAlignment="1">
      <alignment wrapText="1"/>
    </xf>
    <xf numFmtId="40" fontId="15" fillId="5" borderId="1" xfId="0" applyNumberFormat="1" applyFont="1" applyFill="1" applyBorder="1" applyAlignment="1"/>
    <xf numFmtId="164" fontId="9" fillId="5" borderId="1" xfId="0" applyNumberFormat="1" applyFont="1" applyFill="1" applyBorder="1" applyAlignment="1">
      <alignment horizontal="center"/>
    </xf>
    <xf numFmtId="0" fontId="9" fillId="0" borderId="1" xfId="0" applyFont="1" applyFill="1" applyBorder="1" applyAlignment="1">
      <alignment wrapText="1"/>
    </xf>
    <xf numFmtId="0" fontId="9" fillId="0" borderId="1" xfId="0" applyFont="1" applyFill="1" applyBorder="1" applyAlignment="1" applyProtection="1">
      <alignment wrapText="1"/>
      <protection locked="0"/>
    </xf>
    <xf numFmtId="0" fontId="9" fillId="0" borderId="2" xfId="0" applyFont="1" applyFill="1" applyBorder="1" applyAlignment="1">
      <alignment wrapText="1"/>
    </xf>
    <xf numFmtId="4" fontId="9" fillId="0" borderId="1" xfId="0" applyNumberFormat="1" applyFont="1" applyFill="1" applyBorder="1"/>
    <xf numFmtId="4" fontId="9" fillId="0" borderId="1" xfId="2" applyNumberFormat="1" applyFont="1" applyFill="1" applyBorder="1" applyAlignment="1" applyProtection="1">
      <alignment horizontal="right" wrapText="1"/>
      <protection locked="0"/>
    </xf>
    <xf numFmtId="4" fontId="13" fillId="0" borderId="1" xfId="0" applyNumberFormat="1" applyFont="1" applyFill="1" applyBorder="1" applyAlignment="1">
      <alignment horizontal="right" wrapText="1"/>
    </xf>
    <xf numFmtId="3" fontId="9" fillId="0" borderId="1" xfId="0" applyNumberFormat="1" applyFont="1" applyFill="1" applyBorder="1" applyAlignment="1">
      <alignment horizontal="center" wrapText="1"/>
    </xf>
    <xf numFmtId="164" fontId="9" fillId="0" borderId="1" xfId="0" applyNumberFormat="1" applyFont="1" applyFill="1" applyBorder="1" applyAlignment="1">
      <alignment horizontal="center" wrapText="1"/>
    </xf>
    <xf numFmtId="164" fontId="9" fillId="0" borderId="1" xfId="0" applyNumberFormat="1" applyFont="1" applyFill="1" applyBorder="1" applyAlignment="1">
      <alignment horizontal="center"/>
    </xf>
    <xf numFmtId="40" fontId="14" fillId="0" borderId="1" xfId="0" applyNumberFormat="1" applyFont="1" applyFill="1" applyBorder="1" applyAlignment="1">
      <alignment wrapText="1"/>
    </xf>
    <xf numFmtId="40" fontId="15" fillId="0" borderId="1" xfId="0" applyNumberFormat="1" applyFont="1" applyFill="1" applyBorder="1" applyAlignment="1"/>
    <xf numFmtId="40" fontId="16" fillId="0" borderId="1" xfId="0" applyNumberFormat="1" applyFont="1" applyFill="1" applyBorder="1" applyAlignment="1">
      <alignment wrapText="1"/>
    </xf>
    <xf numFmtId="0" fontId="16" fillId="0" borderId="1" xfId="0" applyFont="1" applyFill="1" applyBorder="1" applyAlignment="1">
      <alignment wrapText="1"/>
    </xf>
    <xf numFmtId="165" fontId="19" fillId="0" borderId="0" xfId="0" applyNumberFormat="1" applyFont="1" applyAlignment="1">
      <alignment horizontal="left"/>
    </xf>
    <xf numFmtId="0" fontId="19" fillId="0" borderId="0" xfId="0" applyFont="1" applyAlignment="1">
      <alignment wrapText="1"/>
    </xf>
    <xf numFmtId="4" fontId="20" fillId="0" borderId="0" xfId="0" applyNumberFormat="1" applyFont="1" applyAlignment="1"/>
    <xf numFmtId="4" fontId="19" fillId="0" borderId="0" xfId="0" applyNumberFormat="1" applyFont="1" applyAlignment="1">
      <alignment horizontal="right"/>
    </xf>
    <xf numFmtId="14" fontId="20" fillId="0" borderId="0" xfId="0" applyNumberFormat="1" applyFont="1" applyAlignment="1"/>
    <xf numFmtId="0" fontId="10" fillId="0" borderId="0" xfId="0" applyFont="1" applyAlignment="1"/>
    <xf numFmtId="0" fontId="20" fillId="0" borderId="0" xfId="0" applyFont="1" applyAlignment="1">
      <alignment wrapText="1"/>
    </xf>
    <xf numFmtId="4" fontId="20" fillId="0" borderId="0" xfId="0" applyNumberFormat="1" applyFont="1" applyAlignment="1">
      <alignment horizontal="right"/>
    </xf>
    <xf numFmtId="0" fontId="9" fillId="0" borderId="0" xfId="0" applyFont="1" applyAlignment="1"/>
    <xf numFmtId="14" fontId="20" fillId="0" borderId="0" xfId="0" applyNumberFormat="1" applyFont="1" applyAlignment="1">
      <alignment horizontal="left"/>
    </xf>
    <xf numFmtId="165" fontId="19" fillId="0" borderId="3" xfId="0" applyNumberFormat="1" applyFont="1" applyBorder="1" applyAlignment="1">
      <alignment horizontal="left" wrapText="1"/>
    </xf>
    <xf numFmtId="0" fontId="19" fillId="0" borderId="3" xfId="0" applyFont="1" applyBorder="1" applyAlignment="1">
      <alignment horizontal="center" wrapText="1"/>
    </xf>
    <xf numFmtId="0" fontId="19" fillId="0" borderId="3" xfId="0" applyFont="1" applyFill="1" applyBorder="1" applyAlignment="1">
      <alignment horizontal="center" wrapText="1"/>
    </xf>
    <xf numFmtId="4" fontId="19" fillId="0" borderId="3" xfId="0" applyNumberFormat="1" applyFont="1" applyFill="1" applyBorder="1" applyAlignment="1">
      <alignment horizontal="center" wrapText="1"/>
    </xf>
    <xf numFmtId="4" fontId="21" fillId="7" borderId="3" xfId="0" applyNumberFormat="1" applyFont="1" applyFill="1" applyBorder="1" applyAlignment="1">
      <alignment horizontal="center" wrapText="1"/>
    </xf>
    <xf numFmtId="4" fontId="19" fillId="0" borderId="3" xfId="0" applyNumberFormat="1" applyFont="1" applyFill="1" applyBorder="1" applyAlignment="1">
      <alignment horizontal="center"/>
    </xf>
    <xf numFmtId="14" fontId="19" fillId="0" borderId="3" xfId="0" applyNumberFormat="1" applyFont="1" applyBorder="1" applyAlignment="1">
      <alignment horizontal="center" wrapText="1"/>
    </xf>
    <xf numFmtId="0" fontId="10" fillId="0" borderId="0" xfId="0" applyFont="1" applyBorder="1" applyAlignment="1">
      <alignment horizontal="center" wrapText="1"/>
    </xf>
    <xf numFmtId="165" fontId="20" fillId="5" borderId="0" xfId="0" applyNumberFormat="1" applyFont="1" applyFill="1" applyBorder="1" applyAlignment="1">
      <alignment horizontal="left" wrapText="1"/>
    </xf>
    <xf numFmtId="0" fontId="19" fillId="5" borderId="0" xfId="0" applyFont="1" applyFill="1" applyBorder="1" applyAlignment="1">
      <alignment horizontal="center" wrapText="1"/>
    </xf>
    <xf numFmtId="1" fontId="20" fillId="5" borderId="1" xfId="0" applyNumberFormat="1" applyFont="1" applyFill="1" applyBorder="1" applyAlignment="1">
      <alignment horizontal="right" wrapText="1"/>
    </xf>
    <xf numFmtId="1" fontId="22" fillId="5" borderId="1" xfId="0" applyNumberFormat="1" applyFont="1" applyFill="1" applyBorder="1" applyAlignment="1">
      <alignment horizontal="right" wrapText="1"/>
    </xf>
    <xf numFmtId="4" fontId="19" fillId="5" borderId="1" xfId="0" applyNumberFormat="1" applyFont="1" applyFill="1" applyBorder="1" applyAlignment="1">
      <alignment horizontal="center"/>
    </xf>
    <xf numFmtId="14" fontId="19" fillId="5" borderId="3" xfId="0" applyNumberFormat="1" applyFont="1" applyFill="1" applyBorder="1" applyAlignment="1">
      <alignment horizontal="center" wrapText="1"/>
    </xf>
    <xf numFmtId="1" fontId="20" fillId="5" borderId="4" xfId="0" applyNumberFormat="1" applyFont="1" applyFill="1" applyBorder="1" applyAlignment="1">
      <alignment horizontal="right" wrapText="1"/>
    </xf>
    <xf numFmtId="0" fontId="20" fillId="5" borderId="1" xfId="0" applyFont="1" applyFill="1" applyBorder="1" applyAlignment="1">
      <alignment vertical="center"/>
    </xf>
    <xf numFmtId="14" fontId="19" fillId="5" borderId="1" xfId="0" applyNumberFormat="1" applyFont="1" applyFill="1" applyBorder="1" applyAlignment="1">
      <alignment horizontal="center" wrapText="1"/>
    </xf>
    <xf numFmtId="165" fontId="20" fillId="5" borderId="0" xfId="0" applyNumberFormat="1" applyFont="1" applyFill="1" applyBorder="1" applyAlignment="1">
      <alignment horizontal="left"/>
    </xf>
    <xf numFmtId="0" fontId="20" fillId="5" borderId="0" xfId="0" applyFont="1" applyFill="1" applyBorder="1" applyAlignment="1">
      <alignment wrapText="1"/>
    </xf>
    <xf numFmtId="1" fontId="20" fillId="5" borderId="1" xfId="0" applyNumberFormat="1" applyFont="1" applyFill="1" applyBorder="1" applyAlignment="1">
      <alignment horizontal="right"/>
    </xf>
    <xf numFmtId="14" fontId="20" fillId="5" borderId="1" xfId="0" applyNumberFormat="1" applyFont="1" applyFill="1" applyBorder="1" applyAlignment="1">
      <alignment horizontal="right"/>
    </xf>
    <xf numFmtId="4" fontId="20" fillId="5" borderId="2" xfId="0" applyNumberFormat="1" applyFont="1" applyFill="1" applyBorder="1" applyAlignment="1">
      <alignment horizontal="right"/>
    </xf>
    <xf numFmtId="14" fontId="20" fillId="5" borderId="1" xfId="0" applyNumberFormat="1" applyFont="1" applyFill="1" applyBorder="1" applyAlignment="1"/>
    <xf numFmtId="4" fontId="20" fillId="5" borderId="1" xfId="0" applyNumberFormat="1" applyFont="1" applyFill="1" applyBorder="1" applyAlignment="1">
      <alignment vertical="center"/>
    </xf>
    <xf numFmtId="165" fontId="20" fillId="8" borderId="0" xfId="0" applyNumberFormat="1" applyFont="1" applyFill="1" applyAlignment="1">
      <alignment horizontal="left"/>
    </xf>
    <xf numFmtId="0" fontId="20" fillId="8" borderId="0" xfId="0" applyFont="1" applyFill="1" applyAlignment="1">
      <alignment wrapText="1"/>
    </xf>
    <xf numFmtId="1" fontId="20" fillId="8" borderId="0" xfId="0" applyNumberFormat="1" applyFont="1" applyFill="1" applyAlignment="1">
      <alignment horizontal="right"/>
    </xf>
    <xf numFmtId="14" fontId="20" fillId="8" borderId="0" xfId="0" applyNumberFormat="1" applyFont="1" applyFill="1" applyAlignment="1">
      <alignment horizontal="right"/>
    </xf>
    <xf numFmtId="0" fontId="9" fillId="0" borderId="0" xfId="0" applyFont="1" applyFill="1" applyAlignment="1"/>
    <xf numFmtId="165" fontId="20" fillId="9" borderId="5" xfId="0" applyNumberFormat="1" applyFont="1" applyFill="1" applyBorder="1" applyAlignment="1">
      <alignment horizontal="left" wrapText="1"/>
    </xf>
    <xf numFmtId="0" fontId="20" fillId="9" borderId="5" xfId="0" applyFont="1" applyFill="1" applyBorder="1" applyAlignment="1">
      <alignment wrapText="1"/>
    </xf>
    <xf numFmtId="43" fontId="20" fillId="9" borderId="5" xfId="1" applyFont="1" applyFill="1" applyBorder="1" applyAlignment="1">
      <alignment horizontal="right" wrapText="1"/>
    </xf>
    <xf numFmtId="0" fontId="20" fillId="2" borderId="5" xfId="0" applyFont="1" applyFill="1" applyBorder="1" applyAlignment="1">
      <alignment wrapText="1"/>
    </xf>
    <xf numFmtId="0" fontId="20" fillId="10" borderId="5" xfId="0" applyFont="1" applyFill="1" applyBorder="1" applyAlignment="1">
      <alignment wrapText="1"/>
    </xf>
    <xf numFmtId="43" fontId="20" fillId="11" borderId="5" xfId="1" applyFont="1" applyFill="1" applyBorder="1" applyAlignment="1">
      <alignment horizontal="right" wrapText="1"/>
    </xf>
    <xf numFmtId="165" fontId="20" fillId="9" borderId="0" xfId="0" applyNumberFormat="1" applyFont="1" applyFill="1" applyBorder="1" applyAlignment="1">
      <alignment horizontal="left" wrapText="1"/>
    </xf>
    <xf numFmtId="0" fontId="19" fillId="9" borderId="6" xfId="0" applyFont="1" applyFill="1" applyBorder="1" applyAlignment="1">
      <alignment horizontal="left" wrapText="1"/>
    </xf>
    <xf numFmtId="0" fontId="19" fillId="9" borderId="6" xfId="0" applyFont="1" applyFill="1" applyBorder="1" applyAlignment="1">
      <alignment horizontal="right" wrapText="1"/>
    </xf>
    <xf numFmtId="0" fontId="19" fillId="9" borderId="0" xfId="0" applyFont="1" applyFill="1" applyBorder="1" applyAlignment="1">
      <alignment horizontal="right" wrapText="1"/>
    </xf>
    <xf numFmtId="4" fontId="19" fillId="9" borderId="0" xfId="1" applyNumberFormat="1" applyFont="1" applyFill="1" applyBorder="1" applyAlignment="1">
      <alignment horizontal="right" wrapText="1"/>
    </xf>
    <xf numFmtId="43" fontId="19" fillId="9" borderId="0" xfId="1" applyFont="1" applyFill="1" applyBorder="1" applyAlignment="1">
      <alignment horizontal="right" wrapText="1"/>
    </xf>
    <xf numFmtId="165" fontId="20" fillId="8" borderId="0" xfId="0" applyNumberFormat="1" applyFont="1" applyFill="1" applyBorder="1" applyAlignment="1">
      <alignment horizontal="left" wrapText="1"/>
    </xf>
    <xf numFmtId="0" fontId="19" fillId="8" borderId="0" xfId="0" applyFont="1" applyFill="1" applyBorder="1" applyAlignment="1">
      <alignment horizontal="right" wrapText="1"/>
    </xf>
    <xf numFmtId="43" fontId="19" fillId="8" borderId="0" xfId="1" applyFont="1" applyFill="1" applyBorder="1" applyAlignment="1">
      <alignment horizontal="right" wrapText="1"/>
    </xf>
    <xf numFmtId="14" fontId="20" fillId="8" borderId="0" xfId="0" applyNumberFormat="1" applyFont="1" applyFill="1" applyBorder="1" applyAlignment="1">
      <alignment horizontal="right" wrapText="1"/>
    </xf>
    <xf numFmtId="0" fontId="9" fillId="0" borderId="0" xfId="0" applyFont="1" applyAlignment="1">
      <alignment wrapText="1"/>
    </xf>
    <xf numFmtId="165" fontId="20" fillId="12" borderId="5" xfId="0" applyNumberFormat="1" applyFont="1" applyFill="1" applyBorder="1" applyAlignment="1">
      <alignment horizontal="left" wrapText="1"/>
    </xf>
    <xf numFmtId="0" fontId="20" fillId="12" borderId="5" xfId="0" applyFont="1" applyFill="1" applyBorder="1" applyAlignment="1">
      <alignment horizontal="left" wrapText="1"/>
    </xf>
    <xf numFmtId="4" fontId="20" fillId="12" borderId="5" xfId="0" applyNumberFormat="1" applyFont="1" applyFill="1" applyBorder="1" applyAlignment="1">
      <alignment horizontal="left" wrapText="1"/>
    </xf>
    <xf numFmtId="43" fontId="20" fillId="12" borderId="5" xfId="1" applyFont="1" applyFill="1" applyBorder="1" applyAlignment="1">
      <alignment horizontal="right" wrapText="1"/>
    </xf>
    <xf numFmtId="43" fontId="20" fillId="12" borderId="7" xfId="1" applyFont="1" applyFill="1" applyBorder="1" applyAlignment="1">
      <alignment horizontal="right" wrapText="1"/>
    </xf>
    <xf numFmtId="14" fontId="20" fillId="12" borderId="5" xfId="0" applyNumberFormat="1" applyFont="1" applyFill="1" applyBorder="1" applyAlignment="1">
      <alignment horizontal="right" wrapText="1"/>
    </xf>
    <xf numFmtId="165" fontId="20" fillId="12" borderId="7" xfId="0" applyNumberFormat="1" applyFont="1" applyFill="1" applyBorder="1" applyAlignment="1">
      <alignment horizontal="left" wrapText="1"/>
    </xf>
    <xf numFmtId="14" fontId="20" fillId="12" borderId="7" xfId="0" applyNumberFormat="1" applyFont="1" applyFill="1" applyBorder="1" applyAlignment="1">
      <alignment horizontal="right" wrapText="1"/>
    </xf>
    <xf numFmtId="0" fontId="24" fillId="12" borderId="7" xfId="0" applyFont="1" applyFill="1" applyBorder="1" applyAlignment="1">
      <alignment horizontal="left" wrapText="1"/>
    </xf>
    <xf numFmtId="165" fontId="20" fillId="12" borderId="0" xfId="0" applyNumberFormat="1" applyFont="1" applyFill="1" applyBorder="1" applyAlignment="1">
      <alignment horizontal="left" wrapText="1"/>
    </xf>
    <xf numFmtId="0" fontId="19" fillId="12" borderId="6" xfId="0" applyFont="1" applyFill="1" applyBorder="1" applyAlignment="1">
      <alignment horizontal="left" wrapText="1"/>
    </xf>
    <xf numFmtId="0" fontId="19" fillId="12" borderId="6" xfId="0" applyFont="1" applyFill="1" applyBorder="1" applyAlignment="1">
      <alignment wrapText="1"/>
    </xf>
    <xf numFmtId="0" fontId="19" fillId="12" borderId="0" xfId="0" applyFont="1" applyFill="1" applyBorder="1" applyAlignment="1">
      <alignment wrapText="1"/>
    </xf>
    <xf numFmtId="4" fontId="19" fillId="12" borderId="0" xfId="1" applyNumberFormat="1" applyFont="1" applyFill="1" applyBorder="1" applyAlignment="1">
      <alignment horizontal="right" wrapText="1"/>
    </xf>
    <xf numFmtId="43" fontId="19" fillId="12" borderId="0" xfId="1" applyFont="1" applyFill="1" applyAlignment="1">
      <alignment horizontal="right" wrapText="1"/>
    </xf>
    <xf numFmtId="165" fontId="20" fillId="13" borderId="0" xfId="0" applyNumberFormat="1" applyFont="1" applyFill="1" applyAlignment="1">
      <alignment horizontal="left"/>
    </xf>
    <xf numFmtId="0" fontId="20" fillId="13" borderId="0" xfId="0" applyFont="1" applyFill="1" applyAlignment="1">
      <alignment wrapText="1"/>
    </xf>
    <xf numFmtId="4" fontId="20" fillId="13" borderId="0" xfId="0" applyNumberFormat="1" applyFont="1" applyFill="1" applyAlignment="1">
      <alignment horizontal="right"/>
    </xf>
    <xf numFmtId="14" fontId="20" fillId="13" borderId="0" xfId="0" applyNumberFormat="1" applyFont="1" applyFill="1" applyAlignment="1"/>
    <xf numFmtId="165" fontId="20" fillId="0" borderId="0" xfId="0" applyNumberFormat="1" applyFont="1" applyFill="1" applyAlignment="1">
      <alignment horizontal="left"/>
    </xf>
    <xf numFmtId="0" fontId="20" fillId="0" borderId="0" xfId="0" applyFont="1" applyFill="1" applyAlignment="1">
      <alignment wrapText="1"/>
    </xf>
    <xf numFmtId="4" fontId="20" fillId="0" borderId="0" xfId="0" applyNumberFormat="1" applyFont="1" applyFill="1" applyAlignment="1">
      <alignment horizontal="right"/>
    </xf>
    <xf numFmtId="14" fontId="20" fillId="0" borderId="0" xfId="0" applyNumberFormat="1" applyFont="1" applyFill="1" applyBorder="1" applyAlignment="1"/>
    <xf numFmtId="165" fontId="20" fillId="5" borderId="0" xfId="0" applyNumberFormat="1" applyFont="1" applyFill="1" applyAlignment="1">
      <alignment horizontal="left"/>
    </xf>
    <xf numFmtId="0" fontId="20" fillId="5" borderId="0" xfId="0" applyFont="1" applyFill="1" applyAlignment="1">
      <alignment wrapText="1"/>
    </xf>
    <xf numFmtId="4" fontId="20" fillId="5" borderId="0" xfId="0" applyNumberFormat="1" applyFont="1" applyFill="1" applyAlignment="1">
      <alignment horizontal="right"/>
    </xf>
    <xf numFmtId="14" fontId="20" fillId="5" borderId="0" xfId="0" applyNumberFormat="1" applyFont="1" applyFill="1" applyBorder="1" applyAlignment="1"/>
    <xf numFmtId="0" fontId="9" fillId="5" borderId="0" xfId="0" applyFont="1" applyFill="1" applyAlignment="1"/>
    <xf numFmtId="165" fontId="20" fillId="9" borderId="0" xfId="0" applyNumberFormat="1" applyFont="1" applyFill="1" applyAlignment="1">
      <alignment horizontal="left"/>
    </xf>
    <xf numFmtId="0" fontId="20" fillId="9" borderId="0" xfId="0" applyFont="1" applyFill="1" applyAlignment="1"/>
    <xf numFmtId="0" fontId="19" fillId="9" borderId="0" xfId="0" applyFont="1" applyFill="1" applyAlignment="1"/>
    <xf numFmtId="4" fontId="20" fillId="9" borderId="8" xfId="0" applyNumberFormat="1" applyFont="1" applyFill="1" applyBorder="1" applyAlignment="1">
      <alignment horizontal="right"/>
    </xf>
    <xf numFmtId="14" fontId="25" fillId="9" borderId="0" xfId="0" applyNumberFormat="1" applyFont="1" applyFill="1" applyBorder="1" applyAlignment="1"/>
    <xf numFmtId="0" fontId="9" fillId="9" borderId="0" xfId="0" applyFont="1" applyFill="1" applyAlignment="1"/>
    <xf numFmtId="165" fontId="20" fillId="0" borderId="0" xfId="0" applyNumberFormat="1" applyFont="1" applyAlignment="1">
      <alignment horizontal="left"/>
    </xf>
    <xf numFmtId="0" fontId="19" fillId="0" borderId="0" xfId="0" applyFont="1" applyFill="1" applyAlignment="1"/>
    <xf numFmtId="0" fontId="26" fillId="0" borderId="0" xfId="0" applyFont="1" applyFill="1" applyAlignment="1"/>
    <xf numFmtId="4" fontId="19" fillId="0" borderId="0" xfId="0" applyNumberFormat="1" applyFont="1" applyFill="1" applyAlignment="1">
      <alignment horizontal="right"/>
    </xf>
    <xf numFmtId="14" fontId="25" fillId="0" borderId="0" xfId="0" applyNumberFormat="1" applyFont="1" applyFill="1" applyBorder="1" applyAlignment="1"/>
    <xf numFmtId="165" fontId="20" fillId="12" borderId="0" xfId="0" applyNumberFormat="1" applyFont="1" applyFill="1" applyAlignment="1">
      <alignment horizontal="left"/>
    </xf>
    <xf numFmtId="0" fontId="20" fillId="12" borderId="0" xfId="0" applyFont="1" applyFill="1" applyAlignment="1"/>
    <xf numFmtId="0" fontId="19" fillId="12" borderId="0" xfId="0" applyFont="1" applyFill="1" applyAlignment="1"/>
    <xf numFmtId="4" fontId="20" fillId="12" borderId="0" xfId="0" applyNumberFormat="1" applyFont="1" applyFill="1" applyBorder="1" applyAlignment="1">
      <alignment horizontal="right"/>
    </xf>
    <xf numFmtId="14" fontId="20" fillId="12" borderId="0" xfId="0" applyNumberFormat="1" applyFont="1" applyFill="1" applyBorder="1" applyAlignment="1"/>
    <xf numFmtId="0" fontId="9" fillId="12" borderId="0" xfId="0" applyFont="1" applyFill="1" applyAlignment="1"/>
    <xf numFmtId="0" fontId="19" fillId="0" borderId="0" xfId="0" applyFont="1" applyFill="1" applyAlignment="1">
      <alignment wrapText="1"/>
    </xf>
    <xf numFmtId="0" fontId="0" fillId="0" borderId="0" xfId="0" applyAlignment="1">
      <alignment wrapText="1"/>
    </xf>
    <xf numFmtId="14" fontId="20" fillId="0" borderId="0" xfId="0" applyNumberFormat="1" applyFont="1" applyFill="1" applyAlignment="1">
      <alignment horizontal="left"/>
    </xf>
    <xf numFmtId="0" fontId="28" fillId="0" borderId="0" xfId="0" applyFont="1"/>
    <xf numFmtId="166" fontId="28" fillId="0" borderId="0" xfId="0" applyNumberFormat="1" applyFont="1" applyAlignment="1">
      <alignment horizontal="left"/>
    </xf>
    <xf numFmtId="0" fontId="29" fillId="0" borderId="3" xfId="0" applyFont="1" applyBorder="1" applyAlignment="1">
      <alignment horizontal="center"/>
    </xf>
    <xf numFmtId="166" fontId="29" fillId="0" borderId="3" xfId="0" applyNumberFormat="1" applyFont="1" applyBorder="1" applyAlignment="1">
      <alignment horizontal="center"/>
    </xf>
    <xf numFmtId="0" fontId="28" fillId="11" borderId="0" xfId="0" applyFont="1" applyFill="1"/>
    <xf numFmtId="0" fontId="28" fillId="0" borderId="0" xfId="0" applyFont="1" applyFill="1"/>
    <xf numFmtId="166" fontId="28" fillId="0" borderId="0" xfId="0" applyNumberFormat="1" applyFont="1" applyFill="1" applyAlignment="1">
      <alignment horizontal="left"/>
    </xf>
    <xf numFmtId="0" fontId="0" fillId="6" borderId="0" xfId="0" applyFill="1"/>
    <xf numFmtId="14" fontId="0" fillId="0" borderId="0" xfId="0" applyNumberFormat="1"/>
    <xf numFmtId="14" fontId="0" fillId="0" borderId="0" xfId="0" applyNumberFormat="1" applyFont="1"/>
    <xf numFmtId="0" fontId="0" fillId="14" borderId="0" xfId="0" applyFill="1"/>
    <xf numFmtId="43" fontId="1" fillId="14" borderId="0" xfId="1" applyFont="1" applyFill="1"/>
    <xf numFmtId="43" fontId="1" fillId="0" borderId="0" xfId="1" applyFont="1"/>
    <xf numFmtId="43" fontId="2" fillId="0" borderId="0" xfId="1" applyFont="1"/>
    <xf numFmtId="43" fontId="1" fillId="0" borderId="9" xfId="1" applyFont="1" applyBorder="1"/>
    <xf numFmtId="0" fontId="5" fillId="15" borderId="13" xfId="0" applyFont="1" applyFill="1" applyBorder="1" applyAlignment="1">
      <alignment horizontal="left"/>
    </xf>
    <xf numFmtId="0" fontId="5" fillId="15" borderId="14" xfId="0" applyFont="1" applyFill="1" applyBorder="1" applyAlignment="1">
      <alignment horizontal="left"/>
    </xf>
    <xf numFmtId="0" fontId="4" fillId="4" borderId="15" xfId="0" applyFont="1" applyFill="1" applyBorder="1" applyAlignment="1">
      <alignment horizontal="center"/>
    </xf>
    <xf numFmtId="0" fontId="4" fillId="4" borderId="16" xfId="0" applyFont="1" applyFill="1" applyBorder="1" applyAlignment="1">
      <alignment horizontal="center"/>
    </xf>
    <xf numFmtId="0" fontId="4" fillId="4" borderId="1" xfId="0" applyFont="1" applyFill="1" applyBorder="1" applyAlignment="1">
      <alignment horizontal="center"/>
    </xf>
    <xf numFmtId="0" fontId="4" fillId="4" borderId="17" xfId="0" applyFont="1" applyFill="1" applyBorder="1" applyAlignment="1">
      <alignment horizontal="center"/>
    </xf>
    <xf numFmtId="0" fontId="3" fillId="10" borderId="15" xfId="0" applyFont="1" applyFill="1" applyBorder="1" applyAlignment="1">
      <alignment horizontal="center"/>
    </xf>
    <xf numFmtId="0" fontId="3" fillId="10" borderId="9" xfId="0" applyFont="1" applyFill="1" applyBorder="1" applyAlignment="1">
      <alignment horizontal="center"/>
    </xf>
    <xf numFmtId="0" fontId="3" fillId="10" borderId="18" xfId="0" applyFont="1" applyFill="1" applyBorder="1" applyAlignment="1">
      <alignment horizontal="center"/>
    </xf>
    <xf numFmtId="0" fontId="0" fillId="0" borderId="19" xfId="0" applyBorder="1"/>
    <xf numFmtId="0" fontId="0" fillId="0" borderId="1" xfId="0" applyBorder="1" applyAlignment="1">
      <alignment horizontal="left"/>
    </xf>
    <xf numFmtId="0" fontId="0" fillId="0" borderId="1" xfId="0" applyBorder="1" applyAlignment="1">
      <alignment horizontal="center" vertical="center"/>
    </xf>
    <xf numFmtId="0" fontId="0" fillId="16" borderId="17" xfId="0" applyFill="1" applyBorder="1" applyAlignment="1">
      <alignment horizontal="center" vertical="center"/>
    </xf>
    <xf numFmtId="0" fontId="0" fillId="17" borderId="1" xfId="0" applyFill="1" applyBorder="1" applyAlignment="1">
      <alignment horizontal="center" vertical="center"/>
    </xf>
    <xf numFmtId="0" fontId="0" fillId="17" borderId="17" xfId="0" applyFill="1" applyBorder="1" applyAlignment="1">
      <alignment horizontal="center" vertical="center"/>
    </xf>
    <xf numFmtId="0" fontId="32" fillId="17" borderId="17" xfId="0" applyFont="1" applyFill="1" applyBorder="1" applyAlignment="1">
      <alignment horizontal="center" vertical="center"/>
    </xf>
    <xf numFmtId="0" fontId="0" fillId="18" borderId="19" xfId="0" applyFill="1" applyBorder="1" applyAlignment="1">
      <alignment horizontal="center"/>
    </xf>
    <xf numFmtId="0" fontId="0" fillId="18" borderId="1" xfId="0" applyFill="1" applyBorder="1" applyAlignment="1">
      <alignment horizontal="center"/>
    </xf>
    <xf numFmtId="0" fontId="0" fillId="18" borderId="17" xfId="0" applyFill="1" applyBorder="1" applyAlignment="1">
      <alignment horizontal="center"/>
    </xf>
    <xf numFmtId="0" fontId="0" fillId="17" borderId="17" xfId="0" applyFill="1" applyBorder="1" applyAlignment="1">
      <alignment vertical="center"/>
    </xf>
    <xf numFmtId="0" fontId="3" fillId="12" borderId="15" xfId="0" applyFont="1" applyFill="1" applyBorder="1" applyAlignment="1">
      <alignment horizontal="center"/>
    </xf>
    <xf numFmtId="0" fontId="3" fillId="12" borderId="9" xfId="0" applyFont="1" applyFill="1" applyBorder="1" applyAlignment="1">
      <alignment horizontal="center"/>
    </xf>
    <xf numFmtId="0" fontId="3" fillId="12" borderId="18" xfId="0" applyFont="1" applyFill="1" applyBorder="1" applyAlignment="1">
      <alignment horizontal="center"/>
    </xf>
    <xf numFmtId="0" fontId="0" fillId="0" borderId="20" xfId="0" applyBorder="1"/>
    <xf numFmtId="0" fontId="0" fillId="19" borderId="21" xfId="0" applyFill="1" applyBorder="1" applyAlignment="1">
      <alignment horizontal="left"/>
    </xf>
    <xf numFmtId="0" fontId="0" fillId="19" borderId="21" xfId="0" applyFill="1" applyBorder="1" applyAlignment="1">
      <alignment horizontal="center" vertical="center"/>
    </xf>
    <xf numFmtId="0" fontId="0" fillId="19" borderId="22" xfId="0" applyFill="1" applyBorder="1" applyAlignment="1">
      <alignment horizontal="center" vertical="center"/>
    </xf>
    <xf numFmtId="0" fontId="0" fillId="0" borderId="0" xfId="0" applyAlignment="1">
      <alignment horizontal="left"/>
    </xf>
    <xf numFmtId="0" fontId="0" fillId="0" borderId="0" xfId="0" applyFont="1" applyAlignment="1">
      <alignment vertical="top" wrapText="1"/>
    </xf>
    <xf numFmtId="0" fontId="33" fillId="0" borderId="0" xfId="0" applyFont="1" applyAlignment="1">
      <alignment horizontal="left"/>
    </xf>
    <xf numFmtId="3" fontId="34" fillId="0" borderId="0" xfId="0" applyNumberFormat="1" applyFont="1"/>
    <xf numFmtId="44" fontId="0" fillId="0" borderId="0" xfId="0" applyNumberFormat="1"/>
    <xf numFmtId="0" fontId="33" fillId="0" borderId="0" xfId="0" applyFont="1"/>
    <xf numFmtId="14" fontId="34" fillId="0" borderId="0" xfId="0" applyNumberFormat="1" applyFont="1"/>
    <xf numFmtId="3" fontId="34" fillId="20" borderId="0" xfId="0" applyNumberFormat="1" applyFont="1" applyFill="1"/>
    <xf numFmtId="44" fontId="34" fillId="20" borderId="0" xfId="0" applyNumberFormat="1" applyFont="1" applyFill="1"/>
    <xf numFmtId="0" fontId="34" fillId="20" borderId="0" xfId="0" applyFont="1" applyFill="1"/>
    <xf numFmtId="0" fontId="0" fillId="20" borderId="0" xfId="0" applyFill="1"/>
    <xf numFmtId="14" fontId="12" fillId="21" borderId="0" xfId="0" applyNumberFormat="1" applyFont="1" applyFill="1"/>
    <xf numFmtId="14" fontId="0" fillId="0" borderId="0" xfId="0" applyNumberFormat="1" applyFill="1"/>
    <xf numFmtId="3" fontId="12" fillId="0" borderId="0" xfId="0" applyNumberFormat="1" applyFont="1"/>
    <xf numFmtId="14" fontId="12" fillId="0" borderId="0" xfId="0" applyNumberFormat="1" applyFont="1" applyFill="1"/>
    <xf numFmtId="3" fontId="12" fillId="0" borderId="0" xfId="0" applyNumberFormat="1" applyFont="1" applyFill="1"/>
    <xf numFmtId="3" fontId="0" fillId="0" borderId="0" xfId="0" applyNumberFormat="1"/>
    <xf numFmtId="14" fontId="34" fillId="0" borderId="0" xfId="0" applyNumberFormat="1" applyFont="1" applyAlignment="1">
      <alignment horizontal="center" wrapText="1"/>
    </xf>
    <xf numFmtId="3" fontId="34" fillId="0" borderId="0" xfId="0" applyNumberFormat="1" applyFont="1" applyAlignment="1">
      <alignment horizontal="center" wrapText="1"/>
    </xf>
    <xf numFmtId="44" fontId="34" fillId="0" borderId="0" xfId="0" applyNumberFormat="1" applyFont="1" applyAlignment="1">
      <alignment horizontal="center" wrapText="1"/>
    </xf>
    <xf numFmtId="0" fontId="34" fillId="0" borderId="0" xfId="0" applyFont="1"/>
    <xf numFmtId="3" fontId="0" fillId="0" borderId="0" xfId="1" applyNumberFormat="1" applyFont="1" applyFill="1"/>
    <xf numFmtId="44" fontId="0" fillId="0" borderId="0" xfId="0" applyNumberFormat="1" applyFill="1" applyAlignment="1"/>
    <xf numFmtId="0" fontId="34" fillId="0" borderId="0" xfId="0" applyFont="1" applyFill="1"/>
    <xf numFmtId="44" fontId="0" fillId="0" borderId="0" xfId="0" applyNumberFormat="1" applyFill="1"/>
    <xf numFmtId="0" fontId="0" fillId="0" borderId="0" xfId="0" applyFill="1"/>
    <xf numFmtId="0" fontId="0" fillId="0" borderId="0" xfId="0" applyBorder="1"/>
    <xf numFmtId="0" fontId="34" fillId="14" borderId="0" xfId="0" applyFont="1" applyFill="1"/>
    <xf numFmtId="14" fontId="34" fillId="14" borderId="0" xfId="0" applyNumberFormat="1" applyFont="1" applyFill="1"/>
    <xf numFmtId="3" fontId="34" fillId="14" borderId="0" xfId="0" applyNumberFormat="1" applyFont="1" applyFill="1"/>
    <xf numFmtId="44" fontId="34" fillId="14" borderId="0" xfId="0" applyNumberFormat="1" applyFont="1" applyFill="1"/>
    <xf numFmtId="44" fontId="34" fillId="0" borderId="0" xfId="0" applyNumberFormat="1" applyFont="1" applyFill="1"/>
    <xf numFmtId="44" fontId="0" fillId="0" borderId="0" xfId="2" applyNumberFormat="1" applyFont="1"/>
    <xf numFmtId="14" fontId="0" fillId="0" borderId="0" xfId="0" applyNumberFormat="1" applyBorder="1"/>
    <xf numFmtId="3" fontId="0" fillId="0" borderId="0" xfId="1" applyNumberFormat="1" applyFont="1" applyFill="1" applyBorder="1"/>
    <xf numFmtId="44" fontId="0" fillId="0" borderId="0" xfId="2" applyNumberFormat="1" applyFont="1" applyFill="1" applyBorder="1"/>
    <xf numFmtId="0" fontId="35" fillId="22" borderId="23" xfId="0" applyFont="1" applyFill="1" applyBorder="1" applyAlignment="1">
      <alignment horizontal="center"/>
    </xf>
    <xf numFmtId="0" fontId="35" fillId="22" borderId="24" xfId="0" applyFont="1" applyFill="1" applyBorder="1" applyAlignment="1">
      <alignment horizontal="center"/>
    </xf>
    <xf numFmtId="0" fontId="35" fillId="22" borderId="24" xfId="0" applyFont="1" applyFill="1" applyBorder="1" applyAlignment="1">
      <alignment horizontal="center" wrapText="1"/>
    </xf>
    <xf numFmtId="0" fontId="35" fillId="22" borderId="27" xfId="0" applyFont="1" applyFill="1" applyBorder="1" applyAlignment="1">
      <alignment horizontal="center" wrapText="1"/>
    </xf>
    <xf numFmtId="0" fontId="35" fillId="22" borderId="28" xfId="0" applyFont="1" applyFill="1" applyBorder="1" applyAlignment="1">
      <alignment horizontal="center"/>
    </xf>
    <xf numFmtId="0" fontId="35" fillId="22" borderId="29" xfId="0" applyFont="1" applyFill="1" applyBorder="1" applyAlignment="1">
      <alignment horizontal="center"/>
    </xf>
    <xf numFmtId="0" fontId="35" fillId="22" borderId="29" xfId="0" applyFont="1" applyFill="1" applyBorder="1" applyAlignment="1">
      <alignment horizontal="center" wrapText="1"/>
    </xf>
    <xf numFmtId="1" fontId="35" fillId="20" borderId="21" xfId="0" applyNumberFormat="1" applyFont="1" applyFill="1" applyBorder="1" applyAlignment="1">
      <alignment horizontal="center" wrapText="1"/>
    </xf>
    <xf numFmtId="0" fontId="35" fillId="20" borderId="21" xfId="0" applyFont="1" applyFill="1" applyBorder="1" applyAlignment="1">
      <alignment horizontal="center" wrapText="1"/>
    </xf>
    <xf numFmtId="0" fontId="35" fillId="20" borderId="30" xfId="0" applyFont="1" applyFill="1" applyBorder="1" applyAlignment="1">
      <alignment horizontal="center" wrapText="1"/>
    </xf>
    <xf numFmtId="0" fontId="35" fillId="22" borderId="31" xfId="0" applyFont="1" applyFill="1" applyBorder="1" applyAlignment="1">
      <alignment horizontal="center" wrapText="1"/>
    </xf>
    <xf numFmtId="0" fontId="36" fillId="23" borderId="32" xfId="0" applyFont="1" applyFill="1" applyBorder="1"/>
    <xf numFmtId="0" fontId="36" fillId="23" borderId="5" xfId="0" applyFont="1" applyFill="1" applyBorder="1" applyAlignment="1">
      <alignment horizontal="center"/>
    </xf>
    <xf numFmtId="0" fontId="36" fillId="23" borderId="5" xfId="0" applyFont="1" applyFill="1" applyBorder="1" applyAlignment="1">
      <alignment horizontal="left"/>
    </xf>
    <xf numFmtId="14" fontId="36" fillId="23" borderId="5" xfId="0" applyNumberFormat="1" applyFont="1" applyFill="1" applyBorder="1" applyAlignment="1">
      <alignment horizontal="left"/>
    </xf>
    <xf numFmtId="14" fontId="36" fillId="23" borderId="5" xfId="0" applyNumberFormat="1" applyFont="1" applyFill="1" applyBorder="1" applyAlignment="1">
      <alignment horizontal="left" wrapText="1"/>
    </xf>
    <xf numFmtId="14" fontId="36" fillId="23" borderId="33" xfId="0" applyNumberFormat="1" applyFont="1" applyFill="1" applyBorder="1" applyAlignment="1">
      <alignment horizontal="left" wrapText="1"/>
    </xf>
    <xf numFmtId="0" fontId="36" fillId="23" borderId="34" xfId="0" applyFont="1" applyFill="1" applyBorder="1"/>
    <xf numFmtId="0" fontId="36" fillId="23" borderId="35" xfId="0" applyFont="1" applyFill="1" applyBorder="1" applyAlignment="1">
      <alignment horizontal="center"/>
    </xf>
    <xf numFmtId="0" fontId="36" fillId="23" borderId="35" xfId="0" applyFont="1" applyFill="1" applyBorder="1" applyAlignment="1">
      <alignment horizontal="left"/>
    </xf>
    <xf numFmtId="14" fontId="36" fillId="23" borderId="35" xfId="0" applyNumberFormat="1" applyFont="1" applyFill="1" applyBorder="1" applyAlignment="1">
      <alignment horizontal="left"/>
    </xf>
    <xf numFmtId="14" fontId="36" fillId="23" borderId="35" xfId="0" applyNumberFormat="1" applyFont="1" applyFill="1" applyBorder="1" applyAlignment="1">
      <alignment horizontal="left" wrapText="1"/>
    </xf>
    <xf numFmtId="14" fontId="36" fillId="23" borderId="36" xfId="0" applyNumberFormat="1" applyFont="1" applyFill="1" applyBorder="1" applyAlignment="1">
      <alignment horizontal="left" wrapText="1"/>
    </xf>
    <xf numFmtId="0" fontId="36" fillId="23" borderId="37" xfId="0" applyFont="1" applyFill="1" applyBorder="1"/>
    <xf numFmtId="0" fontId="36" fillId="23" borderId="7" xfId="0" applyFont="1" applyFill="1" applyBorder="1" applyAlignment="1">
      <alignment horizontal="center"/>
    </xf>
    <xf numFmtId="0" fontId="36" fillId="23" borderId="7" xfId="0" applyFont="1" applyFill="1" applyBorder="1" applyAlignment="1">
      <alignment horizontal="left"/>
    </xf>
    <xf numFmtId="14" fontId="36" fillId="23" borderId="7" xfId="0" applyNumberFormat="1" applyFont="1" applyFill="1" applyBorder="1" applyAlignment="1">
      <alignment horizontal="left" wrapText="1"/>
    </xf>
    <xf numFmtId="14" fontId="36" fillId="23" borderId="38" xfId="0" applyNumberFormat="1" applyFont="1" applyFill="1" applyBorder="1" applyAlignment="1">
      <alignment horizontal="left" wrapText="1"/>
    </xf>
    <xf numFmtId="14" fontId="36" fillId="23" borderId="7" xfId="0" applyNumberFormat="1" applyFont="1" applyFill="1" applyBorder="1" applyAlignment="1">
      <alignment horizontal="left"/>
    </xf>
    <xf numFmtId="14" fontId="35" fillId="23" borderId="7" xfId="0" applyNumberFormat="1" applyFont="1" applyFill="1" applyBorder="1" applyAlignment="1">
      <alignment horizontal="left" wrapText="1"/>
    </xf>
    <xf numFmtId="0" fontId="36" fillId="23" borderId="39" xfId="0" applyFont="1" applyFill="1" applyBorder="1"/>
    <xf numFmtId="14" fontId="36" fillId="23" borderId="40" xfId="0" applyNumberFormat="1" applyFont="1" applyFill="1" applyBorder="1" applyAlignment="1">
      <alignment horizontal="left"/>
    </xf>
    <xf numFmtId="14" fontId="36" fillId="23" borderId="40" xfId="0" applyNumberFormat="1" applyFont="1" applyFill="1" applyBorder="1" applyAlignment="1">
      <alignment horizontal="left" wrapText="1"/>
    </xf>
    <xf numFmtId="14" fontId="36" fillId="23" borderId="33" xfId="0" applyNumberFormat="1" applyFont="1" applyFill="1" applyBorder="1" applyAlignment="1">
      <alignment horizontal="left"/>
    </xf>
    <xf numFmtId="14" fontId="36" fillId="23" borderId="38" xfId="0" applyNumberFormat="1" applyFont="1" applyFill="1" applyBorder="1" applyAlignment="1">
      <alignment horizontal="left"/>
    </xf>
    <xf numFmtId="0" fontId="36" fillId="24" borderId="37" xfId="0" applyFont="1" applyFill="1" applyBorder="1"/>
    <xf numFmtId="0" fontId="36" fillId="24" borderId="7" xfId="0" applyFont="1" applyFill="1" applyBorder="1" applyAlignment="1">
      <alignment horizontal="center"/>
    </xf>
    <xf numFmtId="0" fontId="36" fillId="24" borderId="7" xfId="0" applyFont="1" applyFill="1" applyBorder="1" applyAlignment="1">
      <alignment horizontal="left"/>
    </xf>
    <xf numFmtId="14" fontId="36" fillId="24" borderId="5" xfId="0" applyNumberFormat="1" applyFont="1" applyFill="1" applyBorder="1" applyAlignment="1">
      <alignment horizontal="left"/>
    </xf>
    <xf numFmtId="14" fontId="36" fillId="24" borderId="41" xfId="0" applyNumberFormat="1" applyFont="1" applyFill="1" applyBorder="1" applyAlignment="1">
      <alignment horizontal="left" wrapText="1"/>
    </xf>
    <xf numFmtId="14" fontId="36" fillId="24" borderId="41" xfId="0" applyNumberFormat="1" applyFont="1" applyFill="1" applyBorder="1" applyAlignment="1">
      <alignment horizontal="left"/>
    </xf>
    <xf numFmtId="14" fontId="36" fillId="24" borderId="42" xfId="0" applyNumberFormat="1" applyFont="1" applyFill="1" applyBorder="1" applyAlignment="1">
      <alignment horizontal="left"/>
    </xf>
    <xf numFmtId="14" fontId="36" fillId="23" borderId="43" xfId="0" applyNumberFormat="1" applyFont="1" applyFill="1" applyBorder="1" applyAlignment="1">
      <alignment horizontal="left"/>
    </xf>
    <xf numFmtId="14" fontId="36" fillId="23" borderId="41" xfId="0" applyNumberFormat="1" applyFont="1" applyFill="1" applyBorder="1" applyAlignment="1">
      <alignment horizontal="left"/>
    </xf>
    <xf numFmtId="14" fontId="36" fillId="23" borderId="42" xfId="0" applyNumberFormat="1" applyFont="1" applyFill="1" applyBorder="1" applyAlignment="1">
      <alignment horizontal="left"/>
    </xf>
    <xf numFmtId="14" fontId="36" fillId="23" borderId="43" xfId="0" applyNumberFormat="1" applyFont="1" applyFill="1" applyBorder="1" applyAlignment="1">
      <alignment horizontal="left" wrapText="1"/>
    </xf>
    <xf numFmtId="0" fontId="36" fillId="23" borderId="40" xfId="0" applyFont="1" applyFill="1" applyBorder="1" applyAlignment="1">
      <alignment horizontal="center"/>
    </xf>
    <xf numFmtId="0" fontId="36" fillId="23" borderId="40" xfId="0" applyFont="1" applyFill="1" applyBorder="1" applyAlignment="1">
      <alignment horizontal="left"/>
    </xf>
    <xf numFmtId="0" fontId="36" fillId="23" borderId="44" xfId="0" applyFont="1" applyFill="1" applyBorder="1"/>
    <xf numFmtId="0" fontId="36" fillId="23" borderId="41" xfId="0" applyFont="1" applyFill="1" applyBorder="1" applyAlignment="1">
      <alignment horizontal="center"/>
    </xf>
    <xf numFmtId="0" fontId="36" fillId="23" borderId="41" xfId="0" applyFont="1" applyFill="1" applyBorder="1" applyAlignment="1">
      <alignment horizontal="left"/>
    </xf>
    <xf numFmtId="14" fontId="36" fillId="23" borderId="41" xfId="0" applyNumberFormat="1" applyFont="1" applyFill="1" applyBorder="1" applyAlignment="1">
      <alignment horizontal="left" wrapText="1"/>
    </xf>
    <xf numFmtId="14" fontId="36" fillId="23" borderId="42" xfId="0" applyNumberFormat="1" applyFont="1" applyFill="1" applyBorder="1" applyAlignment="1">
      <alignment horizontal="left" wrapText="1"/>
    </xf>
    <xf numFmtId="0" fontId="39" fillId="0" borderId="45" xfId="0" applyFont="1" applyFill="1" applyBorder="1"/>
    <xf numFmtId="0" fontId="39" fillId="0" borderId="46" xfId="0" applyFont="1" applyFill="1" applyBorder="1"/>
    <xf numFmtId="0" fontId="40" fillId="0" borderId="47" xfId="0" applyFont="1" applyFill="1" applyBorder="1" applyAlignment="1">
      <alignment vertical="top"/>
    </xf>
    <xf numFmtId="0" fontId="40" fillId="0" borderId="48" xfId="0" applyFont="1" applyFill="1" applyBorder="1" applyAlignment="1">
      <alignment vertical="top"/>
    </xf>
    <xf numFmtId="0" fontId="40" fillId="0" borderId="48" xfId="0" applyFont="1" applyFill="1" applyBorder="1" applyAlignment="1">
      <alignment vertical="top" wrapText="1"/>
    </xf>
    <xf numFmtId="0" fontId="40" fillId="0" borderId="49" xfId="0" applyFont="1" applyFill="1" applyBorder="1" applyAlignment="1">
      <alignment vertical="top" wrapText="1"/>
    </xf>
    <xf numFmtId="0" fontId="40" fillId="0" borderId="49" xfId="0" applyFont="1" applyFill="1" applyBorder="1" applyAlignment="1">
      <alignment vertical="top"/>
    </xf>
    <xf numFmtId="0" fontId="41" fillId="0" borderId="49" xfId="0" applyFont="1" applyFill="1" applyBorder="1" applyAlignment="1">
      <alignment vertical="top" wrapText="1"/>
    </xf>
    <xf numFmtId="0" fontId="39" fillId="0" borderId="50" xfId="0" applyFont="1" applyFill="1" applyBorder="1"/>
    <xf numFmtId="0" fontId="40" fillId="0" borderId="51" xfId="0" applyFont="1" applyFill="1" applyBorder="1" applyAlignment="1">
      <alignment vertical="top"/>
    </xf>
    <xf numFmtId="0" fontId="40" fillId="0" borderId="52" xfId="0" applyFont="1" applyFill="1" applyBorder="1" applyAlignment="1">
      <alignment vertical="top"/>
    </xf>
    <xf numFmtId="0" fontId="39" fillId="0" borderId="1" xfId="0" applyFont="1" applyFill="1" applyBorder="1"/>
    <xf numFmtId="0" fontId="40" fillId="0" borderId="1" xfId="0" applyFont="1" applyFill="1" applyBorder="1" applyAlignment="1">
      <alignment vertical="top"/>
    </xf>
    <xf numFmtId="0" fontId="42" fillId="0" borderId="53" xfId="0" applyFont="1" applyBorder="1" applyAlignment="1">
      <alignment horizontal="center" wrapText="1"/>
    </xf>
    <xf numFmtId="0" fontId="42" fillId="0" borderId="54" xfId="0" applyFont="1" applyBorder="1" applyAlignment="1">
      <alignment horizontal="center" wrapText="1"/>
    </xf>
    <xf numFmtId="167" fontId="42" fillId="0" borderId="54" xfId="0" applyNumberFormat="1" applyFont="1" applyBorder="1" applyAlignment="1">
      <alignment horizontal="center" wrapText="1"/>
    </xf>
    <xf numFmtId="4" fontId="42" fillId="0" borderId="54" xfId="0" applyNumberFormat="1" applyFont="1" applyBorder="1" applyAlignment="1">
      <alignment horizontal="center" wrapText="1"/>
    </xf>
    <xf numFmtId="0" fontId="43" fillId="0" borderId="55" xfId="0" applyFont="1" applyBorder="1" applyAlignment="1">
      <alignment horizontal="center" vertical="top" wrapText="1"/>
    </xf>
    <xf numFmtId="0" fontId="43" fillId="0" borderId="55" xfId="0" applyFont="1" applyBorder="1" applyAlignment="1">
      <alignment horizontal="left" vertical="top" wrapText="1"/>
    </xf>
    <xf numFmtId="3" fontId="43" fillId="0" borderId="55" xfId="0" applyNumberFormat="1" applyFont="1" applyBorder="1" applyAlignment="1">
      <alignment vertical="top" wrapText="1"/>
    </xf>
    <xf numFmtId="14" fontId="43" fillId="0" borderId="55" xfId="0" applyNumberFormat="1" applyFont="1" applyBorder="1" applyAlignment="1" applyProtection="1">
      <alignment vertical="top" wrapText="1"/>
    </xf>
    <xf numFmtId="4" fontId="43" fillId="0" borderId="55" xfId="0" applyNumberFormat="1" applyFont="1" applyBorder="1" applyAlignment="1">
      <alignment vertical="top" wrapText="1"/>
    </xf>
    <xf numFmtId="0" fontId="43" fillId="0" borderId="55" xfId="0" applyFont="1" applyBorder="1" applyAlignment="1">
      <alignment vertical="top" wrapText="1"/>
    </xf>
    <xf numFmtId="0" fontId="44" fillId="0" borderId="55" xfId="0" applyFont="1" applyBorder="1" applyAlignment="1">
      <alignment horizontal="center" vertical="top" wrapText="1"/>
    </xf>
    <xf numFmtId="0" fontId="44" fillId="11" borderId="55" xfId="0" applyFont="1" applyFill="1" applyBorder="1" applyAlignment="1">
      <alignment horizontal="center" vertical="top" wrapText="1"/>
    </xf>
    <xf numFmtId="0" fontId="44" fillId="11" borderId="55" xfId="0" applyFont="1" applyFill="1" applyBorder="1" applyAlignment="1">
      <alignment horizontal="left" vertical="top" wrapText="1"/>
    </xf>
    <xf numFmtId="3" fontId="44" fillId="11" borderId="55" xfId="0" applyNumberFormat="1" applyFont="1" applyFill="1" applyBorder="1" applyAlignment="1">
      <alignment vertical="top" wrapText="1"/>
    </xf>
    <xf numFmtId="14" fontId="44" fillId="11" borderId="55" xfId="0" applyNumberFormat="1" applyFont="1" applyFill="1" applyBorder="1" applyAlignment="1" applyProtection="1">
      <alignment vertical="top" wrapText="1"/>
    </xf>
    <xf numFmtId="4" fontId="44" fillId="11" borderId="55" xfId="0" applyNumberFormat="1" applyFont="1" applyFill="1" applyBorder="1" applyAlignment="1">
      <alignment vertical="top" wrapText="1"/>
    </xf>
    <xf numFmtId="0" fontId="44" fillId="11" borderId="55" xfId="0" applyFont="1" applyFill="1" applyBorder="1" applyAlignment="1">
      <alignment vertical="top" wrapText="1"/>
    </xf>
    <xf numFmtId="40" fontId="34" fillId="11" borderId="55" xfId="1" applyNumberFormat="1" applyFont="1" applyFill="1" applyBorder="1" applyAlignment="1">
      <alignment vertical="top" wrapText="1"/>
    </xf>
    <xf numFmtId="4" fontId="34" fillId="11" borderId="55" xfId="0" applyNumberFormat="1" applyFont="1" applyFill="1" applyBorder="1" applyAlignment="1">
      <alignment vertical="top" wrapText="1"/>
    </xf>
    <xf numFmtId="0" fontId="26" fillId="11" borderId="2" xfId="3" applyFont="1" applyFill="1" applyBorder="1" applyAlignment="1" applyProtection="1">
      <alignment horizontal="center" wrapText="1"/>
    </xf>
    <xf numFmtId="0" fontId="26" fillId="19" borderId="23" xfId="3" applyFont="1" applyFill="1" applyBorder="1" applyAlignment="1" applyProtection="1">
      <alignment horizontal="center" wrapText="1"/>
    </xf>
    <xf numFmtId="14" fontId="49" fillId="0" borderId="24" xfId="3" applyNumberFormat="1" applyFont="1" applyFill="1" applyBorder="1" applyAlignment="1" applyProtection="1">
      <alignment horizontal="center" wrapText="1"/>
      <protection locked="0"/>
    </xf>
    <xf numFmtId="14" fontId="50" fillId="0" borderId="24" xfId="3" applyNumberFormat="1" applyFont="1" applyFill="1" applyBorder="1" applyAlignment="1" applyProtection="1">
      <alignment horizontal="center" wrapText="1"/>
      <protection locked="0"/>
    </xf>
    <xf numFmtId="0" fontId="49" fillId="0" borderId="24" xfId="3" applyFont="1" applyBorder="1" applyAlignment="1" applyProtection="1">
      <alignment horizontal="center" wrapText="1"/>
      <protection locked="0"/>
    </xf>
    <xf numFmtId="0" fontId="49" fillId="0" borderId="24" xfId="3" applyFont="1" applyFill="1" applyBorder="1" applyAlignment="1" applyProtection="1">
      <alignment horizontal="center" wrapText="1"/>
      <protection locked="0"/>
    </xf>
    <xf numFmtId="0" fontId="49" fillId="25" borderId="24" xfId="3" applyFont="1" applyFill="1" applyBorder="1" applyAlignment="1" applyProtection="1">
      <alignment horizontal="center" wrapText="1"/>
      <protection locked="0"/>
    </xf>
    <xf numFmtId="0" fontId="49" fillId="25" borderId="24" xfId="3" applyFont="1" applyFill="1" applyBorder="1" applyAlignment="1" applyProtection="1">
      <alignment wrapText="1"/>
      <protection locked="0"/>
    </xf>
    <xf numFmtId="0" fontId="49" fillId="0" borderId="56" xfId="3" applyFont="1" applyFill="1" applyBorder="1" applyAlignment="1" applyProtection="1">
      <alignment horizontal="center" wrapText="1"/>
      <protection locked="0"/>
    </xf>
    <xf numFmtId="0" fontId="49" fillId="0" borderId="57" xfId="3" applyFont="1" applyFill="1" applyBorder="1" applyAlignment="1" applyProtection="1">
      <alignment horizontal="center" wrapText="1"/>
    </xf>
    <xf numFmtId="14" fontId="49" fillId="0" borderId="58" xfId="3" applyNumberFormat="1" applyFont="1" applyFill="1" applyBorder="1" applyAlignment="1" applyProtection="1">
      <alignment horizontal="center" wrapText="1"/>
      <protection locked="0"/>
    </xf>
    <xf numFmtId="0" fontId="49" fillId="0" borderId="58" xfId="3" applyFont="1" applyBorder="1" applyAlignment="1" applyProtection="1">
      <alignment horizontal="center" wrapText="1"/>
      <protection locked="0"/>
    </xf>
    <xf numFmtId="0" fontId="49" fillId="0" borderId="58" xfId="3" applyFont="1" applyFill="1" applyBorder="1" applyAlignment="1" applyProtection="1">
      <alignment horizontal="center" wrapText="1"/>
      <protection locked="0"/>
    </xf>
    <xf numFmtId="0" fontId="49" fillId="0" borderId="58" xfId="3" applyFont="1" applyBorder="1" applyAlignment="1" applyProtection="1">
      <alignment wrapText="1"/>
      <protection locked="0"/>
    </xf>
    <xf numFmtId="0" fontId="49" fillId="0" borderId="59" xfId="3" applyFont="1" applyFill="1" applyBorder="1" applyAlignment="1" applyProtection="1">
      <alignment horizontal="center" wrapText="1"/>
      <protection locked="0"/>
    </xf>
    <xf numFmtId="168" fontId="49" fillId="0" borderId="58" xfId="3" applyNumberFormat="1" applyFont="1" applyBorder="1" applyAlignment="1" applyProtection="1">
      <alignment horizontal="center" wrapText="1"/>
      <protection locked="0"/>
    </xf>
    <xf numFmtId="168" fontId="49" fillId="25" borderId="58" xfId="3" applyNumberFormat="1" applyFont="1" applyFill="1" applyBorder="1" applyAlignment="1" applyProtection="1">
      <alignment horizontal="center" wrapText="1"/>
      <protection locked="0"/>
    </xf>
    <xf numFmtId="169" fontId="49" fillId="0" borderId="58" xfId="3" applyNumberFormat="1" applyFont="1" applyFill="1" applyBorder="1" applyAlignment="1" applyProtection="1">
      <alignment horizontal="center" wrapText="1"/>
      <protection locked="0"/>
    </xf>
    <xf numFmtId="169" fontId="49" fillId="0" borderId="59" xfId="3" applyNumberFormat="1" applyFont="1" applyFill="1" applyBorder="1" applyAlignment="1" applyProtection="1">
      <alignment horizontal="center" wrapText="1"/>
      <protection locked="0"/>
    </xf>
    <xf numFmtId="168" fontId="49" fillId="0" borderId="58" xfId="3" applyNumberFormat="1" applyFont="1" applyFill="1" applyBorder="1" applyAlignment="1" applyProtection="1">
      <alignment horizontal="center" wrapText="1"/>
      <protection locked="0"/>
    </xf>
    <xf numFmtId="0" fontId="49" fillId="6" borderId="57" xfId="3" applyFont="1" applyFill="1" applyBorder="1" applyAlignment="1" applyProtection="1">
      <alignment horizontal="center" wrapText="1"/>
    </xf>
    <xf numFmtId="6" fontId="49" fillId="6" borderId="58" xfId="3" applyNumberFormat="1" applyFont="1" applyFill="1" applyBorder="1" applyAlignment="1" applyProtection="1">
      <alignment horizontal="center" wrapText="1"/>
      <protection locked="0"/>
    </xf>
    <xf numFmtId="0" fontId="49" fillId="6" borderId="58" xfId="3" applyFont="1" applyFill="1" applyBorder="1" applyAlignment="1" applyProtection="1">
      <alignment horizontal="center" wrapText="1"/>
      <protection locked="0"/>
    </xf>
    <xf numFmtId="169" fontId="49" fillId="6" borderId="58" xfId="3" applyNumberFormat="1" applyFont="1" applyFill="1" applyBorder="1" applyAlignment="1" applyProtection="1">
      <alignment horizontal="center" wrapText="1"/>
      <protection locked="0"/>
    </xf>
    <xf numFmtId="169" fontId="49" fillId="6" borderId="59" xfId="3" applyNumberFormat="1" applyFont="1" applyFill="1" applyBorder="1" applyAlignment="1" applyProtection="1">
      <alignment horizontal="center" wrapText="1"/>
      <protection locked="0"/>
    </xf>
    <xf numFmtId="169" fontId="49" fillId="25" borderId="58" xfId="3" applyNumberFormat="1" applyFont="1" applyFill="1" applyBorder="1" applyAlignment="1" applyProtection="1">
      <alignment horizontal="center" wrapText="1"/>
      <protection locked="0"/>
    </xf>
    <xf numFmtId="44" fontId="49" fillId="0" borderId="58" xfId="3" applyNumberFormat="1" applyFont="1" applyFill="1" applyBorder="1" applyAlignment="1" applyProtection="1">
      <alignment horizontal="center" wrapText="1"/>
      <protection locked="0"/>
    </xf>
    <xf numFmtId="0" fontId="49" fillId="26" borderId="57" xfId="3" applyFont="1" applyFill="1" applyBorder="1" applyAlignment="1" applyProtection="1">
      <alignment horizontal="center" wrapText="1"/>
    </xf>
    <xf numFmtId="14" fontId="49" fillId="26" borderId="58" xfId="3" applyNumberFormat="1" applyFont="1" applyFill="1" applyBorder="1" applyAlignment="1" applyProtection="1">
      <alignment horizontal="center" wrapText="1"/>
      <protection locked="0"/>
    </xf>
    <xf numFmtId="0" fontId="49" fillId="26" borderId="58" xfId="3" applyFont="1" applyFill="1" applyBorder="1" applyAlignment="1" applyProtection="1">
      <alignment horizontal="center" wrapText="1"/>
      <protection locked="0"/>
    </xf>
    <xf numFmtId="169" fontId="49" fillId="26" borderId="58" xfId="3" applyNumberFormat="1" applyFont="1" applyFill="1" applyBorder="1" applyAlignment="1" applyProtection="1">
      <alignment horizontal="center" wrapText="1"/>
      <protection locked="0"/>
    </xf>
    <xf numFmtId="169" fontId="49" fillId="26" borderId="59" xfId="3" applyNumberFormat="1" applyFont="1" applyFill="1" applyBorder="1" applyAlignment="1" applyProtection="1">
      <alignment horizontal="center" wrapText="1"/>
      <protection locked="0"/>
    </xf>
    <xf numFmtId="0" fontId="26" fillId="0" borderId="57" xfId="3" applyFont="1" applyFill="1" applyBorder="1" applyAlignment="1" applyProtection="1">
      <alignment horizontal="center" wrapText="1"/>
    </xf>
    <xf numFmtId="14" fontId="26" fillId="0" borderId="58" xfId="3" applyNumberFormat="1" applyFont="1" applyFill="1" applyBorder="1" applyAlignment="1" applyProtection="1">
      <alignment horizontal="center" wrapText="1"/>
      <protection locked="0"/>
    </xf>
    <xf numFmtId="169" fontId="26" fillId="0" borderId="58" xfId="3" applyNumberFormat="1" applyFont="1" applyFill="1" applyBorder="1" applyAlignment="1" applyProtection="1">
      <alignment horizontal="center" wrapText="1"/>
      <protection locked="0"/>
    </xf>
    <xf numFmtId="169" fontId="26" fillId="27" borderId="58" xfId="3" applyNumberFormat="1" applyFont="1" applyFill="1" applyBorder="1" applyAlignment="1" applyProtection="1">
      <alignment horizontal="center" wrapText="1"/>
      <protection locked="0"/>
    </xf>
    <xf numFmtId="169" fontId="26" fillId="0" borderId="59" xfId="3" applyNumberFormat="1" applyFont="1" applyFill="1" applyBorder="1" applyAlignment="1" applyProtection="1">
      <alignment horizontal="center" wrapText="1"/>
      <protection locked="0"/>
    </xf>
    <xf numFmtId="0" fontId="51" fillId="28" borderId="28" xfId="3" applyFont="1" applyFill="1" applyBorder="1" applyAlignment="1" applyProtection="1">
      <alignment horizontal="center" wrapText="1"/>
    </xf>
    <xf numFmtId="14" fontId="48" fillId="28" borderId="29" xfId="3" applyNumberFormat="1" applyFont="1" applyFill="1" applyBorder="1" applyAlignment="1" applyProtection="1">
      <alignment horizontal="center" wrapText="1"/>
      <protection locked="0"/>
    </xf>
    <xf numFmtId="14" fontId="51" fillId="28" borderId="29" xfId="3" applyNumberFormat="1" applyFont="1" applyFill="1" applyBorder="1" applyAlignment="1" applyProtection="1">
      <alignment horizontal="center" wrapText="1"/>
      <protection locked="0"/>
    </xf>
    <xf numFmtId="169" fontId="51" fillId="28" borderId="29" xfId="3" applyNumberFormat="1" applyFont="1" applyFill="1" applyBorder="1" applyAlignment="1" applyProtection="1">
      <alignment horizontal="center" wrapText="1"/>
      <protection locked="0"/>
    </xf>
    <xf numFmtId="169" fontId="48" fillId="28" borderId="29" xfId="3" applyNumberFormat="1" applyFont="1" applyFill="1" applyBorder="1" applyAlignment="1" applyProtection="1">
      <alignment horizontal="center" wrapText="1"/>
      <protection locked="0"/>
    </xf>
    <xf numFmtId="169" fontId="48" fillId="28" borderId="60" xfId="3" applyNumberFormat="1" applyFont="1" applyFill="1" applyBorder="1" applyAlignment="1" applyProtection="1">
      <alignment horizontal="center" wrapText="1"/>
      <protection locked="0"/>
    </xf>
    <xf numFmtId="170" fontId="49" fillId="0" borderId="0" xfId="0" applyNumberFormat="1" applyFont="1" applyFill="1" applyBorder="1" applyAlignment="1">
      <alignment horizontal="left"/>
    </xf>
    <xf numFmtId="0" fontId="49" fillId="0" borderId="0" xfId="0" applyNumberFormat="1" applyFont="1" applyFill="1" applyBorder="1" applyAlignment="1">
      <alignment horizontal="center"/>
    </xf>
    <xf numFmtId="0" fontId="49" fillId="0" borderId="0" xfId="0" applyFont="1" applyFill="1" applyAlignment="1">
      <alignment wrapText="1"/>
    </xf>
    <xf numFmtId="4" fontId="49" fillId="0" borderId="0" xfId="0" applyNumberFormat="1" applyFont="1" applyFill="1" applyAlignment="1"/>
    <xf numFmtId="4" fontId="49" fillId="0" borderId="0" xfId="0" applyNumberFormat="1" applyFont="1" applyFill="1" applyBorder="1" applyAlignment="1"/>
    <xf numFmtId="3" fontId="52" fillId="0" borderId="0" xfId="0" applyNumberFormat="1" applyFont="1" applyFill="1" applyBorder="1" applyAlignment="1">
      <alignment horizontal="right" wrapText="1"/>
    </xf>
    <xf numFmtId="3" fontId="36" fillId="0" borderId="0" xfId="0" applyNumberFormat="1" applyFont="1" applyFill="1" applyBorder="1" applyAlignment="1">
      <alignment horizontal="right" wrapText="1"/>
    </xf>
    <xf numFmtId="0" fontId="49" fillId="0" borderId="0" xfId="0" applyFont="1" applyFill="1" applyBorder="1" applyAlignment="1">
      <alignment horizontal="right"/>
    </xf>
    <xf numFmtId="4" fontId="49" fillId="0" borderId="0" xfId="0" applyNumberFormat="1" applyFont="1" applyFill="1" applyBorder="1" applyAlignment="1">
      <alignment horizontal="right"/>
    </xf>
    <xf numFmtId="165" fontId="49" fillId="0" borderId="0" xfId="0" applyNumberFormat="1" applyFont="1" applyFill="1" applyBorder="1" applyAlignment="1">
      <alignment horizontal="right"/>
    </xf>
    <xf numFmtId="169" fontId="49" fillId="0" borderId="0" xfId="0" applyNumberFormat="1" applyFont="1" applyFill="1" applyBorder="1" applyAlignment="1">
      <alignment horizontal="right"/>
    </xf>
    <xf numFmtId="4" fontId="26" fillId="0" borderId="0" xfId="0" applyNumberFormat="1" applyFont="1" applyFill="1" applyBorder="1" applyAlignment="1"/>
    <xf numFmtId="0" fontId="53" fillId="0" borderId="0" xfId="0" applyFont="1" applyFill="1" applyBorder="1" applyAlignment="1">
      <alignment horizontal="right"/>
    </xf>
    <xf numFmtId="3" fontId="53" fillId="0" borderId="0" xfId="0" applyNumberFormat="1" applyFont="1" applyFill="1" applyBorder="1" applyAlignment="1">
      <alignment horizontal="right" wrapText="1"/>
    </xf>
    <xf numFmtId="170" fontId="49" fillId="16" borderId="0" xfId="0" applyNumberFormat="1" applyFont="1" applyFill="1" applyBorder="1" applyAlignment="1">
      <alignment horizontal="left"/>
    </xf>
    <xf numFmtId="0" fontId="49" fillId="16" borderId="0" xfId="0" applyNumberFormat="1" applyFont="1" applyFill="1" applyBorder="1" applyAlignment="1">
      <alignment horizontal="center"/>
    </xf>
    <xf numFmtId="0" fontId="49" fillId="16" borderId="0" xfId="0" applyFont="1" applyFill="1" applyAlignment="1">
      <alignment wrapText="1"/>
    </xf>
    <xf numFmtId="4" fontId="49" fillId="16" borderId="0" xfId="0" applyNumberFormat="1" applyFont="1" applyFill="1" applyAlignment="1"/>
    <xf numFmtId="4" fontId="49" fillId="16" borderId="0" xfId="0" applyNumberFormat="1" applyFont="1" applyFill="1" applyBorder="1" applyAlignment="1"/>
    <xf numFmtId="3" fontId="52" fillId="16" borderId="0" xfId="0" applyNumberFormat="1" applyFont="1" applyFill="1" applyBorder="1" applyAlignment="1">
      <alignment horizontal="right" wrapText="1"/>
    </xf>
    <xf numFmtId="3" fontId="36" fillId="16" borderId="0" xfId="0" applyNumberFormat="1" applyFont="1" applyFill="1" applyBorder="1" applyAlignment="1">
      <alignment horizontal="right" wrapText="1"/>
    </xf>
    <xf numFmtId="0" fontId="49" fillId="16" borderId="0" xfId="0" applyFont="1" applyFill="1" applyBorder="1" applyAlignment="1">
      <alignment horizontal="right"/>
    </xf>
    <xf numFmtId="4" fontId="49" fillId="16" borderId="0" xfId="0" applyNumberFormat="1" applyFont="1" applyFill="1" applyBorder="1" applyAlignment="1">
      <alignment horizontal="right"/>
    </xf>
    <xf numFmtId="165" fontId="49" fillId="16" borderId="0" xfId="0" applyNumberFormat="1" applyFont="1" applyFill="1" applyBorder="1" applyAlignment="1">
      <alignment horizontal="right"/>
    </xf>
    <xf numFmtId="169" fontId="49" fillId="16" borderId="0" xfId="0" applyNumberFormat="1" applyFont="1" applyFill="1" applyBorder="1" applyAlignment="1">
      <alignment horizontal="right"/>
    </xf>
    <xf numFmtId="4" fontId="26" fillId="16" borderId="0" xfId="0" applyNumberFormat="1" applyFont="1" applyFill="1" applyBorder="1" applyAlignment="1"/>
    <xf numFmtId="0" fontId="53" fillId="16" borderId="0" xfId="0" applyFont="1" applyFill="1" applyBorder="1" applyAlignment="1">
      <alignment horizontal="right"/>
    </xf>
    <xf numFmtId="170" fontId="49" fillId="0" borderId="61" xfId="0" applyNumberFormat="1" applyFont="1" applyFill="1" applyBorder="1" applyAlignment="1">
      <alignment horizontal="left"/>
    </xf>
    <xf numFmtId="1" fontId="49" fillId="0" borderId="61" xfId="0" applyNumberFormat="1" applyFont="1" applyFill="1" applyBorder="1" applyAlignment="1">
      <alignment horizontal="center"/>
    </xf>
    <xf numFmtId="0" fontId="26" fillId="0" borderId="61" xfId="0" applyFont="1" applyFill="1" applyBorder="1" applyAlignment="1">
      <alignment wrapText="1"/>
    </xf>
    <xf numFmtId="4" fontId="26" fillId="0" borderId="61" xfId="0" applyNumberFormat="1" applyFont="1" applyFill="1" applyBorder="1" applyAlignment="1"/>
    <xf numFmtId="3" fontId="49" fillId="0" borderId="0" xfId="0" applyNumberFormat="1" applyFont="1" applyFill="1" applyBorder="1" applyAlignment="1">
      <alignment horizontal="left" wrapText="1"/>
    </xf>
    <xf numFmtId="3" fontId="49" fillId="0" borderId="0" xfId="0" applyNumberFormat="1" applyFont="1" applyFill="1" applyBorder="1" applyAlignment="1">
      <alignment horizontal="right"/>
    </xf>
    <xf numFmtId="0" fontId="49" fillId="0" borderId="0" xfId="0" applyFont="1" applyFill="1" applyAlignment="1"/>
    <xf numFmtId="0" fontId="52" fillId="0" borderId="0" xfId="0" applyFont="1" applyFill="1" applyBorder="1" applyAlignment="1">
      <alignment horizontal="right"/>
    </xf>
    <xf numFmtId="1" fontId="49" fillId="0" borderId="0" xfId="0" applyNumberFormat="1" applyFont="1" applyFill="1" applyBorder="1" applyAlignment="1">
      <alignment horizontal="center"/>
    </xf>
    <xf numFmtId="0" fontId="26" fillId="0" borderId="0" xfId="0" applyFont="1" applyFill="1" applyAlignment="1">
      <alignment wrapText="1"/>
    </xf>
    <xf numFmtId="4" fontId="26" fillId="0" borderId="3" xfId="0" applyNumberFormat="1" applyFont="1" applyFill="1" applyBorder="1" applyAlignment="1"/>
    <xf numFmtId="165" fontId="49" fillId="0" borderId="0" xfId="0" applyNumberFormat="1" applyFont="1" applyFill="1" applyBorder="1" applyAlignment="1"/>
    <xf numFmtId="169" fontId="49" fillId="0" borderId="0" xfId="0" applyNumberFormat="1" applyFont="1" applyFill="1" applyBorder="1" applyAlignment="1"/>
    <xf numFmtId="4" fontId="26" fillId="0" borderId="0" xfId="0" applyNumberFormat="1" applyFont="1" applyFill="1" applyAlignment="1"/>
    <xf numFmtId="0" fontId="42" fillId="28" borderId="1" xfId="0" applyFont="1" applyFill="1" applyBorder="1" applyAlignment="1">
      <alignment horizontal="center" wrapText="1"/>
    </xf>
    <xf numFmtId="0" fontId="12" fillId="0" borderId="1" xfId="0" applyFont="1" applyBorder="1" applyAlignment="1">
      <alignment horizontal="left" wrapText="1"/>
    </xf>
    <xf numFmtId="0" fontId="12" fillId="0" borderId="1" xfId="0" applyFont="1" applyFill="1" applyBorder="1" applyAlignment="1">
      <alignment wrapText="1"/>
    </xf>
    <xf numFmtId="0" fontId="12" fillId="0" borderId="1" xfId="0" applyFont="1" applyBorder="1" applyAlignment="1">
      <alignment horizontal="center" wrapText="1"/>
    </xf>
    <xf numFmtId="0" fontId="55" fillId="0" borderId="1" xfId="0" applyFont="1" applyBorder="1" applyAlignment="1">
      <alignment horizontal="centerContinuous" wrapText="1"/>
    </xf>
    <xf numFmtId="0" fontId="55" fillId="0" borderId="1" xfId="0" applyFont="1" applyBorder="1" applyAlignment="1">
      <alignment horizontal="center" wrapText="1"/>
    </xf>
    <xf numFmtId="0" fontId="55" fillId="0" borderId="1" xfId="0" applyFont="1" applyBorder="1" applyAlignment="1">
      <alignment horizontal="centerContinuous" vertical="top" wrapText="1"/>
    </xf>
    <xf numFmtId="0" fontId="34" fillId="0" borderId="1" xfId="0" applyFont="1" applyBorder="1" applyAlignment="1">
      <alignment horizontal="centerContinuous" wrapText="1"/>
    </xf>
    <xf numFmtId="0" fontId="34" fillId="0" borderId="1" xfId="0" applyFont="1" applyBorder="1" applyAlignment="1">
      <alignment horizontal="center" wrapText="1"/>
    </xf>
    <xf numFmtId="0" fontId="34" fillId="0" borderId="1" xfId="0" applyFont="1" applyBorder="1" applyAlignment="1">
      <alignment horizontal="centerContinuous" vertical="top" wrapText="1"/>
    </xf>
    <xf numFmtId="0" fontId="56" fillId="0" borderId="1" xfId="0" applyFont="1" applyBorder="1" applyAlignment="1">
      <alignment horizontal="center" wrapText="1"/>
    </xf>
    <xf numFmtId="0" fontId="42" fillId="0" borderId="1" xfId="0" applyFont="1" applyFill="1" applyBorder="1" applyAlignment="1">
      <alignment horizontal="center" wrapText="1"/>
    </xf>
    <xf numFmtId="0" fontId="12" fillId="0" borderId="1" xfId="0" applyFont="1" applyBorder="1" applyAlignment="1">
      <alignment horizontal="center" vertical="top" wrapText="1"/>
    </xf>
    <xf numFmtId="0" fontId="42" fillId="28" borderId="2" xfId="0" applyFont="1" applyFill="1" applyBorder="1" applyAlignment="1">
      <alignment horizontal="center" wrapText="1"/>
    </xf>
    <xf numFmtId="0" fontId="12" fillId="0" borderId="1" xfId="0" applyFont="1" applyFill="1" applyBorder="1" applyAlignment="1">
      <alignment horizontal="left" wrapText="1"/>
    </xf>
    <xf numFmtId="14" fontId="12" fillId="0" borderId="1" xfId="0" applyNumberFormat="1" applyFont="1" applyBorder="1" applyAlignment="1">
      <alignment horizontal="left" wrapText="1"/>
    </xf>
    <xf numFmtId="0" fontId="12" fillId="0" borderId="1" xfId="0" applyFont="1" applyFill="1" applyBorder="1" applyAlignment="1">
      <alignment horizontal="center" wrapText="1"/>
    </xf>
    <xf numFmtId="0" fontId="34" fillId="0" borderId="1" xfId="0" applyFont="1" applyFill="1" applyBorder="1" applyAlignment="1">
      <alignment horizontal="center" wrapText="1"/>
    </xf>
    <xf numFmtId="14" fontId="12" fillId="0" borderId="1" xfId="0" applyNumberFormat="1" applyFont="1" applyFill="1" applyBorder="1" applyAlignment="1">
      <alignment horizontal="left" wrapText="1"/>
    </xf>
    <xf numFmtId="0" fontId="12" fillId="29" borderId="1" xfId="0" applyFont="1" applyFill="1" applyBorder="1" applyAlignment="1">
      <alignment horizontal="left" wrapText="1"/>
    </xf>
    <xf numFmtId="0" fontId="12" fillId="29" borderId="1" xfId="0" applyFont="1" applyFill="1" applyBorder="1" applyAlignment="1">
      <alignment horizontal="center" wrapText="1"/>
    </xf>
    <xf numFmtId="0" fontId="34" fillId="29" borderId="1" xfId="0" applyFont="1" applyFill="1" applyBorder="1" applyAlignment="1">
      <alignment horizontal="center" wrapText="1"/>
    </xf>
    <xf numFmtId="14" fontId="12" fillId="29" borderId="1" xfId="0" applyNumberFormat="1" applyFont="1" applyFill="1" applyBorder="1" applyAlignment="1">
      <alignment horizontal="left" wrapText="1"/>
    </xf>
    <xf numFmtId="0" fontId="34" fillId="0" borderId="1" xfId="0" applyFont="1" applyFill="1" applyBorder="1" applyAlignment="1">
      <alignment horizontal="left" wrapText="1"/>
    </xf>
    <xf numFmtId="0" fontId="12" fillId="21" borderId="1" xfId="0" applyFont="1" applyFill="1" applyBorder="1" applyAlignment="1">
      <alignment horizontal="center" wrapText="1"/>
    </xf>
    <xf numFmtId="0" fontId="34" fillId="21" borderId="1" xfId="0" applyFont="1" applyFill="1" applyBorder="1" applyAlignment="1">
      <alignment horizontal="center" wrapText="1"/>
    </xf>
    <xf numFmtId="0" fontId="57" fillId="21" borderId="1" xfId="0" applyFont="1" applyFill="1" applyBorder="1" applyAlignment="1">
      <alignment horizontal="center" vertical="top" wrapText="1"/>
    </xf>
    <xf numFmtId="0" fontId="42" fillId="28" borderId="1" xfId="0" applyFont="1" applyFill="1" applyBorder="1" applyAlignment="1">
      <alignment horizontal="center" vertical="top" wrapText="1"/>
    </xf>
    <xf numFmtId="0" fontId="33" fillId="0" borderId="1" xfId="0" applyFont="1" applyBorder="1" applyAlignment="1">
      <alignment vertical="top" wrapText="1"/>
    </xf>
    <xf numFmtId="0" fontId="66" fillId="0" borderId="1" xfId="0" applyFont="1" applyBorder="1" applyAlignment="1">
      <alignment horizontal="center" wrapText="1"/>
    </xf>
    <xf numFmtId="0" fontId="26" fillId="0" borderId="0" xfId="0" applyFont="1" applyFill="1" applyAlignment="1">
      <alignment horizontal="right"/>
    </xf>
    <xf numFmtId="165" fontId="26" fillId="0" borderId="0" xfId="0" applyNumberFormat="1" applyFont="1" applyFill="1" applyAlignment="1"/>
    <xf numFmtId="169" fontId="26" fillId="0" borderId="0" xfId="0" applyNumberFormat="1" applyFont="1" applyFill="1" applyAlignment="1"/>
    <xf numFmtId="0" fontId="53" fillId="0" borderId="0" xfId="0" applyFont="1" applyFill="1" applyAlignment="1"/>
    <xf numFmtId="0" fontId="49" fillId="0" borderId="0" xfId="0" applyFont="1" applyFill="1" applyAlignment="1">
      <alignment horizontal="right"/>
    </xf>
    <xf numFmtId="165" fontId="49" fillId="0" borderId="0" xfId="0" applyNumberFormat="1" applyFont="1" applyFill="1" applyAlignment="1"/>
    <xf numFmtId="169" fontId="49" fillId="0" borderId="0" xfId="0" applyNumberFormat="1" applyFont="1" applyFill="1" applyAlignment="1"/>
    <xf numFmtId="0" fontId="52" fillId="0" borderId="0" xfId="0" applyFont="1" applyFill="1" applyAlignment="1"/>
    <xf numFmtId="170" fontId="49" fillId="0" borderId="0" xfId="0" applyNumberFormat="1" applyFont="1" applyFill="1" applyAlignment="1">
      <alignment horizontal="left"/>
    </xf>
    <xf numFmtId="0" fontId="49" fillId="0" borderId="0" xfId="0" applyFont="1" applyFill="1" applyBorder="1" applyAlignment="1"/>
    <xf numFmtId="0" fontId="0" fillId="0" borderId="0" xfId="0" applyFill="1" applyBorder="1"/>
    <xf numFmtId="165" fontId="0" fillId="0" borderId="0" xfId="0" applyNumberFormat="1" applyFill="1" applyBorder="1"/>
    <xf numFmtId="170" fontId="26" fillId="0" borderId="8" xfId="0" applyNumberFormat="1" applyFont="1" applyFill="1" applyBorder="1" applyAlignment="1">
      <alignment horizontal="left" wrapText="1"/>
    </xf>
    <xf numFmtId="0" fontId="26" fillId="0" borderId="8" xfId="0" applyFont="1" applyFill="1" applyBorder="1" applyAlignment="1">
      <alignment horizontal="center" wrapText="1"/>
    </xf>
    <xf numFmtId="4" fontId="26" fillId="0" borderId="8" xfId="0" applyNumberFormat="1" applyFont="1" applyFill="1" applyBorder="1" applyAlignment="1">
      <alignment horizontal="center" wrapText="1"/>
    </xf>
    <xf numFmtId="165" fontId="26" fillId="0" borderId="8" xfId="0" applyNumberFormat="1" applyFont="1" applyFill="1" applyBorder="1" applyAlignment="1">
      <alignment horizontal="center" wrapText="1"/>
    </xf>
    <xf numFmtId="169" fontId="26" fillId="0" borderId="8" xfId="0" applyNumberFormat="1" applyFont="1" applyFill="1" applyBorder="1" applyAlignment="1">
      <alignment horizontal="center" wrapText="1"/>
    </xf>
    <xf numFmtId="0" fontId="34" fillId="9" borderId="1" xfId="0" applyFont="1" applyFill="1" applyBorder="1" applyAlignment="1">
      <alignment horizontal="left"/>
    </xf>
    <xf numFmtId="0" fontId="34" fillId="9" borderId="1" xfId="0" applyFont="1" applyFill="1" applyBorder="1" applyAlignment="1">
      <alignment horizontal="left" wrapText="1"/>
    </xf>
    <xf numFmtId="0" fontId="34" fillId="9" borderId="1" xfId="0" applyFont="1" applyFill="1" applyBorder="1" applyAlignment="1">
      <alignment horizontal="center"/>
    </xf>
    <xf numFmtId="0" fontId="34" fillId="9" borderId="1" xfId="0" applyFont="1" applyFill="1" applyBorder="1" applyAlignment="1">
      <alignment horizontal="center" wrapText="1"/>
    </xf>
    <xf numFmtId="14" fontId="34" fillId="9" borderId="1" xfId="0" applyNumberFormat="1" applyFont="1" applyFill="1" applyBorder="1" applyAlignment="1">
      <alignment horizontal="center" wrapText="1"/>
    </xf>
    <xf numFmtId="170" fontId="34" fillId="9" borderId="1" xfId="0" applyNumberFormat="1" applyFont="1" applyFill="1" applyBorder="1" applyAlignment="1">
      <alignment horizontal="center" wrapText="1"/>
    </xf>
    <xf numFmtId="0" fontId="34" fillId="9" borderId="1" xfId="0" applyFont="1" applyFill="1" applyBorder="1" applyAlignment="1" applyProtection="1">
      <alignment horizontal="left"/>
      <protection locked="0"/>
    </xf>
    <xf numFmtId="0" fontId="12" fillId="10" borderId="1" xfId="0" applyFont="1" applyFill="1" applyBorder="1" applyAlignment="1">
      <alignment horizontal="left"/>
    </xf>
    <xf numFmtId="0" fontId="12" fillId="10" borderId="1" xfId="0" applyFont="1" applyFill="1" applyBorder="1" applyAlignment="1">
      <alignment horizontal="left" wrapText="1"/>
    </xf>
    <xf numFmtId="0" fontId="70" fillId="10" borderId="1" xfId="4" applyFont="1" applyFill="1" applyBorder="1" applyAlignment="1" applyProtection="1">
      <alignment horizontal="left" wrapText="1"/>
    </xf>
    <xf numFmtId="0" fontId="12" fillId="10" borderId="1" xfId="0" applyFont="1" applyFill="1" applyBorder="1" applyAlignment="1">
      <alignment horizontal="center"/>
    </xf>
    <xf numFmtId="14" fontId="12" fillId="10" borderId="1" xfId="0" applyNumberFormat="1" applyFont="1" applyFill="1" applyBorder="1" applyAlignment="1">
      <alignment horizontal="center"/>
    </xf>
    <xf numFmtId="170" fontId="12" fillId="10" borderId="1" xfId="0" applyNumberFormat="1" applyFont="1" applyFill="1" applyBorder="1" applyAlignment="1">
      <alignment horizontal="center"/>
    </xf>
    <xf numFmtId="0" fontId="12" fillId="10" borderId="1" xfId="0" applyFont="1" applyFill="1" applyBorder="1" applyAlignment="1" applyProtection="1">
      <alignment horizontal="left" wrapText="1"/>
      <protection locked="0"/>
    </xf>
    <xf numFmtId="14" fontId="12" fillId="10" borderId="1" xfId="0" applyNumberFormat="1" applyFont="1" applyFill="1" applyBorder="1" applyAlignment="1" applyProtection="1">
      <alignment horizontal="left" wrapText="1"/>
      <protection locked="0"/>
    </xf>
    <xf numFmtId="0" fontId="12" fillId="10" borderId="1" xfId="0" applyFont="1" applyFill="1" applyBorder="1" applyAlignment="1">
      <alignment horizontal="center" wrapText="1"/>
    </xf>
    <xf numFmtId="14" fontId="12" fillId="10" borderId="1" xfId="0" applyNumberFormat="1" applyFont="1" applyFill="1" applyBorder="1" applyAlignment="1">
      <alignment horizontal="left"/>
    </xf>
    <xf numFmtId="0" fontId="12" fillId="27" borderId="1" xfId="0" applyFont="1" applyFill="1" applyBorder="1" applyAlignment="1">
      <alignment horizontal="left"/>
    </xf>
    <xf numFmtId="0" fontId="12" fillId="27" borderId="1" xfId="0" applyFont="1" applyFill="1" applyBorder="1" applyAlignment="1">
      <alignment horizontal="left" wrapText="1"/>
    </xf>
    <xf numFmtId="0" fontId="70" fillId="27" borderId="1" xfId="4" applyFont="1" applyFill="1" applyBorder="1" applyAlignment="1" applyProtection="1">
      <alignment horizontal="left" wrapText="1"/>
    </xf>
    <xf numFmtId="0" fontId="12" fillId="27" borderId="1" xfId="0" applyFont="1" applyFill="1" applyBorder="1" applyAlignment="1">
      <alignment horizontal="center"/>
    </xf>
    <xf numFmtId="14" fontId="12" fillId="27" borderId="1" xfId="0" applyNumberFormat="1" applyFont="1" applyFill="1" applyBorder="1" applyAlignment="1">
      <alignment horizontal="center"/>
    </xf>
    <xf numFmtId="170" fontId="12" fillId="27" borderId="1" xfId="0" applyNumberFormat="1" applyFont="1" applyFill="1" applyBorder="1" applyAlignment="1">
      <alignment horizontal="center"/>
    </xf>
    <xf numFmtId="170" fontId="12" fillId="27" borderId="1" xfId="0" applyNumberFormat="1" applyFont="1" applyFill="1" applyBorder="1" applyAlignment="1" applyProtection="1">
      <alignment horizontal="left"/>
      <protection locked="0"/>
    </xf>
    <xf numFmtId="0" fontId="12" fillId="4" borderId="1" xfId="0" applyFont="1" applyFill="1" applyBorder="1" applyAlignment="1">
      <alignment horizontal="left"/>
    </xf>
    <xf numFmtId="0" fontId="12" fillId="4" borderId="1" xfId="0" applyFont="1" applyFill="1" applyBorder="1" applyAlignment="1">
      <alignment horizontal="left" wrapText="1"/>
    </xf>
    <xf numFmtId="0" fontId="70" fillId="4" borderId="1" xfId="4" applyFont="1" applyFill="1" applyBorder="1" applyAlignment="1" applyProtection="1">
      <alignment horizontal="left" wrapText="1"/>
    </xf>
    <xf numFmtId="0" fontId="12" fillId="4" borderId="1" xfId="0" applyFont="1" applyFill="1" applyBorder="1" applyAlignment="1">
      <alignment horizontal="center"/>
    </xf>
    <xf numFmtId="0" fontId="12" fillId="4" borderId="1" xfId="0" applyFont="1" applyFill="1" applyBorder="1" applyAlignment="1">
      <alignment horizontal="center" wrapText="1"/>
    </xf>
    <xf numFmtId="14" fontId="12" fillId="4" borderId="1" xfId="0" applyNumberFormat="1" applyFont="1" applyFill="1" applyBorder="1" applyAlignment="1">
      <alignment horizontal="center"/>
    </xf>
    <xf numFmtId="170" fontId="12" fillId="4" borderId="1" xfId="0" applyNumberFormat="1" applyFont="1" applyFill="1" applyBorder="1" applyAlignment="1">
      <alignment horizontal="center"/>
    </xf>
    <xf numFmtId="170" fontId="12" fillId="4" borderId="1" xfId="0" applyNumberFormat="1" applyFont="1" applyFill="1" applyBorder="1" applyAlignment="1" applyProtection="1">
      <alignment horizontal="left"/>
      <protection locked="0"/>
    </xf>
    <xf numFmtId="0" fontId="70" fillId="27" borderId="1" xfId="4" applyFill="1" applyBorder="1" applyAlignment="1" applyProtection="1">
      <alignment horizontal="left" wrapText="1"/>
    </xf>
    <xf numFmtId="0" fontId="12" fillId="27" borderId="1" xfId="0" applyFont="1" applyFill="1" applyBorder="1" applyAlignment="1" applyProtection="1">
      <alignment horizontal="left" wrapText="1"/>
      <protection locked="0"/>
    </xf>
    <xf numFmtId="0" fontId="12" fillId="4" borderId="1" xfId="0" applyFont="1" applyFill="1" applyBorder="1" applyAlignment="1" applyProtection="1">
      <alignment horizontal="left" wrapText="1"/>
      <protection locked="0"/>
    </xf>
    <xf numFmtId="0" fontId="70" fillId="4" borderId="1" xfId="4" applyFill="1" applyBorder="1" applyAlignment="1" applyProtection="1">
      <alignment horizontal="left" wrapText="1"/>
    </xf>
    <xf numFmtId="0" fontId="71" fillId="3" borderId="1" xfId="0" applyFont="1" applyFill="1" applyBorder="1" applyAlignment="1" applyProtection="1">
      <alignment horizontal="center" wrapText="1"/>
    </xf>
    <xf numFmtId="0" fontId="71" fillId="3" borderId="1" xfId="0" applyFont="1" applyFill="1" applyBorder="1" applyAlignment="1" applyProtection="1">
      <alignment horizontal="left" wrapText="1"/>
    </xf>
    <xf numFmtId="49" fontId="71" fillId="11" borderId="1" xfId="0" applyNumberFormat="1" applyFont="1" applyFill="1" applyBorder="1" applyAlignment="1" applyProtection="1">
      <alignment textRotation="90" wrapText="1"/>
      <protection locked="0"/>
    </xf>
    <xf numFmtId="0" fontId="71" fillId="11" borderId="1" xfId="0" applyFont="1" applyFill="1" applyBorder="1" applyAlignment="1" applyProtection="1">
      <alignment horizontal="left" textRotation="90" wrapText="1"/>
      <protection locked="0"/>
    </xf>
    <xf numFmtId="49" fontId="71" fillId="11" borderId="1" xfId="0" applyNumberFormat="1" applyFont="1" applyFill="1" applyBorder="1" applyAlignment="1" applyProtection="1">
      <alignment horizontal="left" textRotation="90" wrapText="1"/>
      <protection locked="0"/>
    </xf>
    <xf numFmtId="171" fontId="71" fillId="11" borderId="1" xfId="0" applyNumberFormat="1" applyFont="1" applyFill="1" applyBorder="1" applyAlignment="1" applyProtection="1">
      <alignment horizontal="left" textRotation="90" wrapText="1"/>
      <protection locked="0"/>
    </xf>
    <xf numFmtId="49" fontId="71" fillId="11" borderId="1" xfId="0" applyNumberFormat="1" applyFont="1" applyFill="1" applyBorder="1" applyAlignment="1" applyProtection="1">
      <alignment horizontal="center" wrapText="1"/>
      <protection locked="0"/>
    </xf>
    <xf numFmtId="0" fontId="72" fillId="0" borderId="1" xfId="0" applyFont="1" applyBorder="1" applyAlignment="1"/>
    <xf numFmtId="14" fontId="72" fillId="0" borderId="1" xfId="0" applyNumberFormat="1" applyFont="1" applyBorder="1" applyAlignment="1">
      <alignment horizontal="center"/>
    </xf>
    <xf numFmtId="0" fontId="73" fillId="0" borderId="1" xfId="0" applyFont="1" applyFill="1" applyBorder="1" applyAlignment="1" applyProtection="1">
      <alignment horizontal="center"/>
    </xf>
    <xf numFmtId="0" fontId="72" fillId="0" borderId="1" xfId="0" applyFont="1" applyBorder="1" applyAlignment="1">
      <alignment horizontal="left"/>
    </xf>
    <xf numFmtId="1" fontId="72" fillId="0" borderId="1" xfId="0" applyNumberFormat="1" applyFont="1" applyBorder="1" applyAlignment="1">
      <alignment horizontal="center"/>
    </xf>
    <xf numFmtId="0" fontId="72" fillId="0" borderId="1" xfId="0" applyFont="1" applyBorder="1" applyAlignment="1">
      <alignment horizontal="center"/>
    </xf>
    <xf numFmtId="3" fontId="72" fillId="0" borderId="1" xfId="0" applyNumberFormat="1" applyFont="1" applyBorder="1" applyAlignment="1">
      <alignment horizontal="center"/>
    </xf>
    <xf numFmtId="0" fontId="73" fillId="0" borderId="1" xfId="0" applyFont="1" applyFill="1" applyBorder="1" applyAlignment="1" applyProtection="1"/>
    <xf numFmtId="14" fontId="73" fillId="0" borderId="1" xfId="0" applyNumberFormat="1" applyFont="1" applyFill="1" applyBorder="1" applyAlignment="1" applyProtection="1">
      <alignment horizontal="center"/>
    </xf>
    <xf numFmtId="0" fontId="73" fillId="0" borderId="1" xfId="0" applyFont="1" applyFill="1" applyBorder="1" applyAlignment="1" applyProtection="1">
      <alignment horizontal="left"/>
    </xf>
    <xf numFmtId="1" fontId="73" fillId="0" borderId="1" xfId="0" applyNumberFormat="1" applyFont="1" applyFill="1" applyBorder="1" applyAlignment="1" applyProtection="1">
      <alignment horizontal="center"/>
    </xf>
    <xf numFmtId="3" fontId="73" fillId="0" borderId="1" xfId="0" applyNumberFormat="1" applyFont="1" applyFill="1" applyBorder="1" applyAlignment="1" applyProtection="1">
      <alignment horizontal="center"/>
    </xf>
    <xf numFmtId="0" fontId="73" fillId="0" borderId="1" xfId="0" applyFont="1" applyFill="1" applyBorder="1" applyAlignment="1" applyProtection="1">
      <protection locked="0"/>
    </xf>
    <xf numFmtId="0" fontId="73" fillId="0" borderId="1" xfId="0" applyFont="1" applyFill="1" applyBorder="1" applyAlignment="1" applyProtection="1">
      <alignment horizontal="left"/>
      <protection locked="0"/>
    </xf>
    <xf numFmtId="49" fontId="73" fillId="0" borderId="1" xfId="0" applyNumberFormat="1" applyFont="1" applyFill="1" applyBorder="1" applyAlignment="1" applyProtection="1">
      <protection locked="0"/>
    </xf>
    <xf numFmtId="0" fontId="34" fillId="3" borderId="1" xfId="0" applyFont="1" applyFill="1" applyBorder="1" applyAlignment="1" applyProtection="1">
      <alignment horizontal="center" wrapText="1"/>
    </xf>
    <xf numFmtId="0" fontId="34" fillId="3" borderId="62" xfId="0" applyFont="1" applyFill="1" applyBorder="1" applyAlignment="1" applyProtection="1">
      <alignment horizontal="center" wrapText="1"/>
    </xf>
    <xf numFmtId="0" fontId="34" fillId="11" borderId="63" xfId="0" applyFont="1" applyFill="1" applyBorder="1" applyAlignment="1" applyProtection="1">
      <alignment horizontal="center" wrapText="1"/>
      <protection locked="0"/>
    </xf>
    <xf numFmtId="0" fontId="34" fillId="11" borderId="1" xfId="0" applyFont="1" applyFill="1" applyBorder="1" applyAlignment="1" applyProtection="1">
      <alignment horizontal="center" wrapText="1"/>
      <protection locked="0"/>
    </xf>
    <xf numFmtId="0" fontId="0" fillId="0" borderId="1" xfId="0" applyFill="1" applyBorder="1" applyAlignment="1" applyProtection="1">
      <alignment horizontal="left" wrapText="1"/>
    </xf>
    <xf numFmtId="0" fontId="0" fillId="0" borderId="1" xfId="0" applyFill="1" applyBorder="1" applyAlignment="1" applyProtection="1">
      <alignment wrapText="1"/>
    </xf>
    <xf numFmtId="0" fontId="0" fillId="0" borderId="1" xfId="0" applyFill="1" applyBorder="1" applyAlignment="1" applyProtection="1">
      <alignment horizontal="center" wrapText="1"/>
    </xf>
    <xf numFmtId="3" fontId="0" fillId="0" borderId="1" xfId="0" applyNumberFormat="1" applyFill="1" applyBorder="1" applyAlignment="1" applyProtection="1">
      <alignment horizontal="center" wrapText="1"/>
    </xf>
    <xf numFmtId="14" fontId="0" fillId="0" borderId="1" xfId="0" applyNumberFormat="1" applyFill="1" applyBorder="1" applyAlignment="1" applyProtection="1">
      <alignment horizontal="center" wrapText="1"/>
    </xf>
    <xf numFmtId="0" fontId="0" fillId="0" borderId="1" xfId="0" applyNumberFormat="1" applyFill="1" applyBorder="1" applyAlignment="1" applyProtection="1">
      <alignment horizontal="center" wrapText="1"/>
    </xf>
    <xf numFmtId="0" fontId="0" fillId="0" borderId="62" xfId="0" applyFill="1" applyBorder="1" applyAlignment="1" applyProtection="1">
      <alignment horizontal="center" wrapText="1"/>
    </xf>
    <xf numFmtId="14" fontId="0" fillId="0" borderId="63" xfId="0" applyNumberFormat="1" applyFill="1" applyBorder="1" applyAlignment="1" applyProtection="1">
      <alignment horizontal="center" wrapText="1"/>
      <protection locked="0"/>
    </xf>
    <xf numFmtId="0" fontId="12" fillId="0" borderId="0" xfId="0" applyFont="1" applyFill="1" applyBorder="1" applyAlignment="1" applyProtection="1">
      <alignment wrapText="1"/>
      <protection locked="0"/>
    </xf>
    <xf numFmtId="0" fontId="12" fillId="0" borderId="1" xfId="0" applyFont="1" applyFill="1" applyBorder="1" applyAlignment="1" applyProtection="1">
      <alignment wrapText="1"/>
    </xf>
    <xf numFmtId="0" fontId="12" fillId="0" borderId="1" xfId="0" applyFont="1" applyFill="1" applyBorder="1" applyAlignment="1" applyProtection="1">
      <alignment horizontal="center" wrapText="1"/>
    </xf>
    <xf numFmtId="0" fontId="12" fillId="0" borderId="1" xfId="0" applyNumberFormat="1" applyFont="1" applyFill="1" applyBorder="1" applyAlignment="1" applyProtection="1">
      <alignment horizontal="center" wrapText="1"/>
    </xf>
    <xf numFmtId="14" fontId="12" fillId="0" borderId="63" xfId="0" applyNumberFormat="1" applyFont="1" applyFill="1" applyBorder="1" applyAlignment="1" applyProtection="1">
      <alignment horizontal="center" wrapText="1"/>
      <protection locked="0"/>
    </xf>
    <xf numFmtId="0" fontId="34" fillId="0" borderId="1" xfId="0" applyFont="1" applyFill="1" applyBorder="1" applyAlignment="1" applyProtection="1">
      <alignment wrapText="1"/>
      <protection locked="0"/>
    </xf>
    <xf numFmtId="0" fontId="12" fillId="0" borderId="1" xfId="0" applyFont="1" applyBorder="1" applyProtection="1">
      <protection locked="0"/>
    </xf>
    <xf numFmtId="0" fontId="0" fillId="0" borderId="1" xfId="0" applyFill="1" applyBorder="1" applyAlignment="1" applyProtection="1">
      <alignment wrapText="1"/>
      <protection locked="0"/>
    </xf>
    <xf numFmtId="14" fontId="12" fillId="0" borderId="1" xfId="0" applyNumberFormat="1" applyFont="1" applyFill="1" applyBorder="1" applyAlignment="1" applyProtection="1">
      <alignment horizontal="left" wrapText="1"/>
      <protection locked="0"/>
    </xf>
    <xf numFmtId="0" fontId="0" fillId="0" borderId="58" xfId="0" applyNumberFormat="1" applyFill="1" applyBorder="1" applyAlignment="1" applyProtection="1">
      <alignment horizontal="center" wrapText="1"/>
    </xf>
    <xf numFmtId="0" fontId="0" fillId="0" borderId="1" xfId="0" applyBorder="1" applyAlignment="1" applyProtection="1">
      <alignment horizontal="left" wrapText="1"/>
    </xf>
    <xf numFmtId="0" fontId="0" fillId="0" borderId="1" xfId="0" applyBorder="1" applyAlignment="1" applyProtection="1">
      <alignment horizontal="center" wrapText="1"/>
    </xf>
    <xf numFmtId="3" fontId="0" fillId="0" borderId="1" xfId="0" applyNumberFormat="1" applyBorder="1" applyAlignment="1" applyProtection="1">
      <alignment horizontal="center" wrapText="1"/>
    </xf>
    <xf numFmtId="14" fontId="0" fillId="0" borderId="1" xfId="0" applyNumberFormat="1" applyBorder="1" applyAlignment="1" applyProtection="1">
      <alignment horizontal="center" wrapText="1"/>
    </xf>
    <xf numFmtId="0" fontId="0" fillId="0" borderId="62" xfId="0" applyBorder="1" applyAlignment="1" applyProtection="1">
      <alignment horizontal="center"/>
    </xf>
    <xf numFmtId="172" fontId="0" fillId="0" borderId="63" xfId="0" applyNumberFormat="1" applyBorder="1" applyAlignment="1" applyProtection="1">
      <alignment horizontal="center" wrapText="1"/>
      <protection locked="0"/>
    </xf>
    <xf numFmtId="0" fontId="12" fillId="0" borderId="1" xfId="0" applyNumberFormat="1" applyFont="1" applyFill="1" applyBorder="1" applyAlignment="1" applyProtection="1">
      <alignment wrapText="1"/>
      <protection locked="0"/>
    </xf>
    <xf numFmtId="0" fontId="0" fillId="0" borderId="1" xfId="0" applyBorder="1" applyProtection="1">
      <protection locked="0"/>
    </xf>
    <xf numFmtId="172" fontId="12" fillId="0" borderId="63" xfId="0" applyNumberFormat="1" applyFont="1" applyBorder="1" applyAlignment="1" applyProtection="1">
      <alignment horizontal="center" wrapText="1"/>
      <protection locked="0"/>
    </xf>
    <xf numFmtId="0" fontId="34" fillId="0" borderId="1" xfId="0" applyNumberFormat="1" applyFont="1" applyFill="1" applyBorder="1" applyAlignment="1" applyProtection="1">
      <alignment wrapText="1"/>
      <protection locked="0"/>
    </xf>
    <xf numFmtId="3" fontId="34" fillId="3" borderId="1" xfId="0" applyNumberFormat="1" applyFont="1" applyFill="1" applyBorder="1" applyAlignment="1" applyProtection="1">
      <alignment horizontal="center" wrapText="1"/>
    </xf>
    <xf numFmtId="14" fontId="34" fillId="3" borderId="1" xfId="0" applyNumberFormat="1" applyFont="1" applyFill="1" applyBorder="1" applyAlignment="1" applyProtection="1">
      <alignment horizontal="center" wrapText="1"/>
    </xf>
    <xf numFmtId="0" fontId="34" fillId="11" borderId="1" xfId="0" applyNumberFormat="1" applyFont="1" applyFill="1" applyBorder="1" applyAlignment="1" applyProtection="1">
      <alignment horizontal="center" wrapText="1"/>
      <protection locked="0"/>
    </xf>
    <xf numFmtId="0" fontId="12" fillId="0" borderId="1" xfId="0" applyNumberFormat="1" applyFont="1" applyBorder="1" applyAlignment="1" applyProtection="1">
      <alignment horizontal="left" wrapText="1"/>
      <protection locked="0"/>
    </xf>
    <xf numFmtId="0" fontId="12" fillId="0" borderId="1" xfId="0" applyFont="1" applyFill="1" applyBorder="1" applyAlignment="1" applyProtection="1">
      <alignment horizontal="left" wrapText="1"/>
    </xf>
    <xf numFmtId="0" fontId="12" fillId="0" borderId="58" xfId="0" applyNumberFormat="1" applyFont="1" applyBorder="1" applyAlignment="1" applyProtection="1">
      <alignment horizontal="left" wrapText="1"/>
      <protection locked="0"/>
    </xf>
    <xf numFmtId="172" fontId="0" fillId="0" borderId="63" xfId="0" applyNumberFormat="1" applyFill="1" applyBorder="1" applyAlignment="1" applyProtection="1">
      <alignment horizontal="center" wrapText="1"/>
      <protection locked="0"/>
    </xf>
    <xf numFmtId="0" fontId="12" fillId="0" borderId="1" xfId="5" applyFill="1" applyBorder="1" applyAlignment="1" applyProtection="1">
      <alignment horizontal="left" wrapText="1"/>
    </xf>
    <xf numFmtId="0" fontId="12" fillId="0" borderId="1" xfId="5" applyFill="1" applyBorder="1" applyAlignment="1" applyProtection="1">
      <alignment wrapText="1"/>
    </xf>
    <xf numFmtId="0" fontId="12" fillId="0" borderId="1" xfId="5" applyFill="1" applyBorder="1" applyAlignment="1" applyProtection="1">
      <alignment horizontal="center" wrapText="1"/>
    </xf>
    <xf numFmtId="3" fontId="12" fillId="0" borderId="1" xfId="5" applyNumberFormat="1" applyFill="1" applyBorder="1" applyAlignment="1" applyProtection="1">
      <alignment horizontal="center" wrapText="1"/>
    </xf>
    <xf numFmtId="14" fontId="12" fillId="0" borderId="1" xfId="5" applyNumberFormat="1" applyFill="1" applyBorder="1" applyAlignment="1" applyProtection="1">
      <alignment horizontal="center" wrapText="1"/>
    </xf>
    <xf numFmtId="0" fontId="12" fillId="0" borderId="62" xfId="5" applyFill="1" applyBorder="1" applyAlignment="1" applyProtection="1">
      <alignment horizontal="center" wrapText="1"/>
    </xf>
    <xf numFmtId="14" fontId="12" fillId="0" borderId="63" xfId="5" applyNumberFormat="1" applyFill="1" applyBorder="1" applyAlignment="1" applyProtection="1">
      <alignment horizontal="center" wrapText="1"/>
      <protection locked="0"/>
    </xf>
    <xf numFmtId="0" fontId="0" fillId="0" borderId="1" xfId="0" applyNumberFormat="1" applyBorder="1"/>
    <xf numFmtId="0" fontId="0" fillId="0" borderId="1" xfId="0" applyNumberFormat="1" applyBorder="1" applyProtection="1">
      <protection locked="0"/>
    </xf>
    <xf numFmtId="0" fontId="0" fillId="0" borderId="1" xfId="0" applyFill="1" applyBorder="1" applyAlignment="1" applyProtection="1">
      <alignment horizontal="left"/>
    </xf>
    <xf numFmtId="0" fontId="12" fillId="0" borderId="1" xfId="0" applyFont="1" applyFill="1" applyBorder="1" applyAlignment="1" applyProtection="1">
      <alignment horizontal="center"/>
    </xf>
    <xf numFmtId="3" fontId="0" fillId="0" borderId="1" xfId="0" applyNumberFormat="1" applyFill="1" applyBorder="1" applyAlignment="1" applyProtection="1">
      <alignment horizontal="center"/>
    </xf>
    <xf numFmtId="172" fontId="0" fillId="0" borderId="63" xfId="0" applyNumberFormat="1" applyFill="1" applyBorder="1" applyAlignment="1" applyProtection="1">
      <alignment horizontal="center"/>
      <protection locked="0"/>
    </xf>
    <xf numFmtId="0" fontId="12" fillId="0" borderId="62" xfId="0" applyFont="1" applyFill="1" applyBorder="1" applyAlignment="1" applyProtection="1">
      <alignment horizontal="center" wrapText="1"/>
    </xf>
    <xf numFmtId="0" fontId="0" fillId="0" borderId="1" xfId="0" applyNumberFormat="1" applyFill="1" applyBorder="1" applyAlignment="1" applyProtection="1">
      <alignment wrapText="1"/>
      <protection locked="0"/>
    </xf>
    <xf numFmtId="0" fontId="0" fillId="0" borderId="1" xfId="0" applyNumberFormat="1" applyBorder="1" applyAlignment="1" applyProtection="1">
      <alignment horizontal="left" wrapText="1"/>
      <protection locked="0"/>
    </xf>
    <xf numFmtId="0" fontId="4" fillId="0" borderId="0" xfId="0" applyFont="1" applyAlignment="1">
      <alignment horizontal="center"/>
    </xf>
    <xf numFmtId="0" fontId="5" fillId="0" borderId="0" xfId="0" applyFont="1" applyAlignment="1">
      <alignment horizontal="center"/>
    </xf>
    <xf numFmtId="0" fontId="74" fillId="0" borderId="0" xfId="0" applyFont="1" applyAlignment="1"/>
    <xf numFmtId="14" fontId="5" fillId="0" borderId="0" xfId="0" applyNumberFormat="1" applyFont="1" applyAlignment="1">
      <alignment horizontal="center"/>
    </xf>
    <xf numFmtId="0" fontId="74" fillId="0" borderId="0" xfId="0" applyFont="1"/>
    <xf numFmtId="165" fontId="28" fillId="0" borderId="0" xfId="0" applyNumberFormat="1" applyFont="1" applyAlignment="1">
      <alignment horizontal="left"/>
    </xf>
    <xf numFmtId="0" fontId="28" fillId="0" borderId="0" xfId="0" applyFont="1" applyAlignment="1">
      <alignment wrapText="1"/>
    </xf>
    <xf numFmtId="0" fontId="4" fillId="16" borderId="66" xfId="0" applyFont="1" applyFill="1" applyBorder="1" applyAlignment="1">
      <alignment horizontal="center"/>
    </xf>
    <xf numFmtId="0" fontId="4" fillId="16" borderId="67" xfId="0" applyFont="1" applyFill="1" applyBorder="1" applyAlignment="1">
      <alignment horizontal="center"/>
    </xf>
    <xf numFmtId="0" fontId="4" fillId="16" borderId="68" xfId="0" applyFont="1" applyFill="1" applyBorder="1" applyAlignment="1">
      <alignment horizontal="center"/>
    </xf>
    <xf numFmtId="165" fontId="29" fillId="16" borderId="67" xfId="0" applyNumberFormat="1" applyFont="1" applyFill="1" applyBorder="1" applyAlignment="1">
      <alignment horizontal="center" wrapText="1"/>
    </xf>
    <xf numFmtId="0" fontId="4" fillId="16" borderId="69" xfId="0" applyFont="1" applyFill="1" applyBorder="1" applyAlignment="1">
      <alignment horizontal="center" wrapText="1"/>
    </xf>
    <xf numFmtId="0" fontId="4" fillId="0" borderId="70" xfId="0" applyFont="1" applyBorder="1"/>
    <xf numFmtId="0" fontId="28" fillId="0" borderId="71" xfId="0" applyFont="1" applyBorder="1"/>
    <xf numFmtId="0" fontId="28" fillId="0" borderId="72" xfId="0" applyFont="1" applyBorder="1"/>
    <xf numFmtId="165" fontId="28" fillId="0" borderId="71" xfId="0" applyNumberFormat="1" applyFont="1" applyBorder="1" applyAlignment="1">
      <alignment horizontal="left"/>
    </xf>
    <xf numFmtId="0" fontId="28" fillId="0" borderId="71" xfId="0" applyFont="1" applyBorder="1" applyAlignment="1">
      <alignment wrapText="1"/>
    </xf>
    <xf numFmtId="0" fontId="28" fillId="0" borderId="73" xfId="0" applyFont="1" applyBorder="1" applyAlignment="1">
      <alignment wrapText="1"/>
    </xf>
    <xf numFmtId="0" fontId="28" fillId="0" borderId="72" xfId="0" applyFont="1" applyBorder="1" applyAlignment="1">
      <alignment wrapText="1"/>
    </xf>
    <xf numFmtId="14" fontId="28" fillId="0" borderId="71" xfId="0" applyNumberFormat="1" applyFont="1" applyBorder="1"/>
    <xf numFmtId="0" fontId="75" fillId="14" borderId="75" xfId="0" applyFont="1" applyFill="1" applyBorder="1" applyAlignment="1">
      <alignment horizontal="center" vertical="top" wrapText="1"/>
    </xf>
    <xf numFmtId="0" fontId="19" fillId="14" borderId="76" xfId="0" applyFont="1" applyFill="1" applyBorder="1" applyAlignment="1">
      <alignment horizontal="center" wrapText="1"/>
    </xf>
    <xf numFmtId="168" fontId="19" fillId="14" borderId="76" xfId="0" applyNumberFormat="1" applyFont="1" applyFill="1" applyBorder="1" applyAlignment="1">
      <alignment horizontal="center" vertical="top" wrapText="1"/>
    </xf>
    <xf numFmtId="168" fontId="19" fillId="14" borderId="76" xfId="0" applyNumberFormat="1" applyFont="1" applyFill="1" applyBorder="1" applyAlignment="1">
      <alignment horizontal="center" wrapText="1"/>
    </xf>
    <xf numFmtId="0" fontId="75" fillId="14" borderId="79" xfId="0" applyFont="1" applyFill="1" applyBorder="1" applyAlignment="1">
      <alignment horizontal="center" vertical="top" wrapText="1"/>
    </xf>
    <xf numFmtId="0" fontId="19" fillId="14" borderId="79" xfId="0" applyFont="1" applyFill="1" applyBorder="1" applyAlignment="1">
      <alignment horizontal="center" wrapText="1"/>
    </xf>
    <xf numFmtId="168" fontId="19" fillId="14" borderId="58" xfId="0" applyNumberFormat="1" applyFont="1" applyFill="1" applyBorder="1" applyAlignment="1">
      <alignment horizontal="center" vertical="top" wrapText="1"/>
    </xf>
    <xf numFmtId="168" fontId="19" fillId="14" borderId="80" xfId="0" applyNumberFormat="1" applyFont="1" applyFill="1" applyBorder="1" applyAlignment="1">
      <alignment horizontal="center" wrapText="1"/>
    </xf>
    <xf numFmtId="0" fontId="20" fillId="0" borderId="1" xfId="0" applyFont="1" applyFill="1" applyBorder="1" applyAlignment="1" applyProtection="1">
      <alignment horizontal="left" wrapText="1"/>
      <protection locked="0"/>
    </xf>
    <xf numFmtId="14" fontId="77" fillId="0" borderId="1" xfId="0" applyNumberFormat="1" applyFont="1" applyFill="1" applyBorder="1" applyAlignment="1" applyProtection="1">
      <alignment horizontal="left"/>
      <protection locked="0"/>
    </xf>
    <xf numFmtId="1" fontId="20" fillId="0" borderId="1" xfId="0" applyNumberFormat="1" applyFont="1" applyFill="1" applyBorder="1" applyAlignment="1" applyProtection="1">
      <alignment horizontal="left"/>
      <protection locked="0"/>
    </xf>
    <xf numFmtId="171" fontId="20" fillId="0" borderId="1" xfId="0" applyNumberFormat="1" applyFont="1" applyFill="1" applyBorder="1" applyAlignment="1" applyProtection="1">
      <alignment horizontal="left"/>
      <protection locked="0"/>
    </xf>
    <xf numFmtId="3" fontId="20" fillId="0" borderId="1" xfId="0" applyNumberFormat="1" applyFont="1" applyFill="1" applyBorder="1" applyAlignment="1" applyProtection="1">
      <alignment horizontal="left" wrapText="1"/>
      <protection locked="0"/>
    </xf>
    <xf numFmtId="3" fontId="20" fillId="0" borderId="1" xfId="0" applyNumberFormat="1" applyFont="1" applyFill="1" applyBorder="1" applyAlignment="1" applyProtection="1">
      <alignment horizontal="left"/>
    </xf>
    <xf numFmtId="3" fontId="20" fillId="0" borderId="1" xfId="0" applyNumberFormat="1" applyFont="1" applyFill="1" applyBorder="1" applyAlignment="1" applyProtection="1">
      <alignment horizontal="left"/>
      <protection locked="0"/>
    </xf>
    <xf numFmtId="3" fontId="20" fillId="0" borderId="1" xfId="0" applyNumberFormat="1" applyFont="1" applyFill="1" applyBorder="1" applyAlignment="1">
      <alignment horizontal="left" wrapText="1"/>
    </xf>
    <xf numFmtId="168" fontId="20" fillId="0" borderId="1" xfId="0" applyNumberFormat="1" applyFont="1" applyFill="1" applyBorder="1" applyAlignment="1">
      <alignment horizontal="left" wrapText="1"/>
    </xf>
    <xf numFmtId="171" fontId="20" fillId="0" borderId="1" xfId="0" applyNumberFormat="1" applyFont="1" applyFill="1" applyBorder="1" applyAlignment="1">
      <alignment horizontal="left" wrapText="1"/>
    </xf>
    <xf numFmtId="168" fontId="20" fillId="0" borderId="1" xfId="0" applyNumberFormat="1" applyFont="1" applyFill="1" applyBorder="1" applyAlignment="1">
      <alignment horizontal="left"/>
    </xf>
    <xf numFmtId="14" fontId="20" fillId="0" borderId="1" xfId="0" applyNumberFormat="1" applyFont="1" applyFill="1" applyBorder="1" applyAlignment="1" applyProtection="1">
      <alignment horizontal="left" wrapText="1"/>
      <protection locked="0"/>
    </xf>
    <xf numFmtId="0" fontId="75" fillId="30" borderId="82" xfId="0" applyFont="1" applyFill="1" applyBorder="1" applyAlignment="1" applyProtection="1">
      <alignment horizontal="left" vertical="top" wrapText="1"/>
      <protection locked="0"/>
    </xf>
    <xf numFmtId="0" fontId="75" fillId="30" borderId="83" xfId="0" applyFont="1" applyFill="1" applyBorder="1" applyAlignment="1" applyProtection="1">
      <alignment horizontal="left" vertical="top" wrapText="1"/>
      <protection locked="0"/>
    </xf>
    <xf numFmtId="0" fontId="19" fillId="30" borderId="83" xfId="0" applyFont="1" applyFill="1" applyBorder="1" applyAlignment="1" applyProtection="1">
      <alignment horizontal="left" vertical="top" wrapText="1"/>
      <protection locked="0"/>
    </xf>
    <xf numFmtId="1" fontId="19" fillId="30" borderId="83" xfId="0" applyNumberFormat="1" applyFont="1" applyFill="1" applyBorder="1" applyAlignment="1" applyProtection="1">
      <alignment horizontal="left" vertical="top" wrapText="1"/>
      <protection locked="0"/>
    </xf>
    <xf numFmtId="171" fontId="19" fillId="30" borderId="83" xfId="0" applyNumberFormat="1" applyFont="1" applyFill="1" applyBorder="1" applyAlignment="1" applyProtection="1">
      <alignment horizontal="left" vertical="top" wrapText="1"/>
      <protection locked="0"/>
    </xf>
    <xf numFmtId="3" fontId="19" fillId="30" borderId="83" xfId="0" applyNumberFormat="1" applyFont="1" applyFill="1" applyBorder="1" applyAlignment="1" applyProtection="1">
      <alignment horizontal="left" vertical="top" wrapText="1"/>
      <protection locked="0"/>
    </xf>
    <xf numFmtId="3" fontId="19" fillId="30" borderId="83" xfId="0" applyNumberFormat="1" applyFont="1" applyFill="1" applyBorder="1" applyAlignment="1">
      <alignment horizontal="left" vertical="top" wrapText="1"/>
    </xf>
    <xf numFmtId="168" fontId="19" fillId="30" borderId="83" xfId="0" applyNumberFormat="1" applyFont="1" applyFill="1" applyBorder="1" applyAlignment="1">
      <alignment horizontal="left" vertical="top" wrapText="1"/>
    </xf>
    <xf numFmtId="168" fontId="19" fillId="30" borderId="83" xfId="0" applyNumberFormat="1" applyFont="1" applyFill="1" applyBorder="1" applyAlignment="1" applyProtection="1">
      <alignment horizontal="left" vertical="top" wrapText="1"/>
      <protection locked="0"/>
    </xf>
    <xf numFmtId="0" fontId="19" fillId="30" borderId="84" xfId="0" applyFont="1" applyFill="1" applyBorder="1" applyAlignment="1" applyProtection="1">
      <alignment horizontal="left" vertical="top"/>
      <protection locked="0"/>
    </xf>
    <xf numFmtId="14" fontId="19" fillId="30" borderId="83" xfId="0" applyNumberFormat="1" applyFont="1" applyFill="1" applyBorder="1" applyAlignment="1" applyProtection="1">
      <alignment horizontal="left" vertical="top" wrapText="1"/>
      <protection locked="0"/>
    </xf>
    <xf numFmtId="0" fontId="26" fillId="0" borderId="0" xfId="0" applyFont="1"/>
    <xf numFmtId="49" fontId="26" fillId="0" borderId="0" xfId="0" applyNumberFormat="1" applyFont="1"/>
    <xf numFmtId="171" fontId="49" fillId="0" borderId="0" xfId="0" applyNumberFormat="1" applyFont="1"/>
    <xf numFmtId="0" fontId="49" fillId="0" borderId="0" xfId="0" applyFont="1"/>
    <xf numFmtId="169" fontId="49" fillId="0" borderId="0" xfId="0" applyNumberFormat="1" applyFont="1"/>
    <xf numFmtId="4" fontId="49" fillId="0" borderId="0" xfId="0" applyNumberFormat="1" applyFont="1"/>
    <xf numFmtId="0" fontId="49" fillId="0" borderId="0" xfId="0" applyFont="1" applyAlignment="1">
      <alignment wrapText="1"/>
    </xf>
    <xf numFmtId="49" fontId="49" fillId="0" borderId="0" xfId="0" applyNumberFormat="1" applyFont="1"/>
    <xf numFmtId="0" fontId="26" fillId="28" borderId="1" xfId="0" applyFont="1" applyFill="1" applyBorder="1" applyAlignment="1">
      <alignment horizontal="center" wrapText="1"/>
    </xf>
    <xf numFmtId="49" fontId="26" fillId="28" borderId="1" xfId="0" applyNumberFormat="1" applyFont="1" applyFill="1" applyBorder="1" applyAlignment="1">
      <alignment horizontal="center" wrapText="1"/>
    </xf>
    <xf numFmtId="171" fontId="26" fillId="28" borderId="1" xfId="0" applyNumberFormat="1" applyFont="1" applyFill="1" applyBorder="1" applyAlignment="1">
      <alignment horizontal="center" wrapText="1"/>
    </xf>
    <xf numFmtId="169" fontId="26" fillId="28" borderId="1" xfId="0" applyNumberFormat="1" applyFont="1" applyFill="1" applyBorder="1" applyAlignment="1">
      <alignment horizontal="center" wrapText="1"/>
    </xf>
    <xf numFmtId="4" fontId="26" fillId="28" borderId="1" xfId="0" applyNumberFormat="1" applyFont="1" applyFill="1" applyBorder="1" applyAlignment="1">
      <alignment horizontal="center" wrapText="1"/>
    </xf>
    <xf numFmtId="0" fontId="49" fillId="0" borderId="1" xfId="0" applyFont="1" applyBorder="1" applyAlignment="1">
      <alignment horizontal="left"/>
    </xf>
    <xf numFmtId="49" fontId="49" fillId="0" borderId="1" xfId="0" applyNumberFormat="1" applyFont="1" applyBorder="1" applyAlignment="1">
      <alignment horizontal="left"/>
    </xf>
    <xf numFmtId="171" fontId="49" fillId="0" borderId="1" xfId="0" applyNumberFormat="1" applyFont="1" applyBorder="1" applyAlignment="1">
      <alignment horizontal="left"/>
    </xf>
    <xf numFmtId="14" fontId="49" fillId="0" borderId="1" xfId="0" applyNumberFormat="1" applyFont="1" applyBorder="1" applyAlignment="1">
      <alignment horizontal="left"/>
    </xf>
    <xf numFmtId="169" fontId="49" fillId="0" borderId="1" xfId="0" applyNumberFormat="1" applyFont="1" applyBorder="1" applyAlignment="1">
      <alignment horizontal="left"/>
    </xf>
    <xf numFmtId="3" fontId="49" fillId="0" borderId="1" xfId="0" applyNumberFormat="1" applyFont="1" applyBorder="1" applyAlignment="1">
      <alignment horizontal="left"/>
    </xf>
    <xf numFmtId="4" fontId="49" fillId="0" borderId="1" xfId="0" applyNumberFormat="1" applyFont="1" applyBorder="1" applyAlignment="1">
      <alignment horizontal="left"/>
    </xf>
    <xf numFmtId="0" fontId="49" fillId="0" borderId="1" xfId="0" applyFont="1" applyBorder="1" applyAlignment="1">
      <alignment wrapText="1"/>
    </xf>
    <xf numFmtId="14" fontId="78" fillId="11" borderId="53" xfId="0" applyNumberFormat="1" applyFont="1" applyFill="1" applyBorder="1" applyAlignment="1">
      <alignment horizontal="center" wrapText="1"/>
    </xf>
    <xf numFmtId="0" fontId="78" fillId="11" borderId="54" xfId="0" applyFont="1" applyFill="1" applyBorder="1" applyAlignment="1">
      <alignment horizontal="center" wrapText="1"/>
    </xf>
    <xf numFmtId="0" fontId="78" fillId="31" borderId="54" xfId="0" applyFont="1" applyFill="1" applyBorder="1" applyAlignment="1">
      <alignment horizontal="center" wrapText="1"/>
    </xf>
    <xf numFmtId="173" fontId="78" fillId="11" borderId="54" xfId="1" applyNumberFormat="1" applyFont="1" applyFill="1" applyBorder="1" applyAlignment="1">
      <alignment horizontal="center" wrapText="1"/>
    </xf>
    <xf numFmtId="0" fontId="78" fillId="11" borderId="85" xfId="0" applyFont="1" applyFill="1" applyBorder="1" applyAlignment="1">
      <alignment horizontal="center" wrapText="1"/>
    </xf>
    <xf numFmtId="0" fontId="79" fillId="0" borderId="0" xfId="0" applyFont="1" applyAlignment="1">
      <alignment horizontal="center" wrapText="1"/>
    </xf>
    <xf numFmtId="14" fontId="80" fillId="0" borderId="1" xfId="0" applyNumberFormat="1" applyFont="1" applyBorder="1" applyAlignment="1">
      <alignment horizontal="right"/>
    </xf>
    <xf numFmtId="0" fontId="80" fillId="0" borderId="1" xfId="0" applyFont="1" applyBorder="1" applyAlignment="1">
      <alignment horizontal="center"/>
    </xf>
    <xf numFmtId="0" fontId="81" fillId="0" borderId="1" xfId="0" applyFont="1" applyBorder="1" applyAlignment="1">
      <alignment horizontal="center"/>
    </xf>
    <xf numFmtId="0" fontId="80" fillId="0" borderId="1" xfId="0" applyFont="1" applyBorder="1" applyAlignment="1">
      <alignment wrapText="1"/>
    </xf>
    <xf numFmtId="173" fontId="80" fillId="0" borderId="1" xfId="1" applyNumberFormat="1" applyFont="1" applyBorder="1" applyAlignment="1">
      <alignment horizontal="center" wrapText="1"/>
    </xf>
    <xf numFmtId="14" fontId="80" fillId="0" borderId="1" xfId="0" applyNumberFormat="1" applyFont="1" applyBorder="1" applyAlignment="1">
      <alignment horizontal="center"/>
    </xf>
    <xf numFmtId="14" fontId="80" fillId="0" borderId="1" xfId="0" applyNumberFormat="1" applyFont="1" applyFill="1" applyBorder="1" applyAlignment="1">
      <alignment horizontal="right"/>
    </xf>
    <xf numFmtId="0" fontId="80" fillId="0" borderId="1" xfId="0" applyFont="1" applyFill="1" applyBorder="1" applyAlignment="1">
      <alignment horizontal="center"/>
    </xf>
    <xf numFmtId="0" fontId="81" fillId="0" borderId="1" xfId="0" applyFont="1" applyFill="1" applyBorder="1" applyAlignment="1">
      <alignment horizontal="center"/>
    </xf>
    <xf numFmtId="0" fontId="80" fillId="0" borderId="1" xfId="0" applyFont="1" applyFill="1" applyBorder="1" applyAlignment="1">
      <alignment wrapText="1"/>
    </xf>
    <xf numFmtId="173" fontId="80" fillId="0" borderId="1" xfId="1" applyNumberFormat="1" applyFont="1" applyFill="1" applyBorder="1" applyAlignment="1">
      <alignment horizontal="center" wrapText="1"/>
    </xf>
    <xf numFmtId="14" fontId="80" fillId="0" borderId="1" xfId="0" applyNumberFormat="1" applyFont="1" applyFill="1" applyBorder="1" applyAlignment="1">
      <alignment horizontal="center"/>
    </xf>
    <xf numFmtId="15" fontId="80" fillId="0" borderId="1" xfId="0" applyNumberFormat="1" applyFont="1" applyBorder="1" applyAlignment="1">
      <alignment horizontal="center"/>
    </xf>
    <xf numFmtId="0" fontId="80" fillId="0" borderId="1" xfId="0" applyFont="1" applyBorder="1" applyAlignment="1">
      <alignment horizontal="center" wrapText="1"/>
    </xf>
    <xf numFmtId="0" fontId="5" fillId="0" borderId="0" xfId="0" applyFont="1" applyAlignment="1" applyProtection="1">
      <alignment wrapText="1"/>
    </xf>
    <xf numFmtId="0" fontId="3" fillId="32" borderId="2" xfId="0" applyFont="1" applyFill="1" applyBorder="1" applyAlignment="1" applyProtection="1">
      <alignment horizontal="left"/>
    </xf>
    <xf numFmtId="14" fontId="0" fillId="11" borderId="86" xfId="0" applyNumberFormat="1" applyFill="1" applyBorder="1" applyAlignment="1" applyProtection="1">
      <alignment horizontal="left"/>
    </xf>
    <xf numFmtId="0" fontId="3" fillId="32" borderId="2" xfId="0" applyFont="1" applyFill="1" applyBorder="1" applyAlignment="1" applyProtection="1">
      <alignment horizontal="left" wrapText="1"/>
    </xf>
    <xf numFmtId="0" fontId="28" fillId="0" borderId="0" xfId="0" applyFont="1" applyAlignment="1" applyProtection="1">
      <alignment horizontal="center"/>
    </xf>
    <xf numFmtId="0" fontId="28" fillId="0" borderId="0" xfId="0" applyFont="1" applyAlignment="1" applyProtection="1">
      <alignment horizontal="left"/>
    </xf>
    <xf numFmtId="44" fontId="28" fillId="0" borderId="0" xfId="2" applyFont="1" applyAlignment="1" applyProtection="1">
      <alignment horizontal="center"/>
    </xf>
    <xf numFmtId="0" fontId="3" fillId="0" borderId="0" xfId="0" applyFont="1" applyAlignment="1" applyProtection="1">
      <alignment horizontal="right"/>
    </xf>
    <xf numFmtId="0" fontId="0" fillId="0" borderId="0" xfId="0" applyFont="1" applyAlignment="1" applyProtection="1">
      <alignment horizontal="left" wrapText="1"/>
    </xf>
    <xf numFmtId="0" fontId="3" fillId="32" borderId="87" xfId="0" applyFont="1" applyFill="1" applyBorder="1" applyAlignment="1" applyProtection="1">
      <alignment horizontal="left"/>
    </xf>
    <xf numFmtId="17" fontId="3" fillId="11" borderId="87" xfId="0" applyNumberFormat="1" applyFont="1" applyFill="1" applyBorder="1" applyAlignment="1" applyProtection="1">
      <alignment horizontal="left"/>
    </xf>
    <xf numFmtId="0" fontId="3" fillId="29" borderId="88" xfId="0" applyFont="1" applyFill="1" applyBorder="1" applyAlignment="1" applyProtection="1">
      <alignment horizontal="center"/>
    </xf>
    <xf numFmtId="0" fontId="3" fillId="29" borderId="25" xfId="0" applyFont="1" applyFill="1" applyBorder="1" applyAlignment="1" applyProtection="1">
      <alignment horizontal="center" wrapText="1"/>
    </xf>
    <xf numFmtId="44" fontId="3" fillId="29" borderId="89" xfId="2" applyFont="1" applyFill="1" applyBorder="1" applyAlignment="1" applyProtection="1">
      <alignment horizontal="center" wrapText="1"/>
    </xf>
    <xf numFmtId="0" fontId="3" fillId="29" borderId="90" xfId="0" applyFont="1" applyFill="1" applyBorder="1" applyAlignment="1" applyProtection="1">
      <alignment horizontal="center" wrapText="1"/>
    </xf>
    <xf numFmtId="14" fontId="3" fillId="33" borderId="91" xfId="0" applyNumberFormat="1" applyFont="1" applyFill="1" applyBorder="1" applyAlignment="1" applyProtection="1">
      <alignment horizontal="center" wrapText="1"/>
    </xf>
    <xf numFmtId="14" fontId="3" fillId="33" borderId="4" xfId="0" applyNumberFormat="1" applyFont="1" applyFill="1" applyBorder="1" applyAlignment="1" applyProtection="1">
      <alignment horizontal="center" wrapText="1"/>
    </xf>
    <xf numFmtId="44" fontId="3" fillId="33" borderId="4" xfId="2" applyFont="1" applyFill="1" applyBorder="1" applyAlignment="1" applyProtection="1">
      <alignment horizontal="center" wrapText="1"/>
    </xf>
    <xf numFmtId="0" fontId="3" fillId="33" borderId="92" xfId="0" applyFont="1" applyFill="1" applyBorder="1" applyAlignment="1" applyProtection="1">
      <alignment horizontal="center" wrapText="1"/>
      <protection locked="0"/>
    </xf>
    <xf numFmtId="0" fontId="0" fillId="16" borderId="19" xfId="0" applyFont="1" applyFill="1" applyBorder="1" applyAlignment="1" applyProtection="1">
      <alignment horizontal="center"/>
    </xf>
    <xf numFmtId="0" fontId="0" fillId="16" borderId="62" xfId="0" applyFont="1" applyFill="1" applyBorder="1" applyAlignment="1" applyProtection="1">
      <alignment horizontal="left" wrapText="1"/>
    </xf>
    <xf numFmtId="44" fontId="1" fillId="16" borderId="1" xfId="2" applyFont="1" applyFill="1" applyBorder="1" applyAlignment="1" applyProtection="1">
      <alignment horizontal="left"/>
    </xf>
    <xf numFmtId="44" fontId="1" fillId="16" borderId="17" xfId="2" applyFont="1" applyFill="1" applyBorder="1" applyAlignment="1" applyProtection="1">
      <alignment horizontal="center"/>
    </xf>
    <xf numFmtId="14" fontId="82" fillId="16" borderId="16" xfId="0" applyNumberFormat="1" applyFont="1" applyFill="1" applyBorder="1" applyAlignment="1" applyProtection="1">
      <alignment horizontal="center"/>
    </xf>
    <xf numFmtId="44" fontId="82" fillId="16" borderId="1" xfId="2" applyFont="1" applyFill="1" applyBorder="1" applyAlignment="1" applyProtection="1">
      <alignment horizontal="center"/>
    </xf>
    <xf numFmtId="14" fontId="82" fillId="16" borderId="1" xfId="0" applyNumberFormat="1" applyFont="1" applyFill="1" applyBorder="1" applyAlignment="1" applyProtection="1">
      <alignment horizontal="center"/>
    </xf>
    <xf numFmtId="14" fontId="82" fillId="16" borderId="17" xfId="0" applyNumberFormat="1" applyFont="1" applyFill="1" applyBorder="1" applyAlignment="1" applyProtection="1">
      <alignment horizontal="center"/>
      <protection locked="0"/>
    </xf>
    <xf numFmtId="0" fontId="0" fillId="9" borderId="19" xfId="0" applyFont="1" applyFill="1" applyBorder="1" applyAlignment="1" applyProtection="1">
      <alignment horizontal="center"/>
    </xf>
    <xf numFmtId="0" fontId="0" fillId="9" borderId="62" xfId="0" applyFont="1" applyFill="1" applyBorder="1" applyAlignment="1" applyProtection="1">
      <alignment horizontal="left" wrapText="1"/>
    </xf>
    <xf numFmtId="44" fontId="1" fillId="9" borderId="1" xfId="2" applyFont="1" applyFill="1" applyBorder="1" applyAlignment="1" applyProtection="1">
      <alignment horizontal="left"/>
    </xf>
    <xf numFmtId="44" fontId="1" fillId="9" borderId="17" xfId="2" applyFont="1" applyFill="1" applyBorder="1" applyAlignment="1" applyProtection="1">
      <alignment horizontal="center"/>
    </xf>
    <xf numFmtId="14" fontId="0" fillId="9" borderId="16" xfId="0" applyNumberFormat="1" applyFont="1" applyFill="1" applyBorder="1" applyAlignment="1" applyProtection="1">
      <alignment horizontal="center"/>
    </xf>
    <xf numFmtId="44" fontId="1" fillId="9" borderId="1" xfId="2" applyFont="1" applyFill="1" applyBorder="1" applyAlignment="1" applyProtection="1">
      <alignment horizontal="center"/>
    </xf>
    <xf numFmtId="14" fontId="0" fillId="9" borderId="1" xfId="0" applyNumberFormat="1" applyFont="1" applyFill="1" applyBorder="1" applyAlignment="1" applyProtection="1">
      <alignment horizontal="center"/>
    </xf>
    <xf numFmtId="0" fontId="0" fillId="9" borderId="17" xfId="0" applyFont="1" applyFill="1" applyBorder="1" applyAlignment="1" applyProtection="1">
      <alignment horizontal="left" wrapText="1"/>
      <protection locked="0"/>
    </xf>
    <xf numFmtId="0" fontId="0" fillId="4" borderId="19" xfId="0" applyFont="1" applyFill="1" applyBorder="1" applyAlignment="1" applyProtection="1">
      <alignment horizontal="center"/>
    </xf>
    <xf numFmtId="0" fontId="0" fillId="4" borderId="62" xfId="0" applyFont="1" applyFill="1" applyBorder="1" applyAlignment="1" applyProtection="1">
      <alignment horizontal="left" wrapText="1"/>
    </xf>
    <xf numFmtId="44" fontId="1" fillId="4" borderId="1" xfId="2" applyFont="1" applyFill="1" applyBorder="1" applyAlignment="1" applyProtection="1">
      <alignment horizontal="left"/>
    </xf>
    <xf numFmtId="44" fontId="1" fillId="4" borderId="17" xfId="2" applyFont="1" applyFill="1" applyBorder="1" applyAlignment="1" applyProtection="1">
      <alignment horizontal="center"/>
    </xf>
    <xf numFmtId="14" fontId="0" fillId="4" borderId="16" xfId="0" applyNumberFormat="1" applyFont="1" applyFill="1" applyBorder="1" applyAlignment="1" applyProtection="1">
      <alignment horizontal="center"/>
    </xf>
    <xf numFmtId="44" fontId="1" fillId="4" borderId="1" xfId="2" applyFont="1" applyFill="1" applyBorder="1" applyAlignment="1" applyProtection="1">
      <alignment horizontal="center"/>
    </xf>
    <xf numFmtId="14" fontId="0" fillId="4" borderId="1" xfId="0" applyNumberFormat="1" applyFont="1" applyFill="1" applyBorder="1" applyAlignment="1" applyProtection="1">
      <alignment horizontal="center"/>
    </xf>
    <xf numFmtId="0" fontId="0" fillId="4" borderId="17" xfId="0" applyFont="1" applyFill="1" applyBorder="1" applyAlignment="1" applyProtection="1">
      <alignment horizontal="left" wrapText="1"/>
      <protection locked="0"/>
    </xf>
    <xf numFmtId="0" fontId="0" fillId="0" borderId="19" xfId="0" applyFont="1" applyFill="1" applyBorder="1" applyAlignment="1" applyProtection="1">
      <alignment horizontal="center"/>
    </xf>
    <xf numFmtId="0" fontId="0" fillId="0" borderId="62" xfId="0" applyFont="1" applyFill="1" applyBorder="1" applyAlignment="1" applyProtection="1">
      <alignment horizontal="left" wrapText="1"/>
    </xf>
    <xf numFmtId="44" fontId="1" fillId="0" borderId="1" xfId="2" applyFont="1" applyFill="1" applyBorder="1" applyAlignment="1" applyProtection="1">
      <alignment horizontal="left"/>
    </xf>
    <xf numFmtId="44" fontId="1" fillId="0" borderId="17" xfId="2" applyFont="1" applyFill="1" applyBorder="1" applyAlignment="1" applyProtection="1">
      <alignment horizontal="center"/>
    </xf>
    <xf numFmtId="14" fontId="0" fillId="0" borderId="16" xfId="0" applyNumberFormat="1" applyFont="1" applyFill="1" applyBorder="1" applyAlignment="1" applyProtection="1">
      <alignment horizontal="center"/>
    </xf>
    <xf numFmtId="44" fontId="1" fillId="0" borderId="1" xfId="2" applyFont="1" applyFill="1" applyBorder="1" applyAlignment="1" applyProtection="1">
      <alignment horizontal="center"/>
    </xf>
    <xf numFmtId="14" fontId="0" fillId="0" borderId="1" xfId="0" applyNumberFormat="1" applyFont="1" applyFill="1" applyBorder="1" applyAlignment="1" applyProtection="1">
      <alignment horizontal="center"/>
    </xf>
    <xf numFmtId="0" fontId="0" fillId="0" borderId="17" xfId="0" applyFont="1" applyFill="1" applyBorder="1" applyAlignment="1" applyProtection="1">
      <alignment horizontal="left" wrapText="1"/>
      <protection locked="0"/>
    </xf>
    <xf numFmtId="0" fontId="0" fillId="11" borderId="19" xfId="0" applyFont="1" applyFill="1" applyBorder="1" applyAlignment="1" applyProtection="1">
      <alignment horizontal="center"/>
    </xf>
    <xf numFmtId="0" fontId="0" fillId="11" borderId="62" xfId="0" applyFont="1" applyFill="1" applyBorder="1" applyAlignment="1" applyProtection="1">
      <alignment horizontal="left" wrapText="1"/>
    </xf>
    <xf numFmtId="44" fontId="1" fillId="11" borderId="1" xfId="2" applyFont="1" applyFill="1" applyBorder="1" applyAlignment="1" applyProtection="1">
      <alignment horizontal="left"/>
    </xf>
    <xf numFmtId="44" fontId="1" fillId="11" borderId="17" xfId="2" applyFont="1" applyFill="1" applyBorder="1" applyAlignment="1" applyProtection="1">
      <alignment horizontal="center"/>
    </xf>
    <xf numFmtId="14" fontId="0" fillId="11" borderId="16" xfId="0" applyNumberFormat="1" applyFont="1" applyFill="1" applyBorder="1" applyAlignment="1" applyProtection="1">
      <alignment horizontal="center"/>
    </xf>
    <xf numFmtId="44" fontId="1" fillId="11" borderId="1" xfId="2" applyFont="1" applyFill="1" applyBorder="1" applyAlignment="1" applyProtection="1">
      <alignment horizontal="center"/>
    </xf>
    <xf numFmtId="14" fontId="0" fillId="11" borderId="1" xfId="0" applyNumberFormat="1" applyFont="1" applyFill="1" applyBorder="1" applyAlignment="1" applyProtection="1">
      <alignment horizontal="center"/>
    </xf>
    <xf numFmtId="0" fontId="0" fillId="11" borderId="17" xfId="0" applyFont="1" applyFill="1" applyBorder="1" applyAlignment="1" applyProtection="1">
      <alignment horizontal="left" wrapText="1"/>
      <protection locked="0"/>
    </xf>
    <xf numFmtId="0" fontId="4" fillId="0" borderId="0" xfId="0" applyFont="1" applyAlignment="1" applyProtection="1"/>
    <xf numFmtId="0" fontId="34" fillId="34" borderId="93" xfId="0" applyFont="1" applyFill="1" applyBorder="1" applyAlignment="1">
      <alignment horizontal="center" wrapText="1"/>
    </xf>
    <xf numFmtId="165" fontId="12" fillId="34" borderId="61" xfId="0" applyNumberFormat="1" applyFont="1" applyFill="1" applyBorder="1" applyAlignment="1">
      <alignment horizontal="center" wrapText="1"/>
    </xf>
    <xf numFmtId="0" fontId="12" fillId="34" borderId="61" xfId="0" applyFont="1" applyFill="1" applyBorder="1" applyAlignment="1">
      <alignment horizontal="center" wrapText="1"/>
    </xf>
    <xf numFmtId="0" fontId="34" fillId="34" borderId="61" xfId="0" applyFont="1" applyFill="1" applyBorder="1" applyAlignment="1">
      <alignment horizontal="center" wrapText="1"/>
    </xf>
    <xf numFmtId="0" fontId="12" fillId="34" borderId="61" xfId="0" applyFont="1" applyFill="1" applyBorder="1" applyAlignment="1">
      <alignment horizontal="left" wrapText="1"/>
    </xf>
    <xf numFmtId="0" fontId="12" fillId="34" borderId="95" xfId="0" applyFont="1" applyFill="1" applyBorder="1" applyAlignment="1">
      <alignment vertical="top" wrapText="1"/>
    </xf>
    <xf numFmtId="4" fontId="34" fillId="21" borderId="28" xfId="0" applyNumberFormat="1" applyFont="1" applyFill="1" applyBorder="1" applyAlignment="1">
      <alignment horizontal="center" wrapText="1"/>
    </xf>
    <xf numFmtId="165" fontId="34" fillId="21" borderId="29" xfId="0" applyNumberFormat="1" applyFont="1" applyFill="1" applyBorder="1" applyAlignment="1">
      <alignment horizontal="center" wrapText="1"/>
    </xf>
    <xf numFmtId="4" fontId="34" fillId="21" borderId="29" xfId="0" applyNumberFormat="1" applyFont="1" applyFill="1" applyBorder="1" applyAlignment="1">
      <alignment horizontal="center" wrapText="1"/>
    </xf>
    <xf numFmtId="165" fontId="34" fillId="21" borderId="96" xfId="0" applyNumberFormat="1" applyFont="1" applyFill="1" applyBorder="1" applyAlignment="1">
      <alignment horizontal="center" wrapText="1"/>
    </xf>
    <xf numFmtId="4" fontId="71" fillId="21" borderId="58" xfId="0" applyNumberFormat="1" applyFont="1" applyFill="1" applyBorder="1" applyAlignment="1">
      <alignment horizontal="center" wrapText="1"/>
    </xf>
    <xf numFmtId="165" fontId="71" fillId="21" borderId="58" xfId="0" applyNumberFormat="1" applyFont="1" applyFill="1" applyBorder="1" applyAlignment="1">
      <alignment horizontal="center" wrapText="1"/>
    </xf>
    <xf numFmtId="165" fontId="71" fillId="21" borderId="80" xfId="0" applyNumberFormat="1" applyFont="1" applyFill="1" applyBorder="1" applyAlignment="1">
      <alignment horizontal="center" wrapText="1"/>
    </xf>
    <xf numFmtId="4" fontId="71" fillId="35" borderId="4" xfId="0" applyNumberFormat="1" applyFont="1" applyFill="1" applyBorder="1" applyAlignment="1">
      <alignment horizontal="center" wrapText="1"/>
    </xf>
    <xf numFmtId="4" fontId="71" fillId="21" borderId="4" xfId="0" applyNumberFormat="1" applyFont="1" applyFill="1" applyBorder="1" applyAlignment="1">
      <alignment horizontal="center" wrapText="1"/>
    </xf>
    <xf numFmtId="165" fontId="12" fillId="0" borderId="1" xfId="0" applyNumberFormat="1" applyFont="1" applyBorder="1" applyAlignment="1">
      <alignment horizontal="center" wrapText="1"/>
    </xf>
    <xf numFmtId="40" fontId="12" fillId="0" borderId="1" xfId="0" applyNumberFormat="1" applyFont="1" applyBorder="1" applyAlignment="1">
      <alignment horizontal="center" wrapText="1"/>
    </xf>
    <xf numFmtId="0" fontId="0" fillId="0" borderId="1" xfId="0" applyBorder="1"/>
    <xf numFmtId="0" fontId="34" fillId="15" borderId="67" xfId="0" applyFont="1" applyFill="1" applyBorder="1" applyAlignment="1">
      <alignment horizontal="center" wrapText="1"/>
    </xf>
    <xf numFmtId="7" fontId="0" fillId="0" borderId="0" xfId="0" applyNumberFormat="1" applyAlignment="1">
      <alignment horizontal="center"/>
    </xf>
    <xf numFmtId="44" fontId="0" fillId="0" borderId="0" xfId="1" applyNumberFormat="1" applyFont="1" applyAlignment="1">
      <alignment horizontal="center"/>
    </xf>
    <xf numFmtId="0" fontId="0" fillId="0" borderId="0" xfId="0" applyAlignment="1">
      <alignment horizontal="center" vertical="center"/>
    </xf>
    <xf numFmtId="0" fontId="0" fillId="0" borderId="0" xfId="0" applyAlignment="1">
      <alignment horizontal="center" wrapText="1"/>
    </xf>
    <xf numFmtId="0" fontId="42" fillId="0" borderId="0" xfId="0" applyFont="1" applyFill="1" applyBorder="1" applyAlignment="1">
      <alignment horizontal="center" wrapText="1"/>
    </xf>
    <xf numFmtId="0" fontId="42" fillId="0" borderId="0" xfId="0" applyFont="1" applyBorder="1" applyAlignment="1">
      <alignment horizontal="center" vertical="center"/>
    </xf>
    <xf numFmtId="0" fontId="42" fillId="0" borderId="0" xfId="0" applyFont="1" applyFill="1" applyBorder="1" applyAlignment="1">
      <alignment vertical="center" wrapText="1"/>
    </xf>
    <xf numFmtId="0" fontId="42" fillId="0" borderId="0" xfId="0" applyFont="1" applyFill="1" applyBorder="1" applyAlignment="1">
      <alignment horizontal="center"/>
    </xf>
    <xf numFmtId="0" fontId="42" fillId="0" borderId="0" xfId="0" applyFont="1" applyBorder="1" applyAlignment="1">
      <alignment horizontal="center"/>
    </xf>
    <xf numFmtId="0" fontId="42" fillId="0" borderId="0" xfId="0" applyFont="1" applyBorder="1" applyAlignment="1">
      <alignment horizontal="center" wrapText="1"/>
    </xf>
    <xf numFmtId="0" fontId="56" fillId="39" borderId="0" xfId="0" applyFont="1" applyFill="1" applyBorder="1" applyAlignment="1">
      <alignment horizontal="center"/>
    </xf>
    <xf numFmtId="0" fontId="87" fillId="0" borderId="0" xfId="0" applyFont="1" applyBorder="1" applyAlignment="1">
      <alignment horizontal="center"/>
    </xf>
    <xf numFmtId="14" fontId="56" fillId="40" borderId="3" xfId="0" applyNumberFormat="1" applyFont="1" applyFill="1" applyBorder="1" applyAlignment="1">
      <alignment horizontal="center"/>
    </xf>
    <xf numFmtId="0" fontId="42" fillId="0" borderId="0" xfId="0" applyFont="1" applyBorder="1" applyAlignment="1">
      <alignment horizontal="center" vertical="center" wrapText="1"/>
    </xf>
    <xf numFmtId="7" fontId="42" fillId="0" borderId="0" xfId="2" applyNumberFormat="1" applyFont="1" applyBorder="1" applyAlignment="1">
      <alignment horizontal="center"/>
    </xf>
    <xf numFmtId="0" fontId="42" fillId="0" borderId="0" xfId="0" applyFont="1" applyFill="1" applyBorder="1" applyAlignment="1">
      <alignment horizontal="center" vertical="center" wrapText="1"/>
    </xf>
    <xf numFmtId="44" fontId="42" fillId="41" borderId="0" xfId="0" applyNumberFormat="1" applyFont="1" applyFill="1" applyBorder="1" applyAlignment="1">
      <alignment horizontal="center" wrapText="1"/>
    </xf>
    <xf numFmtId="0" fontId="42" fillId="39" borderId="0" xfId="0" applyFont="1" applyFill="1" applyBorder="1" applyAlignment="1">
      <alignment horizontal="center" wrapText="1"/>
    </xf>
    <xf numFmtId="0" fontId="56" fillId="40" borderId="9" xfId="0" applyFont="1" applyFill="1" applyBorder="1" applyAlignment="1">
      <alignment horizontal="center"/>
    </xf>
    <xf numFmtId="0" fontId="56" fillId="0" borderId="3" xfId="0" applyFont="1" applyBorder="1" applyAlignment="1">
      <alignment horizontal="center"/>
    </xf>
    <xf numFmtId="0" fontId="56" fillId="0" borderId="3" xfId="0" applyFont="1" applyBorder="1" applyAlignment="1">
      <alignment horizontal="center" wrapText="1"/>
    </xf>
    <xf numFmtId="7" fontId="56" fillId="0" borderId="3" xfId="2" applyNumberFormat="1" applyFont="1" applyBorder="1" applyAlignment="1">
      <alignment horizontal="center"/>
    </xf>
    <xf numFmtId="44" fontId="56" fillId="0" borderId="3" xfId="1" applyNumberFormat="1" applyFont="1" applyBorder="1" applyAlignment="1">
      <alignment horizontal="center"/>
    </xf>
    <xf numFmtId="0" fontId="56" fillId="0" borderId="3" xfId="0" applyFont="1" applyBorder="1" applyAlignment="1">
      <alignment horizontal="center" vertical="center"/>
    </xf>
    <xf numFmtId="0" fontId="87" fillId="0" borderId="3" xfId="0" applyFont="1" applyBorder="1" applyAlignment="1">
      <alignment horizontal="center"/>
    </xf>
    <xf numFmtId="0" fontId="56" fillId="11" borderId="1" xfId="0" applyFont="1" applyFill="1" applyBorder="1" applyAlignment="1">
      <alignment horizontal="center" wrapText="1"/>
    </xf>
    <xf numFmtId="0" fontId="73" fillId="11" borderId="1" xfId="0" applyFont="1" applyFill="1" applyBorder="1" applyAlignment="1">
      <alignment horizontal="center" wrapText="1"/>
    </xf>
    <xf numFmtId="0" fontId="56" fillId="11" borderId="1" xfId="0" applyFont="1" applyFill="1" applyBorder="1" applyAlignment="1">
      <alignment horizontal="center"/>
    </xf>
    <xf numFmtId="0" fontId="56" fillId="11" borderId="2" xfId="0" applyFont="1" applyFill="1" applyBorder="1" applyAlignment="1">
      <alignment horizontal="center" wrapText="1"/>
    </xf>
    <xf numFmtId="7" fontId="56" fillId="11" borderId="1" xfId="2" applyNumberFormat="1" applyFont="1" applyFill="1" applyBorder="1" applyAlignment="1">
      <alignment horizontal="center"/>
    </xf>
    <xf numFmtId="44" fontId="56" fillId="11" borderId="1" xfId="1" applyNumberFormat="1" applyFont="1" applyFill="1" applyBorder="1" applyAlignment="1">
      <alignment horizontal="center"/>
    </xf>
    <xf numFmtId="0" fontId="56" fillId="19" borderId="1" xfId="0" applyFont="1" applyFill="1" applyBorder="1" applyAlignment="1">
      <alignment horizontal="center" wrapText="1"/>
    </xf>
    <xf numFmtId="0" fontId="56" fillId="11" borderId="62" xfId="0" applyFont="1" applyFill="1" applyBorder="1" applyAlignment="1">
      <alignment horizontal="center" wrapText="1"/>
    </xf>
    <xf numFmtId="0" fontId="56" fillId="6" borderId="1" xfId="0" applyFont="1" applyFill="1" applyBorder="1" applyAlignment="1">
      <alignment horizontal="center" wrapText="1"/>
    </xf>
    <xf numFmtId="0" fontId="42" fillId="26" borderId="1" xfId="0" applyFont="1" applyFill="1" applyBorder="1" applyAlignment="1">
      <alignment horizontal="center" wrapText="1"/>
    </xf>
    <xf numFmtId="14" fontId="0" fillId="0" borderId="1" xfId="0" applyNumberFormat="1" applyBorder="1" applyAlignment="1">
      <alignment horizontal="center"/>
    </xf>
    <xf numFmtId="0" fontId="12" fillId="0" borderId="1" xfId="0" applyFont="1" applyBorder="1" applyAlignment="1">
      <alignment horizontal="center"/>
    </xf>
    <xf numFmtId="0" fontId="0" fillId="0" borderId="1" xfId="0" applyBorder="1" applyAlignment="1">
      <alignment horizontal="center"/>
    </xf>
    <xf numFmtId="7" fontId="0" fillId="0" borderId="1" xfId="0" applyNumberFormat="1" applyBorder="1" applyAlignment="1">
      <alignment horizontal="center"/>
    </xf>
    <xf numFmtId="44" fontId="12" fillId="41" borderId="1" xfId="1" applyNumberFormat="1" applyFont="1" applyFill="1" applyBorder="1" applyAlignment="1">
      <alignment horizontal="center"/>
    </xf>
    <xf numFmtId="8" fontId="0" fillId="41" borderId="1" xfId="0" applyNumberFormat="1" applyFill="1" applyBorder="1" applyAlignment="1">
      <alignment horizontal="center"/>
    </xf>
    <xf numFmtId="14" fontId="12" fillId="0" borderId="1" xfId="0" applyNumberFormat="1" applyFont="1" applyFill="1" applyBorder="1" applyAlignment="1">
      <alignment horizontal="center" wrapText="1"/>
    </xf>
    <xf numFmtId="0" fontId="0" fillId="0" borderId="1" xfId="0" applyFill="1" applyBorder="1" applyAlignment="1">
      <alignment horizontal="center" wrapText="1"/>
    </xf>
    <xf numFmtId="14" fontId="0" fillId="15" borderId="1" xfId="0" applyNumberFormat="1" applyFill="1" applyBorder="1" applyAlignment="1">
      <alignment horizontal="center"/>
    </xf>
    <xf numFmtId="0" fontId="0" fillId="15" borderId="1" xfId="0" applyFill="1" applyBorder="1" applyAlignment="1">
      <alignment horizontal="center"/>
    </xf>
    <xf numFmtId="0" fontId="12" fillId="15" borderId="1" xfId="0" applyFont="1" applyFill="1" applyBorder="1" applyAlignment="1">
      <alignment horizontal="center"/>
    </xf>
    <xf numFmtId="0" fontId="0" fillId="15" borderId="1" xfId="0" applyFill="1" applyBorder="1" applyAlignment="1">
      <alignment horizontal="center" wrapText="1"/>
    </xf>
    <xf numFmtId="7" fontId="0" fillId="15" borderId="1" xfId="0" applyNumberFormat="1" applyFill="1" applyBorder="1" applyAlignment="1">
      <alignment horizontal="center"/>
    </xf>
    <xf numFmtId="44" fontId="12" fillId="37" borderId="1" xfId="1" applyNumberFormat="1" applyFont="1" applyFill="1" applyBorder="1" applyAlignment="1">
      <alignment horizontal="center"/>
    </xf>
    <xf numFmtId="0" fontId="0" fillId="11" borderId="1" xfId="0" applyFill="1" applyBorder="1" applyAlignment="1">
      <alignment horizontal="center"/>
    </xf>
    <xf numFmtId="14" fontId="12" fillId="15" borderId="1" xfId="0" applyNumberFormat="1" applyFont="1" applyFill="1" applyBorder="1" applyAlignment="1">
      <alignment horizontal="center" wrapText="1"/>
    </xf>
    <xf numFmtId="0" fontId="12" fillId="15" borderId="1" xfId="0" applyFont="1" applyFill="1" applyBorder="1" applyAlignment="1">
      <alignment horizontal="center" wrapText="1"/>
    </xf>
    <xf numFmtId="14" fontId="0" fillId="0" borderId="1" xfId="0" applyNumberFormat="1" applyFill="1" applyBorder="1" applyAlignment="1">
      <alignment horizontal="center"/>
    </xf>
    <xf numFmtId="0" fontId="0" fillId="0" borderId="1" xfId="0" applyFill="1" applyBorder="1" applyAlignment="1">
      <alignment horizontal="center"/>
    </xf>
    <xf numFmtId="7" fontId="0" fillId="0" borderId="1" xfId="0" applyNumberFormat="1" applyFill="1" applyBorder="1" applyAlignment="1">
      <alignment horizontal="center"/>
    </xf>
    <xf numFmtId="0" fontId="12" fillId="0" borderId="1" xfId="0" applyFont="1" applyFill="1" applyBorder="1" applyAlignment="1">
      <alignment horizontal="center"/>
    </xf>
    <xf numFmtId="44" fontId="12" fillId="0" borderId="1" xfId="1" applyNumberFormat="1" applyFont="1" applyFill="1" applyBorder="1" applyAlignment="1">
      <alignment horizontal="center"/>
    </xf>
    <xf numFmtId="0" fontId="0" fillId="0" borderId="1" xfId="0" applyBorder="1" applyAlignment="1">
      <alignment horizontal="center" wrapText="1"/>
    </xf>
    <xf numFmtId="0" fontId="12" fillId="0" borderId="1" xfId="0" applyFont="1" applyBorder="1" applyAlignment="1">
      <alignment horizontal="center" vertical="center"/>
    </xf>
    <xf numFmtId="8" fontId="0" fillId="0" borderId="1" xfId="0" applyNumberFormat="1" applyFill="1" applyBorder="1" applyAlignment="1">
      <alignment horizontal="center"/>
    </xf>
    <xf numFmtId="0" fontId="88" fillId="0" borderId="0" xfId="0" applyFont="1" applyAlignment="1">
      <alignment horizontal="left" vertical="center"/>
    </xf>
    <xf numFmtId="0" fontId="89" fillId="42" borderId="1" xfId="0" applyFont="1" applyFill="1" applyBorder="1" applyAlignment="1">
      <alignment horizontal="center"/>
    </xf>
    <xf numFmtId="0" fontId="90" fillId="11" borderId="0" xfId="0" applyFont="1" applyFill="1" applyBorder="1" applyAlignment="1">
      <alignment horizontal="right"/>
    </xf>
    <xf numFmtId="14" fontId="90" fillId="11" borderId="0" xfId="0" applyNumberFormat="1" applyFont="1" applyFill="1" applyBorder="1" applyAlignment="1">
      <alignment horizontal="left"/>
    </xf>
    <xf numFmtId="0" fontId="74" fillId="0" borderId="0" xfId="0" applyFont="1" applyBorder="1" applyAlignment="1">
      <alignment horizontal="center"/>
    </xf>
    <xf numFmtId="0" fontId="74" fillId="43" borderId="1" xfId="0" applyFont="1" applyFill="1" applyBorder="1" applyAlignment="1">
      <alignment horizontal="center"/>
    </xf>
    <xf numFmtId="14" fontId="6" fillId="44" borderId="80" xfId="0" applyNumberFormat="1" applyFont="1" applyFill="1" applyBorder="1" applyAlignment="1"/>
    <xf numFmtId="14" fontId="6" fillId="44" borderId="0" xfId="0" applyNumberFormat="1" applyFont="1" applyFill="1" applyBorder="1" applyAlignment="1"/>
    <xf numFmtId="0" fontId="74" fillId="44" borderId="0" xfId="0" applyFont="1" applyFill="1" applyBorder="1" applyAlignment="1">
      <alignment horizontal="center"/>
    </xf>
    <xf numFmtId="0" fontId="74" fillId="38" borderId="1" xfId="0" applyFont="1" applyFill="1" applyBorder="1" applyAlignment="1">
      <alignment horizontal="center"/>
    </xf>
    <xf numFmtId="0" fontId="92" fillId="44" borderId="0" xfId="0" applyFont="1" applyFill="1" applyBorder="1" applyAlignment="1">
      <alignment vertical="top"/>
    </xf>
    <xf numFmtId="0" fontId="74" fillId="44" borderId="0" xfId="0" applyFont="1" applyFill="1" applyAlignment="1">
      <alignment horizontal="center"/>
    </xf>
    <xf numFmtId="0" fontId="74" fillId="0" borderId="1" xfId="0" applyFont="1" applyFill="1" applyBorder="1" applyAlignment="1">
      <alignment horizontal="center"/>
    </xf>
    <xf numFmtId="0" fontId="92" fillId="44" borderId="80" xfId="0" applyFont="1" applyFill="1" applyBorder="1" applyAlignment="1">
      <alignment horizontal="left"/>
    </xf>
    <xf numFmtId="0" fontId="92" fillId="44" borderId="0" xfId="0" applyFont="1" applyFill="1" applyBorder="1" applyAlignment="1">
      <alignment horizontal="left"/>
    </xf>
    <xf numFmtId="0" fontId="74" fillId="44" borderId="0" xfId="0" applyFont="1" applyFill="1" applyBorder="1" applyAlignment="1">
      <alignment horizontal="left"/>
    </xf>
    <xf numFmtId="0" fontId="74" fillId="41" borderId="1" xfId="0" applyFont="1" applyFill="1" applyBorder="1" applyAlignment="1">
      <alignment horizontal="center"/>
    </xf>
    <xf numFmtId="0" fontId="74" fillId="0" borderId="80" xfId="0" applyFont="1" applyFill="1" applyBorder="1" applyAlignment="1">
      <alignment horizontal="center"/>
    </xf>
    <xf numFmtId="0" fontId="74" fillId="0" borderId="0" xfId="0" applyFont="1" applyFill="1" applyBorder="1" applyAlignment="1">
      <alignment horizontal="center"/>
    </xf>
    <xf numFmtId="0" fontId="74" fillId="0" borderId="0" xfId="0" applyFont="1" applyFill="1" applyBorder="1" applyAlignment="1">
      <alignment horizontal="left"/>
    </xf>
    <xf numFmtId="0" fontId="92" fillId="0" borderId="0" xfId="0" applyFont="1" applyBorder="1" applyAlignment="1">
      <alignment horizontal="center" vertical="top" wrapText="1"/>
    </xf>
    <xf numFmtId="0" fontId="94" fillId="20" borderId="98" xfId="0" applyFont="1" applyFill="1" applyBorder="1" applyAlignment="1">
      <alignment horizontal="center" vertical="center"/>
    </xf>
    <xf numFmtId="0" fontId="94" fillId="20" borderId="54" xfId="0" applyFont="1" applyFill="1" applyBorder="1" applyAlignment="1">
      <alignment horizontal="center" vertical="center"/>
    </xf>
    <xf numFmtId="0" fontId="94" fillId="20" borderId="99" xfId="0" applyFont="1" applyFill="1" applyBorder="1" applyAlignment="1">
      <alignment horizontal="center" vertical="center"/>
    </xf>
    <xf numFmtId="14" fontId="94" fillId="20" borderId="54" xfId="0" applyNumberFormat="1" applyFont="1" applyFill="1" applyBorder="1" applyAlignment="1">
      <alignment horizontal="center" vertical="center"/>
    </xf>
    <xf numFmtId="14" fontId="94" fillId="20" borderId="100" xfId="0" applyNumberFormat="1" applyFont="1" applyFill="1" applyBorder="1" applyAlignment="1">
      <alignment horizontal="center" vertical="center"/>
    </xf>
    <xf numFmtId="0" fontId="74" fillId="42" borderId="1" xfId="0" applyFont="1" applyFill="1" applyBorder="1" applyAlignment="1">
      <alignment horizontal="center"/>
    </xf>
    <xf numFmtId="0" fontId="74" fillId="0" borderId="1" xfId="0" applyFont="1" applyBorder="1" applyAlignment="1">
      <alignment horizontal="center"/>
    </xf>
    <xf numFmtId="14" fontId="74" fillId="0" borderId="1" xfId="0" applyNumberFormat="1" applyFont="1" applyBorder="1" applyAlignment="1">
      <alignment horizontal="center"/>
    </xf>
    <xf numFmtId="14" fontId="74" fillId="0" borderId="1" xfId="0" applyNumberFormat="1" applyFont="1" applyFill="1" applyBorder="1" applyAlignment="1">
      <alignment horizontal="center"/>
    </xf>
    <xf numFmtId="14" fontId="74" fillId="11" borderId="1" xfId="0" applyNumberFormat="1" applyFont="1" applyFill="1" applyBorder="1" applyAlignment="1">
      <alignment horizontal="center"/>
    </xf>
    <xf numFmtId="14" fontId="74" fillId="27" borderId="1" xfId="0" applyNumberFormat="1" applyFont="1" applyFill="1" applyBorder="1" applyAlignment="1">
      <alignment horizontal="center"/>
    </xf>
    <xf numFmtId="0" fontId="34" fillId="6" borderId="3" xfId="0" applyFont="1" applyFill="1" applyBorder="1" applyAlignment="1">
      <alignment horizontal="center"/>
    </xf>
    <xf numFmtId="49" fontId="34" fillId="6" borderId="3" xfId="0" applyNumberFormat="1" applyFont="1" applyFill="1" applyBorder="1" applyAlignment="1">
      <alignment horizontal="center"/>
    </xf>
    <xf numFmtId="0" fontId="34" fillId="6" borderId="101" xfId="0" applyFont="1" applyFill="1" applyBorder="1" applyAlignment="1">
      <alignment horizontal="center"/>
    </xf>
    <xf numFmtId="14" fontId="0" fillId="0" borderId="0" xfId="0" applyNumberFormat="1" applyAlignment="1">
      <alignment horizontal="center" wrapText="1"/>
    </xf>
    <xf numFmtId="49" fontId="12" fillId="0" borderId="0" xfId="0" applyNumberFormat="1" applyFont="1" applyAlignment="1">
      <alignment horizontal="center" wrapText="1"/>
    </xf>
    <xf numFmtId="0" fontId="12" fillId="0" borderId="0" xfId="0" applyFont="1" applyAlignment="1">
      <alignment horizontal="center" wrapText="1"/>
    </xf>
    <xf numFmtId="14" fontId="0" fillId="0" borderId="0" xfId="0" applyNumberFormat="1" applyAlignment="1">
      <alignment horizontal="center"/>
    </xf>
    <xf numFmtId="49" fontId="12" fillId="0" borderId="0" xfId="0" applyNumberFormat="1" applyFont="1" applyAlignment="1">
      <alignment horizontal="center"/>
    </xf>
    <xf numFmtId="14" fontId="95" fillId="0" borderId="0" xfId="0" applyNumberFormat="1" applyFont="1" applyAlignment="1">
      <alignment horizontal="center"/>
    </xf>
    <xf numFmtId="0" fontId="95" fillId="0" borderId="0" xfId="0" applyFont="1" applyAlignment="1">
      <alignment horizontal="center"/>
    </xf>
    <xf numFmtId="49" fontId="95" fillId="0" borderId="0" xfId="0" applyNumberFormat="1" applyFont="1" applyAlignment="1">
      <alignment horizontal="center"/>
    </xf>
    <xf numFmtId="0" fontId="12" fillId="0" borderId="0" xfId="0" applyFont="1" applyAlignment="1">
      <alignment horizontal="center"/>
    </xf>
    <xf numFmtId="0" fontId="95" fillId="0" borderId="0" xfId="0" applyFont="1" applyAlignment="1">
      <alignment horizontal="center" wrapText="1"/>
    </xf>
    <xf numFmtId="0" fontId="96" fillId="16" borderId="0" xfId="0" applyFont="1" applyFill="1"/>
    <xf numFmtId="44" fontId="97" fillId="0" borderId="0" xfId="2" applyFont="1" applyAlignment="1">
      <alignment wrapText="1"/>
    </xf>
    <xf numFmtId="0" fontId="12" fillId="0" borderId="0" xfId="0" applyFont="1" applyAlignment="1">
      <alignment wrapText="1"/>
    </xf>
    <xf numFmtId="0" fontId="34" fillId="0" borderId="0" xfId="0" applyFont="1" applyAlignment="1">
      <alignment wrapText="1"/>
    </xf>
    <xf numFmtId="0" fontId="97" fillId="0" borderId="0" xfId="0" applyFont="1" applyAlignment="1">
      <alignment horizontal="center" wrapText="1"/>
    </xf>
    <xf numFmtId="0" fontId="34" fillId="0" borderId="0" xfId="0" applyFont="1" applyAlignment="1">
      <alignment horizontal="center" wrapText="1"/>
    </xf>
    <xf numFmtId="164" fontId="0" fillId="0" borderId="0" xfId="0" applyNumberFormat="1" applyAlignment="1">
      <alignment horizontal="center"/>
    </xf>
    <xf numFmtId="164" fontId="12" fillId="0" borderId="0" xfId="0" applyNumberFormat="1" applyFont="1" applyAlignment="1">
      <alignment horizontal="center"/>
    </xf>
    <xf numFmtId="0" fontId="98" fillId="0" borderId="0" xfId="0" applyFont="1" applyAlignment="1"/>
    <xf numFmtId="0" fontId="99" fillId="0" borderId="0" xfId="0" applyFont="1" applyAlignment="1">
      <alignment horizontal="left"/>
    </xf>
    <xf numFmtId="44" fontId="97" fillId="0" borderId="0" xfId="2" applyFont="1" applyAlignment="1">
      <alignment horizontal="left"/>
    </xf>
    <xf numFmtId="0" fontId="12" fillId="0" borderId="0" xfId="0" applyFont="1" applyAlignment="1">
      <alignment horizontal="left"/>
    </xf>
    <xf numFmtId="44" fontId="99" fillId="0" borderId="0" xfId="0" applyNumberFormat="1" applyFont="1" applyAlignment="1">
      <alignment horizontal="left"/>
    </xf>
    <xf numFmtId="0" fontId="54" fillId="0" borderId="0" xfId="0" applyFont="1" applyAlignment="1">
      <alignment horizontal="left"/>
    </xf>
    <xf numFmtId="0" fontId="100" fillId="0" borderId="0" xfId="0" applyFont="1" applyAlignment="1">
      <alignment horizontal="left"/>
    </xf>
    <xf numFmtId="0" fontId="34" fillId="0" borderId="0" xfId="0" applyFont="1" applyAlignment="1">
      <alignment horizontal="left"/>
    </xf>
    <xf numFmtId="0" fontId="103" fillId="0" borderId="0" xfId="0" applyFont="1" applyAlignment="1">
      <alignment horizontal="center"/>
    </xf>
    <xf numFmtId="0" fontId="56" fillId="0" borderId="0" xfId="0" applyFont="1" applyAlignment="1">
      <alignment horizontal="left"/>
    </xf>
    <xf numFmtId="0" fontId="104" fillId="0" borderId="0" xfId="0" applyFont="1" applyAlignment="1">
      <alignment horizontal="left"/>
    </xf>
    <xf numFmtId="0" fontId="34" fillId="0" borderId="0" xfId="0" applyFont="1" applyBorder="1" applyAlignment="1"/>
    <xf numFmtId="0" fontId="12" fillId="0" borderId="0" xfId="0" applyFont="1" applyBorder="1" applyAlignment="1">
      <alignment horizontal="center"/>
    </xf>
    <xf numFmtId="0" fontId="0" fillId="0" borderId="0" xfId="0" applyBorder="1" applyAlignment="1">
      <alignment wrapText="1"/>
    </xf>
    <xf numFmtId="44" fontId="97" fillId="0" borderId="0" xfId="2" applyFont="1" applyBorder="1" applyAlignment="1">
      <alignment wrapText="1"/>
    </xf>
    <xf numFmtId="0" fontId="12" fillId="0" borderId="0" xfId="0" applyFont="1" applyBorder="1" applyAlignment="1">
      <alignment wrapText="1"/>
    </xf>
    <xf numFmtId="0" fontId="97" fillId="0" borderId="0" xfId="0" applyFont="1" applyBorder="1" applyAlignment="1">
      <alignment horizontal="center" wrapText="1"/>
    </xf>
    <xf numFmtId="0" fontId="34" fillId="0" borderId="0" xfId="0" applyFont="1" applyBorder="1" applyAlignment="1">
      <alignment horizontal="center" wrapText="1"/>
    </xf>
    <xf numFmtId="0" fontId="0" fillId="0" borderId="0" xfId="0" applyBorder="1" applyAlignment="1">
      <alignment horizontal="center" wrapText="1"/>
    </xf>
    <xf numFmtId="164" fontId="0" fillId="0" borderId="0" xfId="0" applyNumberFormat="1" applyBorder="1" applyAlignment="1">
      <alignment wrapText="1"/>
    </xf>
    <xf numFmtId="164" fontId="0" fillId="0" borderId="0" xfId="0" applyNumberFormat="1" applyBorder="1" applyAlignment="1">
      <alignment horizontal="center"/>
    </xf>
    <xf numFmtId="0" fontId="0" fillId="0" borderId="0" xfId="0" applyBorder="1" applyAlignment="1">
      <alignment horizontal="center"/>
    </xf>
    <xf numFmtId="0" fontId="71" fillId="28" borderId="2" xfId="0" applyFont="1" applyFill="1" applyBorder="1" applyAlignment="1">
      <alignment horizontal="center" wrapText="1"/>
    </xf>
    <xf numFmtId="0" fontId="71" fillId="45" borderId="2" xfId="0" applyFont="1" applyFill="1" applyBorder="1" applyAlignment="1">
      <alignment horizontal="center" wrapText="1"/>
    </xf>
    <xf numFmtId="0" fontId="106" fillId="45" borderId="2" xfId="0" applyFont="1" applyFill="1" applyBorder="1" applyAlignment="1">
      <alignment horizontal="center" wrapText="1"/>
    </xf>
    <xf numFmtId="0" fontId="0" fillId="0" borderId="9" xfId="0" applyBorder="1" applyAlignment="1">
      <alignment wrapText="1"/>
    </xf>
    <xf numFmtId="0" fontId="105" fillId="16" borderId="1" xfId="0" applyFont="1" applyFill="1" applyBorder="1" applyAlignment="1">
      <alignment horizontal="center" wrapText="1"/>
    </xf>
    <xf numFmtId="0" fontId="71" fillId="16" borderId="4" xfId="0" applyFont="1" applyFill="1" applyBorder="1" applyAlignment="1">
      <alignment horizontal="center" wrapText="1"/>
    </xf>
    <xf numFmtId="0" fontId="42" fillId="45" borderId="4" xfId="0" applyFont="1" applyFill="1" applyBorder="1" applyAlignment="1">
      <alignment horizontal="center" wrapText="1"/>
    </xf>
    <xf numFmtId="0" fontId="71" fillId="45" borderId="4" xfId="0" applyFont="1" applyFill="1" applyBorder="1" applyAlignment="1">
      <alignment horizontal="center" wrapText="1"/>
    </xf>
    <xf numFmtId="0" fontId="106" fillId="45" borderId="4" xfId="0" applyFont="1" applyFill="1" applyBorder="1" applyAlignment="1">
      <alignment horizontal="center" wrapText="1"/>
    </xf>
    <xf numFmtId="0" fontId="42" fillId="28" borderId="1" xfId="0" applyFont="1" applyFill="1" applyBorder="1" applyAlignment="1">
      <alignment horizontal="center"/>
    </xf>
    <xf numFmtId="164" fontId="42" fillId="28" borderId="1" xfId="0" applyNumberFormat="1" applyFont="1" applyFill="1" applyBorder="1" applyAlignment="1">
      <alignment horizontal="center" wrapText="1"/>
    </xf>
    <xf numFmtId="164" fontId="42" fillId="0" borderId="1" xfId="0" applyNumberFormat="1" applyFont="1" applyFill="1" applyBorder="1" applyAlignment="1">
      <alignment horizontal="center" wrapText="1"/>
    </xf>
    <xf numFmtId="0" fontId="106" fillId="45" borderId="1" xfId="0" applyFont="1" applyFill="1" applyBorder="1" applyAlignment="1">
      <alignment horizontal="center"/>
    </xf>
    <xf numFmtId="164" fontId="106" fillId="45" borderId="1" xfId="0" applyNumberFormat="1" applyFont="1" applyFill="1" applyBorder="1" applyAlignment="1">
      <alignment horizontal="center" wrapText="1"/>
    </xf>
    <xf numFmtId="0" fontId="42" fillId="0" borderId="0" xfId="0" applyFont="1" applyFill="1" applyBorder="1" applyAlignment="1">
      <alignment horizontal="left"/>
    </xf>
    <xf numFmtId="44" fontId="106" fillId="0" borderId="0" xfId="2" applyFont="1" applyFill="1" applyBorder="1" applyAlignment="1">
      <alignment horizontal="center" wrapText="1"/>
    </xf>
    <xf numFmtId="0" fontId="56" fillId="0" borderId="0" xfId="0" applyFont="1" applyFill="1" applyBorder="1" applyAlignment="1">
      <alignment horizontal="center" wrapText="1"/>
    </xf>
    <xf numFmtId="0" fontId="42" fillId="45" borderId="0" xfId="0" applyFont="1" applyFill="1" applyBorder="1" applyAlignment="1">
      <alignment horizontal="center" wrapText="1"/>
    </xf>
    <xf numFmtId="0" fontId="106" fillId="45" borderId="0" xfId="0" applyFont="1" applyFill="1" applyBorder="1" applyAlignment="1">
      <alignment horizontal="center" wrapText="1"/>
    </xf>
    <xf numFmtId="0" fontId="106" fillId="0" borderId="0" xfId="0" applyFont="1" applyFill="1" applyBorder="1" applyAlignment="1">
      <alignment horizontal="center" wrapText="1"/>
    </xf>
    <xf numFmtId="164" fontId="42" fillId="0" borderId="0" xfId="0" applyNumberFormat="1" applyFont="1" applyFill="1" applyBorder="1" applyAlignment="1">
      <alignment horizontal="center" wrapText="1"/>
    </xf>
    <xf numFmtId="164" fontId="42" fillId="0" borderId="58" xfId="0" applyNumberFormat="1" applyFont="1" applyFill="1" applyBorder="1" applyAlignment="1">
      <alignment horizontal="center"/>
    </xf>
    <xf numFmtId="164" fontId="42" fillId="0" borderId="0" xfId="0" applyNumberFormat="1" applyFont="1" applyFill="1" applyBorder="1" applyAlignment="1">
      <alignment horizontal="center"/>
    </xf>
    <xf numFmtId="0" fontId="107" fillId="45" borderId="0" xfId="0" applyFont="1" applyFill="1" applyBorder="1" applyAlignment="1">
      <alignment horizontal="center" wrapText="1"/>
    </xf>
    <xf numFmtId="164" fontId="107" fillId="45" borderId="0" xfId="0" applyNumberFormat="1" applyFont="1" applyFill="1" applyBorder="1" applyAlignment="1">
      <alignment horizontal="center" wrapText="1"/>
    </xf>
    <xf numFmtId="164" fontId="107" fillId="45" borderId="58" xfId="0" applyNumberFormat="1" applyFont="1" applyFill="1" applyBorder="1" applyAlignment="1">
      <alignment horizontal="center"/>
    </xf>
    <xf numFmtId="0" fontId="108" fillId="0" borderId="1" xfId="0" applyFont="1" applyFill="1" applyBorder="1" applyAlignment="1"/>
    <xf numFmtId="0" fontId="95" fillId="0" borderId="1" xfId="0" applyFont="1" applyBorder="1" applyAlignment="1">
      <alignment horizontal="left" wrapText="1"/>
    </xf>
    <xf numFmtId="0" fontId="95" fillId="0" borderId="3" xfId="0" applyFont="1" applyBorder="1" applyAlignment="1">
      <alignment wrapText="1"/>
    </xf>
    <xf numFmtId="44" fontId="109" fillId="0" borderId="62" xfId="2" applyFont="1" applyBorder="1" applyAlignment="1">
      <alignment wrapText="1"/>
    </xf>
    <xf numFmtId="174" fontId="95" fillId="0" borderId="62" xfId="2" applyNumberFormat="1" applyFont="1" applyBorder="1" applyAlignment="1">
      <alignment wrapText="1"/>
    </xf>
    <xf numFmtId="174" fontId="95" fillId="0" borderId="62" xfId="2" applyNumberFormat="1" applyFont="1" applyFill="1" applyBorder="1" applyAlignment="1">
      <alignment wrapText="1"/>
    </xf>
    <xf numFmtId="44" fontId="95" fillId="45" borderId="62" xfId="2" applyFont="1" applyFill="1" applyBorder="1" applyAlignment="1">
      <alignment wrapText="1"/>
    </xf>
    <xf numFmtId="44" fontId="110" fillId="45" borderId="62" xfId="2" applyFont="1" applyFill="1" applyBorder="1" applyAlignment="1">
      <alignment wrapText="1"/>
    </xf>
    <xf numFmtId="44" fontId="109" fillId="45" borderId="62" xfId="2" applyFont="1" applyFill="1" applyBorder="1" applyAlignment="1">
      <alignment wrapText="1"/>
    </xf>
    <xf numFmtId="0" fontId="109" fillId="0" borderId="62" xfId="0" applyFont="1" applyBorder="1" applyAlignment="1">
      <alignment horizontal="center" wrapText="1"/>
    </xf>
    <xf numFmtId="0" fontId="110" fillId="0" borderId="62" xfId="0" applyFont="1" applyBorder="1" applyAlignment="1">
      <alignment horizontal="center" wrapText="1"/>
    </xf>
    <xf numFmtId="0" fontId="111" fillId="0" borderId="62" xfId="0" applyFont="1" applyBorder="1" applyAlignment="1">
      <alignment horizontal="center" wrapText="1"/>
    </xf>
    <xf numFmtId="0" fontId="95" fillId="0" borderId="62" xfId="0" applyFont="1" applyBorder="1" applyAlignment="1">
      <alignment horizontal="center" wrapText="1"/>
    </xf>
    <xf numFmtId="164" fontId="95" fillId="0" borderId="1" xfId="0" applyNumberFormat="1" applyFont="1" applyFill="1" applyBorder="1" applyAlignment="1">
      <alignment horizontal="center" wrapText="1"/>
    </xf>
    <xf numFmtId="164" fontId="95" fillId="0" borderId="1" xfId="0" applyNumberFormat="1" applyFont="1" applyFill="1" applyBorder="1" applyAlignment="1">
      <alignment horizontal="center"/>
    </xf>
    <xf numFmtId="0" fontId="112" fillId="45" borderId="62" xfId="0" applyFont="1" applyFill="1" applyBorder="1" applyAlignment="1">
      <alignment horizontal="center" wrapText="1"/>
    </xf>
    <xf numFmtId="164" fontId="112" fillId="45" borderId="62" xfId="0" applyNumberFormat="1" applyFont="1" applyFill="1" applyBorder="1" applyAlignment="1">
      <alignment horizontal="center"/>
    </xf>
    <xf numFmtId="164" fontId="112" fillId="45" borderId="1" xfId="0" applyNumberFormat="1" applyFont="1" applyFill="1" applyBorder="1" applyAlignment="1">
      <alignment horizontal="center"/>
    </xf>
    <xf numFmtId="164" fontId="68" fillId="0" borderId="1" xfId="0" applyNumberFormat="1" applyFont="1" applyFill="1" applyBorder="1" applyAlignment="1">
      <alignment horizontal="center" wrapText="1"/>
    </xf>
    <xf numFmtId="0" fontId="105" fillId="0" borderId="1" xfId="0" applyFont="1" applyFill="1" applyBorder="1" applyAlignment="1"/>
    <xf numFmtId="0" fontId="12" fillId="0" borderId="3" xfId="0" applyFont="1" applyBorder="1" applyAlignment="1">
      <alignment wrapText="1"/>
    </xf>
    <xf numFmtId="44" fontId="97" fillId="0" borderId="62" xfId="2" applyFont="1" applyBorder="1" applyAlignment="1">
      <alignment wrapText="1"/>
    </xf>
    <xf numFmtId="174" fontId="12" fillId="0" borderId="62" xfId="2" applyNumberFormat="1" applyFont="1" applyBorder="1" applyAlignment="1">
      <alignment wrapText="1"/>
    </xf>
    <xf numFmtId="174" fontId="12" fillId="0" borderId="62" xfId="2" applyNumberFormat="1" applyFont="1" applyFill="1" applyBorder="1" applyAlignment="1">
      <alignment wrapText="1"/>
    </xf>
    <xf numFmtId="44" fontId="12" fillId="45" borderId="62" xfId="2" applyFont="1" applyFill="1" applyBorder="1" applyAlignment="1">
      <alignment wrapText="1"/>
    </xf>
    <xf numFmtId="44" fontId="34" fillId="45" borderId="62" xfId="2" applyFont="1" applyFill="1" applyBorder="1" applyAlignment="1">
      <alignment wrapText="1"/>
    </xf>
    <xf numFmtId="44" fontId="97" fillId="45" borderId="62" xfId="2" applyFont="1" applyFill="1" applyBorder="1" applyAlignment="1">
      <alignment wrapText="1"/>
    </xf>
    <xf numFmtId="0" fontId="97" fillId="0" borderId="62" xfId="0" applyFont="1" applyBorder="1" applyAlignment="1">
      <alignment horizontal="center" wrapText="1"/>
    </xf>
    <xf numFmtId="0" fontId="34" fillId="0" borderId="62" xfId="0" applyFont="1" applyBorder="1" applyAlignment="1">
      <alignment horizontal="center" wrapText="1"/>
    </xf>
    <xf numFmtId="0" fontId="35" fillId="0" borderId="62" xfId="0" applyFont="1" applyBorder="1" applyAlignment="1">
      <alignment horizontal="center" wrapText="1"/>
    </xf>
    <xf numFmtId="0" fontId="12" fillId="0" borderId="62" xfId="0" applyFont="1" applyBorder="1" applyAlignment="1">
      <alignment horizontal="center" wrapText="1"/>
    </xf>
    <xf numFmtId="164" fontId="12" fillId="0" borderId="1" xfId="0" applyNumberFormat="1" applyFont="1" applyFill="1" applyBorder="1" applyAlignment="1">
      <alignment horizontal="center" wrapText="1"/>
    </xf>
    <xf numFmtId="164" fontId="12" fillId="0" borderId="1" xfId="0" applyNumberFormat="1" applyFont="1" applyFill="1" applyBorder="1" applyAlignment="1">
      <alignment horizontal="center"/>
    </xf>
    <xf numFmtId="0" fontId="99" fillId="45" borderId="62" xfId="0" applyFont="1" applyFill="1" applyBorder="1" applyAlignment="1">
      <alignment horizontal="center" wrapText="1"/>
    </xf>
    <xf numFmtId="164" fontId="99" fillId="45" borderId="62" xfId="0" applyNumberFormat="1" applyFont="1" applyFill="1" applyBorder="1" applyAlignment="1">
      <alignment horizontal="center"/>
    </xf>
    <xf numFmtId="164" fontId="99" fillId="45" borderId="1" xfId="0" applyNumberFormat="1" applyFont="1" applyFill="1" applyBorder="1" applyAlignment="1">
      <alignment horizontal="center"/>
    </xf>
    <xf numFmtId="164" fontId="34" fillId="0" borderId="1" xfId="0" applyNumberFormat="1" applyFont="1" applyFill="1" applyBorder="1" applyAlignment="1">
      <alignment horizontal="center" wrapText="1"/>
    </xf>
    <xf numFmtId="0" fontId="108" fillId="0" borderId="1" xfId="0" applyFont="1" applyFill="1" applyBorder="1" applyAlignment="1">
      <alignment wrapText="1"/>
    </xf>
    <xf numFmtId="0" fontId="105" fillId="0" borderId="1" xfId="0" applyFont="1" applyFill="1" applyBorder="1" applyAlignment="1">
      <alignment wrapText="1"/>
    </xf>
    <xf numFmtId="0" fontId="71" fillId="0" borderId="1" xfId="0" applyFont="1" applyFill="1" applyBorder="1" applyAlignment="1"/>
    <xf numFmtId="0" fontId="12" fillId="0" borderId="3" xfId="0" applyFont="1" applyFill="1" applyBorder="1" applyAlignment="1">
      <alignment wrapText="1"/>
    </xf>
    <xf numFmtId="0" fontId="97" fillId="0" borderId="62" xfId="0" applyFont="1" applyFill="1" applyBorder="1" applyAlignment="1">
      <alignment horizontal="center" wrapText="1"/>
    </xf>
    <xf numFmtId="0" fontId="34" fillId="0" borderId="62" xfId="0" applyFont="1" applyFill="1" applyBorder="1" applyAlignment="1">
      <alignment horizontal="center" wrapText="1"/>
    </xf>
    <xf numFmtId="0" fontId="35" fillId="0" borderId="62" xfId="0" applyFont="1" applyFill="1" applyBorder="1" applyAlignment="1">
      <alignment horizontal="center" wrapText="1"/>
    </xf>
    <xf numFmtId="0" fontId="12" fillId="0" borderId="62" xfId="0" applyFont="1" applyFill="1" applyBorder="1" applyAlignment="1">
      <alignment horizontal="center" wrapText="1"/>
    </xf>
    <xf numFmtId="0" fontId="12" fillId="0" borderId="102" xfId="0" applyFont="1" applyFill="1" applyBorder="1" applyAlignment="1">
      <alignment wrapText="1"/>
    </xf>
    <xf numFmtId="174" fontId="12" fillId="0" borderId="62" xfId="2" applyNumberFormat="1" applyFont="1" applyBorder="1" applyAlignment="1">
      <alignment horizontal="right" wrapText="1"/>
    </xf>
    <xf numFmtId="44" fontId="97" fillId="0" borderId="62" xfId="2" applyFont="1" applyFill="1" applyBorder="1" applyAlignment="1">
      <alignment wrapText="1"/>
    </xf>
    <xf numFmtId="44" fontId="97" fillId="32" borderId="62" xfId="2" applyFont="1" applyFill="1" applyBorder="1" applyAlignment="1">
      <alignment wrapText="1"/>
    </xf>
    <xf numFmtId="43" fontId="34" fillId="32" borderId="62" xfId="2" applyNumberFormat="1" applyFont="1" applyFill="1" applyBorder="1" applyAlignment="1">
      <alignment wrapText="1"/>
    </xf>
    <xf numFmtId="44" fontId="12" fillId="32" borderId="62" xfId="2" applyNumberFormat="1" applyFont="1" applyFill="1" applyBorder="1" applyAlignment="1">
      <alignment wrapText="1"/>
    </xf>
    <xf numFmtId="44" fontId="113" fillId="32" borderId="62" xfId="2" applyNumberFormat="1" applyFont="1" applyFill="1" applyBorder="1" applyAlignment="1">
      <alignment wrapText="1"/>
    </xf>
    <xf numFmtId="0" fontId="97" fillId="32" borderId="62" xfId="0" applyFont="1" applyFill="1" applyBorder="1" applyAlignment="1">
      <alignment horizontal="center" wrapText="1"/>
    </xf>
    <xf numFmtId="0" fontId="34" fillId="32" borderId="62" xfId="0" applyFont="1" applyFill="1" applyBorder="1" applyAlignment="1">
      <alignment horizontal="center" wrapText="1"/>
    </xf>
    <xf numFmtId="0" fontId="12" fillId="32" borderId="62" xfId="0" applyFont="1" applyFill="1" applyBorder="1" applyAlignment="1">
      <alignment horizontal="center" wrapText="1"/>
    </xf>
    <xf numFmtId="164" fontId="12" fillId="32" borderId="1" xfId="0" applyNumberFormat="1" applyFont="1" applyFill="1" applyBorder="1" applyAlignment="1">
      <alignment horizontal="center" wrapText="1"/>
    </xf>
    <xf numFmtId="164" fontId="12" fillId="32" borderId="1" xfId="0" applyNumberFormat="1" applyFont="1" applyFill="1" applyBorder="1" applyAlignment="1">
      <alignment horizontal="center"/>
    </xf>
    <xf numFmtId="0" fontId="99" fillId="32" borderId="62" xfId="0" applyFont="1" applyFill="1" applyBorder="1" applyAlignment="1">
      <alignment horizontal="center" wrapText="1"/>
    </xf>
    <xf numFmtId="164" fontId="99" fillId="32" borderId="62" xfId="0" applyNumberFormat="1" applyFont="1" applyFill="1" applyBorder="1" applyAlignment="1">
      <alignment horizontal="center"/>
    </xf>
    <xf numFmtId="164" fontId="99" fillId="32" borderId="1" xfId="0" applyNumberFormat="1" applyFont="1" applyFill="1" applyBorder="1" applyAlignment="1">
      <alignment horizontal="center"/>
    </xf>
    <xf numFmtId="164" fontId="34" fillId="32" borderId="1" xfId="0" applyNumberFormat="1" applyFont="1" applyFill="1" applyBorder="1" applyAlignment="1">
      <alignment horizontal="center" wrapText="1"/>
    </xf>
    <xf numFmtId="44" fontId="68" fillId="32" borderId="62" xfId="2" applyFont="1" applyFill="1" applyBorder="1" applyAlignment="1">
      <alignment wrapText="1"/>
    </xf>
    <xf numFmtId="44" fontId="12" fillId="32" borderId="62" xfId="2" applyFont="1" applyFill="1" applyBorder="1" applyAlignment="1">
      <alignment wrapText="1"/>
    </xf>
    <xf numFmtId="44" fontId="34" fillId="32" borderId="62" xfId="2" applyFont="1" applyFill="1" applyBorder="1" applyAlignment="1">
      <alignment wrapText="1"/>
    </xf>
    <xf numFmtId="0" fontId="114" fillId="0" borderId="1" xfId="0" applyFont="1" applyFill="1" applyBorder="1" applyAlignment="1">
      <alignment horizontal="right" wrapText="1"/>
    </xf>
    <xf numFmtId="44" fontId="12" fillId="0" borderId="62" xfId="2" applyFont="1" applyFill="1" applyBorder="1" applyAlignment="1">
      <alignment wrapText="1"/>
    </xf>
    <xf numFmtId="44" fontId="34" fillId="0" borderId="62" xfId="2" applyFont="1" applyFill="1" applyBorder="1" applyAlignment="1">
      <alignment wrapText="1"/>
    </xf>
    <xf numFmtId="0" fontId="99" fillId="0" borderId="62" xfId="0" applyFont="1" applyFill="1" applyBorder="1" applyAlignment="1">
      <alignment horizontal="center" wrapText="1"/>
    </xf>
    <xf numFmtId="164" fontId="99" fillId="0" borderId="62" xfId="0" applyNumberFormat="1" applyFont="1" applyFill="1" applyBorder="1" applyAlignment="1">
      <alignment horizontal="center"/>
    </xf>
    <xf numFmtId="164" fontId="99" fillId="0" borderId="1" xfId="0" applyNumberFormat="1" applyFont="1" applyFill="1" applyBorder="1" applyAlignment="1">
      <alignment horizontal="center"/>
    </xf>
    <xf numFmtId="0" fontId="71" fillId="0" borderId="1" xfId="0" applyFont="1" applyFill="1" applyBorder="1" applyAlignment="1">
      <alignment horizontal="center"/>
    </xf>
    <xf numFmtId="0" fontId="12" fillId="0" borderId="1" xfId="0" applyFont="1" applyBorder="1" applyAlignment="1">
      <alignment wrapText="1"/>
    </xf>
    <xf numFmtId="1" fontId="97" fillId="0" borderId="62" xfId="0" applyNumberFormat="1" applyFont="1" applyBorder="1" applyAlignment="1">
      <alignment horizontal="center" wrapText="1"/>
    </xf>
    <xf numFmtId="0" fontId="34" fillId="0" borderId="62" xfId="0" applyFont="1" applyBorder="1" applyAlignment="1">
      <alignment horizontal="left" wrapText="1"/>
    </xf>
    <xf numFmtId="0" fontId="71" fillId="0" borderId="1" xfId="0" applyFont="1" applyFill="1" applyBorder="1" applyAlignment="1">
      <alignment horizontal="center" wrapText="1"/>
    </xf>
    <xf numFmtId="164" fontId="99" fillId="45" borderId="62" xfId="0" applyNumberFormat="1" applyFont="1" applyFill="1" applyBorder="1" applyAlignment="1">
      <alignment horizontal="center" wrapText="1"/>
    </xf>
    <xf numFmtId="164" fontId="99" fillId="45" borderId="1" xfId="0" applyNumberFormat="1" applyFont="1" applyFill="1" applyBorder="1" applyAlignment="1">
      <alignment horizontal="center" wrapText="1"/>
    </xf>
    <xf numFmtId="43" fontId="100" fillId="32" borderId="62" xfId="2" applyNumberFormat="1" applyFont="1" applyFill="1" applyBorder="1" applyAlignment="1">
      <alignment wrapText="1"/>
    </xf>
    <xf numFmtId="44" fontId="69" fillId="32" borderId="62" xfId="2" applyFont="1" applyFill="1" applyBorder="1" applyAlignment="1">
      <alignment wrapText="1"/>
    </xf>
    <xf numFmtId="43" fontId="68" fillId="32" borderId="62" xfId="2" applyNumberFormat="1" applyFont="1" applyFill="1" applyBorder="1" applyAlignment="1">
      <alignment wrapText="1"/>
    </xf>
    <xf numFmtId="43" fontId="97" fillId="32" borderId="62" xfId="2" applyNumberFormat="1" applyFont="1" applyFill="1" applyBorder="1" applyAlignment="1">
      <alignment wrapText="1"/>
    </xf>
    <xf numFmtId="0" fontId="12" fillId="0" borderId="15" xfId="0" applyFont="1" applyFill="1" applyBorder="1" applyAlignment="1">
      <alignment wrapText="1"/>
    </xf>
    <xf numFmtId="0" fontId="0" fillId="0" borderId="0" xfId="0" applyAlignment="1">
      <alignment wrapText="1"/>
    </xf>
    <xf numFmtId="0" fontId="118" fillId="0" borderId="0" xfId="6"/>
    <xf numFmtId="0" fontId="118" fillId="0" borderId="0" xfId="6" applyProtection="1">
      <protection locked="0"/>
    </xf>
    <xf numFmtId="173" fontId="34" fillId="24" borderId="2" xfId="10" applyNumberFormat="1" applyFont="1" applyFill="1" applyBorder="1" applyAlignment="1" applyProtection="1">
      <alignment horizontal="center" vertical="top" wrapText="1"/>
    </xf>
    <xf numFmtId="173" fontId="34" fillId="24" borderId="106" xfId="9" applyNumberFormat="1" applyFont="1" applyFill="1" applyBorder="1" applyAlignment="1">
      <alignment horizontal="center" vertical="top" wrapText="1"/>
    </xf>
    <xf numFmtId="173" fontId="34" fillId="24" borderId="105" xfId="10" applyNumberFormat="1" applyFont="1" applyFill="1" applyBorder="1" applyAlignment="1" applyProtection="1">
      <alignment horizontal="center" vertical="top" wrapText="1"/>
    </xf>
    <xf numFmtId="0" fontId="12" fillId="0" borderId="111" xfId="5" applyFont="1" applyBorder="1" applyAlignment="1" applyProtection="1">
      <alignment vertical="top" wrapText="1"/>
      <protection locked="0"/>
    </xf>
    <xf numFmtId="0" fontId="12" fillId="0" borderId="110" xfId="5" applyFont="1" applyBorder="1" applyAlignment="1" applyProtection="1">
      <alignment vertical="top" wrapText="1"/>
      <protection locked="0"/>
    </xf>
    <xf numFmtId="43" fontId="12" fillId="0" borderId="110" xfId="9" applyNumberFormat="1" applyFont="1" applyBorder="1" applyAlignment="1" applyProtection="1">
      <alignment vertical="top" wrapText="1"/>
      <protection locked="0"/>
    </xf>
    <xf numFmtId="0" fontId="12" fillId="47" borderId="111" xfId="12" applyFill="1" applyBorder="1" applyAlignment="1" applyProtection="1">
      <alignment horizontal="center" vertical="top" wrapText="1"/>
    </xf>
    <xf numFmtId="0" fontId="12" fillId="47" borderId="112" xfId="12" applyFill="1" applyBorder="1" applyAlignment="1" applyProtection="1">
      <alignment vertical="top" wrapText="1"/>
    </xf>
    <xf numFmtId="0" fontId="12" fillId="0" borderId="110" xfId="5" applyFont="1" applyBorder="1" applyAlignment="1" applyProtection="1">
      <alignment horizontal="center" vertical="top" wrapText="1"/>
      <protection locked="0"/>
    </xf>
    <xf numFmtId="0" fontId="12" fillId="0" borderId="105" xfId="5" applyBorder="1" applyAlignment="1">
      <alignment horizontal="center" vertical="top" wrapText="1"/>
    </xf>
    <xf numFmtId="175" fontId="12" fillId="0" borderId="109" xfId="5" applyNumberFormat="1" applyFont="1" applyFill="1" applyBorder="1" applyAlignment="1">
      <alignment horizontal="center" vertical="top" wrapText="1"/>
    </xf>
    <xf numFmtId="0" fontId="34" fillId="24" borderId="1" xfId="5" applyFont="1" applyFill="1" applyBorder="1" applyAlignment="1">
      <alignment horizontal="center" vertical="top" wrapText="1"/>
    </xf>
    <xf numFmtId="0" fontId="34" fillId="24" borderId="106" xfId="5" applyFont="1" applyFill="1" applyBorder="1" applyAlignment="1">
      <alignment horizontal="center" vertical="top" wrapText="1"/>
    </xf>
    <xf numFmtId="173" fontId="34" fillId="24" borderId="93" xfId="9" applyNumberFormat="1" applyFont="1" applyFill="1" applyBorder="1" applyAlignment="1">
      <alignment horizontal="center" vertical="top" wrapText="1"/>
    </xf>
    <xf numFmtId="39" fontId="12" fillId="0" borderId="110" xfId="9" applyNumberFormat="1" applyFont="1" applyBorder="1" applyAlignment="1">
      <alignment vertical="top" wrapText="1"/>
    </xf>
    <xf numFmtId="8" fontId="12" fillId="47" borderId="110" xfId="5" applyNumberFormat="1" applyFill="1" applyBorder="1" applyAlignment="1" applyProtection="1">
      <alignment vertical="top" wrapText="1"/>
    </xf>
    <xf numFmtId="40" fontId="12" fillId="0" borderId="110" xfId="9" applyNumberFormat="1" applyFont="1" applyBorder="1" applyAlignment="1">
      <alignment vertical="top" wrapText="1"/>
    </xf>
    <xf numFmtId="43" fontId="12" fillId="47" borderId="111" xfId="5" applyNumberFormat="1" applyFill="1" applyBorder="1" applyAlignment="1" applyProtection="1">
      <alignment vertical="top" wrapText="1"/>
    </xf>
    <xf numFmtId="43" fontId="12" fillId="47" borderId="113" xfId="12" applyNumberFormat="1" applyFill="1" applyBorder="1" applyAlignment="1" applyProtection="1">
      <alignment vertical="top" wrapText="1"/>
    </xf>
    <xf numFmtId="43" fontId="12" fillId="47" borderId="114" xfId="13" applyNumberFormat="1" applyFont="1" applyFill="1" applyBorder="1" applyAlignment="1" applyProtection="1">
      <alignment vertical="top" wrapText="1"/>
    </xf>
    <xf numFmtId="0" fontId="12" fillId="47" borderId="110" xfId="5" applyNumberFormat="1" applyFill="1" applyBorder="1" applyAlignment="1" applyProtection="1">
      <alignment horizontal="center" vertical="top" wrapText="1"/>
    </xf>
    <xf numFmtId="166" fontId="12" fillId="0" borderId="110" xfId="5" applyNumberFormat="1" applyBorder="1" applyAlignment="1" applyProtection="1">
      <alignment horizontal="center" vertical="top" wrapText="1"/>
      <protection locked="0"/>
    </xf>
    <xf numFmtId="8" fontId="12" fillId="47" borderId="110" xfId="5" applyNumberFormat="1" applyFill="1" applyBorder="1" applyAlignment="1" applyProtection="1">
      <alignment vertical="top" wrapText="1"/>
      <protection locked="0"/>
    </xf>
    <xf numFmtId="0" fontId="12" fillId="47" borderId="110" xfId="5" applyFill="1" applyBorder="1" applyAlignment="1" applyProtection="1">
      <alignment horizontal="center" vertical="top" wrapText="1"/>
      <protection locked="0"/>
    </xf>
    <xf numFmtId="0" fontId="118" fillId="46" borderId="0" xfId="6" applyFill="1" applyProtection="1">
      <protection locked="0"/>
    </xf>
    <xf numFmtId="0" fontId="118" fillId="48" borderId="0" xfId="6" applyFill="1" applyAlignment="1" applyProtection="1">
      <alignment horizontal="center" vertical="center" wrapText="1"/>
      <protection locked="0"/>
    </xf>
    <xf numFmtId="0" fontId="119" fillId="48" borderId="0" xfId="6" applyFont="1" applyFill="1" applyAlignment="1" applyProtection="1">
      <alignment horizontal="center" vertical="center" wrapText="1"/>
      <protection locked="0"/>
    </xf>
    <xf numFmtId="43" fontId="12" fillId="32" borderId="113" xfId="12" applyNumberFormat="1" applyFill="1" applyBorder="1" applyAlignment="1" applyProtection="1">
      <alignment vertical="top" wrapText="1"/>
    </xf>
    <xf numFmtId="14" fontId="118" fillId="46" borderId="0" xfId="6" applyNumberFormat="1" applyFill="1" applyProtection="1">
      <protection locked="0"/>
    </xf>
    <xf numFmtId="0" fontId="34" fillId="21" borderId="1" xfId="31" applyFont="1" applyFill="1" applyBorder="1" applyAlignment="1">
      <alignment horizontal="center" vertical="top" wrapText="1"/>
    </xf>
    <xf numFmtId="4" fontId="71" fillId="21" borderId="58" xfId="31" applyNumberFormat="1" applyFont="1" applyFill="1" applyBorder="1" applyAlignment="1">
      <alignment horizontal="center" vertical="top" wrapText="1"/>
    </xf>
    <xf numFmtId="14" fontId="71" fillId="21" borderId="58" xfId="31" applyNumberFormat="1" applyFont="1" applyFill="1" applyBorder="1" applyAlignment="1">
      <alignment horizontal="center" vertical="top" wrapText="1"/>
    </xf>
    <xf numFmtId="4" fontId="71" fillId="35" borderId="58" xfId="31" applyNumberFormat="1" applyFont="1" applyFill="1" applyBorder="1" applyAlignment="1">
      <alignment horizontal="center" vertical="top" wrapText="1"/>
    </xf>
    <xf numFmtId="4" fontId="71" fillId="35" borderId="1" xfId="31" applyNumberFormat="1" applyFont="1" applyFill="1" applyBorder="1" applyAlignment="1">
      <alignment horizontal="center" vertical="top" wrapText="1"/>
    </xf>
    <xf numFmtId="0" fontId="120" fillId="0" borderId="0" xfId="31"/>
    <xf numFmtId="0" fontId="34" fillId="0" borderId="1" xfId="31" applyFont="1" applyBorder="1" applyAlignment="1">
      <alignment horizontal="center" vertical="top" wrapText="1"/>
    </xf>
    <xf numFmtId="14" fontId="12" fillId="0" borderId="1" xfId="31" applyNumberFormat="1" applyFont="1" applyBorder="1" applyAlignment="1">
      <alignment vertical="top" wrapText="1"/>
    </xf>
    <xf numFmtId="0" fontId="12" fillId="0" borderId="1" xfId="31" applyFont="1" applyBorder="1" applyAlignment="1">
      <alignment vertical="top" wrapText="1"/>
    </xf>
    <xf numFmtId="169" fontId="12" fillId="0" borderId="1" xfId="31" applyNumberFormat="1" applyFont="1" applyBorder="1" applyAlignment="1">
      <alignment vertical="top" wrapText="1"/>
    </xf>
    <xf numFmtId="0" fontId="12" fillId="0" borderId="1" xfId="31" applyFont="1" applyBorder="1" applyAlignment="1">
      <alignment horizontal="left" vertical="top" wrapText="1"/>
    </xf>
    <xf numFmtId="0" fontId="120" fillId="0" borderId="1" xfId="31" applyBorder="1"/>
    <xf numFmtId="0" fontId="12" fillId="0" borderId="0" xfId="31" applyFont="1" applyAlignment="1">
      <alignment vertical="top" wrapText="1"/>
    </xf>
    <xf numFmtId="0" fontId="12" fillId="0" borderId="1" xfId="31" applyFont="1" applyFill="1" applyBorder="1" applyAlignment="1">
      <alignment vertical="top" wrapText="1"/>
    </xf>
    <xf numFmtId="0" fontId="34" fillId="0" borderId="0" xfId="31" applyFont="1" applyAlignment="1">
      <alignment horizontal="center" vertical="top" wrapText="1"/>
    </xf>
    <xf numFmtId="169" fontId="12" fillId="0" borderId="0" xfId="31" applyNumberFormat="1" applyFont="1" applyAlignment="1">
      <alignment vertical="top" wrapText="1"/>
    </xf>
    <xf numFmtId="0" fontId="12" fillId="0" borderId="0" xfId="31" applyFont="1" applyAlignment="1">
      <alignment horizontal="left" vertical="top" wrapText="1"/>
    </xf>
    <xf numFmtId="0" fontId="34" fillId="0" borderId="1" xfId="31" applyFont="1" applyFill="1" applyBorder="1" applyAlignment="1">
      <alignment horizontal="center" vertical="top" wrapText="1"/>
    </xf>
    <xf numFmtId="14" fontId="12" fillId="0" borderId="1" xfId="31" applyNumberFormat="1" applyFont="1" applyFill="1" applyBorder="1" applyAlignment="1">
      <alignment vertical="top" wrapText="1"/>
    </xf>
    <xf numFmtId="169" fontId="12" fillId="0" borderId="1" xfId="31" applyNumberFormat="1" applyFont="1" applyFill="1" applyBorder="1" applyAlignment="1">
      <alignment vertical="top" wrapText="1"/>
    </xf>
    <xf numFmtId="0" fontId="12" fillId="0" borderId="1" xfId="31" applyFont="1" applyFill="1" applyBorder="1" applyAlignment="1">
      <alignment horizontal="left" vertical="top" wrapText="1"/>
    </xf>
    <xf numFmtId="0" fontId="120" fillId="0" borderId="1" xfId="31" applyFill="1" applyBorder="1"/>
    <xf numFmtId="40" fontId="12" fillId="0" borderId="1" xfId="31" applyNumberFormat="1" applyFont="1" applyBorder="1" applyAlignment="1">
      <alignment vertical="top" wrapText="1"/>
    </xf>
    <xf numFmtId="40" fontId="12" fillId="0" borderId="1" xfId="31" applyNumberFormat="1" applyFont="1" applyBorder="1" applyAlignment="1">
      <alignment horizontal="left" vertical="top" wrapText="1"/>
    </xf>
    <xf numFmtId="40" fontId="12" fillId="0" borderId="1" xfId="31" applyNumberFormat="1" applyFont="1" applyFill="1" applyBorder="1" applyAlignment="1">
      <alignment vertical="top" wrapText="1"/>
    </xf>
    <xf numFmtId="40" fontId="121" fillId="0" borderId="1" xfId="31" applyNumberFormat="1" applyFont="1" applyFill="1" applyBorder="1" applyAlignment="1">
      <alignment vertical="top" wrapText="1"/>
    </xf>
    <xf numFmtId="14" fontId="12" fillId="0" borderId="0" xfId="31" applyNumberFormat="1" applyFont="1" applyAlignment="1">
      <alignment vertical="top" wrapText="1"/>
    </xf>
    <xf numFmtId="0" fontId="34" fillId="0" borderId="1" xfId="31" applyFont="1" applyBorder="1" applyAlignment="1">
      <alignment horizontal="center" wrapText="1"/>
    </xf>
    <xf numFmtId="0" fontId="34" fillId="0" borderId="1" xfId="31" applyFont="1" applyBorder="1" applyAlignment="1">
      <alignment horizontal="left" wrapText="1"/>
    </xf>
    <xf numFmtId="14" fontId="34" fillId="0" borderId="1" xfId="31" applyNumberFormat="1" applyFont="1" applyBorder="1" applyAlignment="1">
      <alignment horizontal="left" wrapText="1"/>
    </xf>
    <xf numFmtId="0" fontId="120" fillId="0" borderId="0" xfId="31"/>
    <xf numFmtId="170" fontId="120" fillId="0" borderId="1" xfId="31" applyNumberFormat="1" applyBorder="1" applyAlignment="1">
      <alignment horizontal="left" wrapText="1"/>
    </xf>
    <xf numFmtId="0" fontId="120" fillId="0" borderId="1" xfId="31" applyBorder="1" applyAlignment="1">
      <alignment horizontal="left" wrapText="1"/>
    </xf>
    <xf numFmtId="0" fontId="12" fillId="0" borderId="1" xfId="31" applyFont="1" applyBorder="1" applyAlignment="1">
      <alignment horizontal="left" wrapText="1"/>
    </xf>
    <xf numFmtId="0" fontId="120" fillId="0" borderId="1" xfId="31" applyBorder="1" applyAlignment="1">
      <alignment wrapText="1"/>
    </xf>
    <xf numFmtId="0" fontId="120" fillId="0" borderId="1" xfId="31" applyBorder="1"/>
    <xf numFmtId="0" fontId="12" fillId="0" borderId="1" xfId="31" applyFont="1" applyBorder="1"/>
    <xf numFmtId="0" fontId="12" fillId="0" borderId="1" xfId="31" applyFont="1" applyBorder="1" applyAlignment="1">
      <alignment wrapText="1"/>
    </xf>
    <xf numFmtId="0" fontId="12" fillId="0" borderId="1" xfId="31" applyFont="1" applyFill="1" applyBorder="1" applyAlignment="1">
      <alignment horizontal="left" wrapText="1"/>
    </xf>
    <xf numFmtId="14" fontId="120" fillId="0" borderId="1" xfId="31" applyNumberFormat="1" applyBorder="1" applyAlignment="1">
      <alignment horizontal="left"/>
    </xf>
    <xf numFmtId="170" fontId="34" fillId="0" borderId="1" xfId="31" applyNumberFormat="1" applyFont="1" applyFill="1" applyBorder="1" applyAlignment="1">
      <alignment horizontal="center" wrapText="1"/>
    </xf>
    <xf numFmtId="0" fontId="34" fillId="0" borderId="1" xfId="31" applyFont="1" applyFill="1" applyBorder="1" applyAlignment="1">
      <alignment horizontal="center" wrapText="1"/>
    </xf>
    <xf numFmtId="0" fontId="120" fillId="0" borderId="0" xfId="31"/>
    <xf numFmtId="0" fontId="120" fillId="0" borderId="1" xfId="31" applyFill="1" applyBorder="1" applyAlignment="1">
      <alignment horizontal="left" wrapText="1"/>
    </xf>
    <xf numFmtId="170" fontId="120" fillId="0" borderId="1" xfId="31" applyNumberFormat="1" applyFill="1" applyBorder="1" applyAlignment="1">
      <alignment horizontal="left" wrapText="1"/>
    </xf>
    <xf numFmtId="0" fontId="12" fillId="0" borderId="1" xfId="31" applyFont="1" applyFill="1" applyBorder="1" applyAlignment="1">
      <alignment horizontal="left" wrapText="1"/>
    </xf>
    <xf numFmtId="0" fontId="0" fillId="0" borderId="1" xfId="0" applyFill="1" applyBorder="1" applyAlignment="1">
      <alignment horizontal="left" wrapText="1"/>
    </xf>
    <xf numFmtId="0" fontId="12" fillId="0" borderId="1" xfId="0" applyFont="1" applyFill="1" applyBorder="1" applyAlignment="1">
      <alignment horizontal="left" wrapText="1"/>
    </xf>
    <xf numFmtId="0" fontId="70" fillId="0" borderId="1" xfId="4" applyFill="1" applyBorder="1" applyAlignment="1" applyProtection="1">
      <alignment horizontal="left" wrapText="1"/>
    </xf>
    <xf numFmtId="1" fontId="0" fillId="0" borderId="1" xfId="0" quotePrefix="1" applyNumberFormat="1" applyFill="1" applyBorder="1" applyAlignment="1">
      <alignment horizontal="left" wrapText="1"/>
    </xf>
    <xf numFmtId="3" fontId="0" fillId="0" borderId="1" xfId="0" applyNumberFormat="1" applyFill="1" applyBorder="1" applyAlignment="1">
      <alignment horizontal="left" wrapText="1"/>
    </xf>
    <xf numFmtId="0" fontId="36" fillId="0" borderId="1" xfId="0" applyFont="1" applyFill="1" applyBorder="1" applyAlignment="1">
      <alignment horizontal="left" wrapText="1"/>
    </xf>
    <xf numFmtId="168" fontId="19" fillId="14" borderId="76" xfId="0" applyNumberFormat="1" applyFont="1" applyFill="1" applyBorder="1" applyAlignment="1">
      <alignment horizontal="center" wrapText="1"/>
    </xf>
    <xf numFmtId="0" fontId="19" fillId="14" borderId="79" xfId="0" applyFont="1" applyFill="1" applyBorder="1" applyAlignment="1">
      <alignment horizontal="center" wrapText="1"/>
    </xf>
    <xf numFmtId="168" fontId="19" fillId="14" borderId="80" xfId="0" applyNumberFormat="1" applyFont="1" applyFill="1" applyBorder="1" applyAlignment="1">
      <alignment horizontal="center" wrapText="1"/>
    </xf>
    <xf numFmtId="0" fontId="20" fillId="0" borderId="1" xfId="0" applyFont="1" applyFill="1" applyBorder="1" applyAlignment="1" applyProtection="1">
      <alignment horizontal="left" wrapText="1"/>
      <protection locked="0"/>
    </xf>
    <xf numFmtId="14" fontId="77" fillId="0" borderId="1" xfId="0" applyNumberFormat="1" applyFont="1" applyFill="1" applyBorder="1" applyAlignment="1" applyProtection="1">
      <alignment horizontal="left"/>
      <protection locked="0"/>
    </xf>
    <xf numFmtId="1" fontId="20" fillId="0" borderId="1" xfId="0" applyNumberFormat="1" applyFont="1" applyFill="1" applyBorder="1" applyAlignment="1" applyProtection="1">
      <alignment horizontal="left"/>
      <protection locked="0"/>
    </xf>
    <xf numFmtId="171" fontId="20" fillId="0" borderId="1" xfId="0" applyNumberFormat="1" applyFont="1" applyFill="1" applyBorder="1" applyAlignment="1" applyProtection="1">
      <alignment horizontal="left"/>
      <protection locked="0"/>
    </xf>
    <xf numFmtId="3" fontId="20" fillId="0" borderId="1" xfId="0" applyNumberFormat="1" applyFont="1" applyFill="1" applyBorder="1" applyAlignment="1" applyProtection="1">
      <alignment horizontal="left" wrapText="1"/>
      <protection locked="0"/>
    </xf>
    <xf numFmtId="3" fontId="20" fillId="0" borderId="1" xfId="0" applyNumberFormat="1" applyFont="1" applyFill="1" applyBorder="1" applyAlignment="1" applyProtection="1">
      <alignment horizontal="left"/>
    </xf>
    <xf numFmtId="3" fontId="20" fillId="0" borderId="1" xfId="0" applyNumberFormat="1" applyFont="1" applyFill="1" applyBorder="1" applyAlignment="1" applyProtection="1">
      <alignment horizontal="left"/>
      <protection locked="0"/>
    </xf>
    <xf numFmtId="3" fontId="20" fillId="0" borderId="1" xfId="0" applyNumberFormat="1" applyFont="1" applyFill="1" applyBorder="1" applyAlignment="1">
      <alignment horizontal="left" wrapText="1"/>
    </xf>
    <xf numFmtId="168" fontId="20" fillId="0" borderId="1" xfId="0" applyNumberFormat="1" applyFont="1" applyFill="1" applyBorder="1" applyAlignment="1">
      <alignment horizontal="left" wrapText="1"/>
    </xf>
    <xf numFmtId="171" fontId="20" fillId="0" borderId="1" xfId="0" applyNumberFormat="1" applyFont="1" applyFill="1" applyBorder="1" applyAlignment="1">
      <alignment horizontal="left" wrapText="1"/>
    </xf>
    <xf numFmtId="168" fontId="20" fillId="0" borderId="1" xfId="0" applyNumberFormat="1" applyFont="1" applyFill="1" applyBorder="1" applyAlignment="1">
      <alignment horizontal="left"/>
    </xf>
    <xf numFmtId="14" fontId="20" fillId="0" borderId="1" xfId="0" applyNumberFormat="1" applyFont="1" applyFill="1" applyBorder="1" applyAlignment="1" applyProtection="1">
      <alignment horizontal="left" wrapText="1"/>
      <protection locked="0"/>
    </xf>
    <xf numFmtId="0" fontId="75" fillId="14" borderId="79" xfId="0" applyFont="1" applyFill="1" applyBorder="1" applyAlignment="1">
      <alignment horizontal="center" vertical="top" wrapText="1"/>
    </xf>
    <xf numFmtId="0" fontId="75" fillId="14" borderId="75" xfId="0" applyFont="1" applyFill="1" applyBorder="1" applyAlignment="1">
      <alignment horizontal="center" vertical="top" wrapText="1"/>
    </xf>
    <xf numFmtId="168" fontId="19" fillId="14" borderId="76" xfId="0" applyNumberFormat="1" applyFont="1" applyFill="1" applyBorder="1" applyAlignment="1">
      <alignment horizontal="center" vertical="top" wrapText="1"/>
    </xf>
    <xf numFmtId="168" fontId="19" fillId="14" borderId="58" xfId="0" applyNumberFormat="1" applyFont="1" applyFill="1" applyBorder="1" applyAlignment="1">
      <alignment horizontal="center" vertical="top" wrapText="1"/>
    </xf>
    <xf numFmtId="0" fontId="19" fillId="14" borderId="76" xfId="0" applyFont="1" applyFill="1" applyBorder="1" applyAlignment="1">
      <alignment horizontal="center" wrapText="1"/>
    </xf>
    <xf numFmtId="0" fontId="6" fillId="0" borderId="0" xfId="0" applyFont="1" applyFill="1" applyAlignment="1">
      <alignment horizontal="center"/>
    </xf>
    <xf numFmtId="0" fontId="0" fillId="0" borderId="0" xfId="0"/>
    <xf numFmtId="0" fontId="85" fillId="3" borderId="53" xfId="0" applyFont="1" applyFill="1" applyBorder="1" applyAlignment="1" applyProtection="1">
      <alignment horizontal="center" wrapText="1"/>
    </xf>
    <xf numFmtId="0" fontId="85" fillId="3" borderId="54" xfId="0" applyFont="1" applyFill="1" applyBorder="1" applyAlignment="1" applyProtection="1">
      <alignment horizontal="center" wrapText="1"/>
    </xf>
    <xf numFmtId="176" fontId="85" fillId="3" borderId="54" xfId="1" applyNumberFormat="1" applyFont="1" applyFill="1" applyBorder="1" applyAlignment="1" applyProtection="1">
      <alignment horizontal="center" wrapText="1"/>
    </xf>
    <xf numFmtId="14" fontId="85" fillId="3" borderId="54" xfId="0" applyNumberFormat="1" applyFont="1" applyFill="1" applyBorder="1" applyAlignment="1" applyProtection="1">
      <alignment horizontal="center" wrapText="1"/>
    </xf>
    <xf numFmtId="49" fontId="85" fillId="3" borderId="99" xfId="0" applyNumberFormat="1" applyFont="1" applyFill="1" applyBorder="1" applyAlignment="1" applyProtection="1">
      <alignment horizontal="center" wrapText="1"/>
    </xf>
    <xf numFmtId="14" fontId="85" fillId="11" borderId="115" xfId="0" applyNumberFormat="1" applyFont="1" applyFill="1" applyBorder="1" applyAlignment="1" applyProtection="1">
      <alignment horizontal="center" wrapText="1"/>
      <protection locked="0"/>
    </xf>
    <xf numFmtId="14" fontId="85" fillId="11" borderId="54" xfId="0" applyNumberFormat="1" applyFont="1" applyFill="1" applyBorder="1" applyAlignment="1" applyProtection="1">
      <alignment horizontal="center" wrapText="1"/>
      <protection locked="0"/>
    </xf>
    <xf numFmtId="0" fontId="85" fillId="11" borderId="54" xfId="0" applyFont="1" applyFill="1" applyBorder="1" applyAlignment="1" applyProtection="1">
      <alignment horizontal="center" wrapText="1"/>
      <protection locked="0"/>
    </xf>
    <xf numFmtId="165" fontId="85" fillId="11" borderId="85" xfId="0" applyNumberFormat="1" applyFont="1" applyFill="1" applyBorder="1" applyAlignment="1" applyProtection="1">
      <alignment horizontal="center" wrapText="1"/>
      <protection locked="0"/>
    </xf>
    <xf numFmtId="0" fontId="85" fillId="0" borderId="19" xfId="0" applyFont="1" applyFill="1" applyBorder="1" applyAlignment="1" applyProtection="1">
      <alignment horizontal="center" wrapText="1"/>
    </xf>
    <xf numFmtId="0" fontId="0" fillId="0" borderId="1" xfId="0" applyFont="1" applyFill="1" applyBorder="1" applyAlignment="1" applyProtection="1">
      <alignment horizontal="center" wrapText="1"/>
    </xf>
    <xf numFmtId="176" fontId="1" fillId="0" borderId="1" xfId="1" applyNumberFormat="1" applyFont="1" applyFill="1" applyBorder="1" applyAlignment="1" applyProtection="1">
      <alignment horizontal="center" wrapText="1"/>
    </xf>
    <xf numFmtId="14" fontId="0" fillId="0" borderId="1" xfId="0" applyNumberFormat="1" applyFont="1" applyFill="1" applyBorder="1" applyAlignment="1" applyProtection="1">
      <alignment horizontal="center" wrapText="1"/>
    </xf>
    <xf numFmtId="49" fontId="0" fillId="0" borderId="62" xfId="0" applyNumberFormat="1" applyFont="1" applyFill="1" applyBorder="1" applyAlignment="1" applyProtection="1">
      <alignment horizontal="center" wrapText="1"/>
    </xf>
    <xf numFmtId="0" fontId="0" fillId="0" borderId="63" xfId="0" applyFont="1" applyFill="1" applyBorder="1" applyAlignment="1" applyProtection="1">
      <alignment horizontal="center" wrapText="1"/>
      <protection locked="0"/>
    </xf>
    <xf numFmtId="14" fontId="0" fillId="0" borderId="1" xfId="0" applyNumberFormat="1" applyFont="1" applyFill="1" applyBorder="1" applyAlignment="1" applyProtection="1">
      <alignment horizontal="center" wrapText="1"/>
      <protection locked="0"/>
    </xf>
    <xf numFmtId="0" fontId="0" fillId="0" borderId="1" xfId="0" applyFont="1" applyFill="1" applyBorder="1" applyAlignment="1" applyProtection="1">
      <alignment horizontal="left" wrapText="1"/>
      <protection locked="0"/>
    </xf>
    <xf numFmtId="165" fontId="0" fillId="0" borderId="17" xfId="0" applyNumberFormat="1" applyFont="1" applyFill="1" applyBorder="1" applyAlignment="1" applyProtection="1">
      <alignment horizontal="center" wrapText="1"/>
      <protection locked="0"/>
    </xf>
    <xf numFmtId="0" fontId="85" fillId="0" borderId="91" xfId="0" applyFont="1" applyFill="1" applyBorder="1" applyAlignment="1" applyProtection="1">
      <alignment horizontal="center" wrapText="1"/>
    </xf>
    <xf numFmtId="0" fontId="0" fillId="0" borderId="4" xfId="0" applyFont="1" applyFill="1" applyBorder="1" applyAlignment="1" applyProtection="1">
      <alignment horizontal="center" wrapText="1"/>
    </xf>
    <xf numFmtId="176" fontId="1" fillId="0" borderId="4" xfId="1" applyNumberFormat="1" applyFont="1" applyFill="1" applyBorder="1" applyAlignment="1" applyProtection="1">
      <alignment horizontal="center" wrapText="1"/>
    </xf>
    <xf numFmtId="14" fontId="0" fillId="0" borderId="4" xfId="0" applyNumberFormat="1" applyFont="1" applyFill="1" applyBorder="1" applyAlignment="1" applyProtection="1">
      <alignment horizontal="center" wrapText="1"/>
    </xf>
    <xf numFmtId="49" fontId="0" fillId="0" borderId="97" xfId="0" applyNumberFormat="1" applyFont="1" applyFill="1" applyBorder="1" applyAlignment="1" applyProtection="1">
      <alignment horizontal="center" wrapText="1"/>
    </xf>
    <xf numFmtId="0" fontId="0" fillId="0" borderId="116" xfId="0" applyFont="1" applyFill="1" applyBorder="1" applyAlignment="1" applyProtection="1">
      <alignment horizontal="center" wrapText="1"/>
      <protection locked="0"/>
    </xf>
    <xf numFmtId="14" fontId="0" fillId="0" borderId="4" xfId="0" applyNumberFormat="1" applyFont="1" applyFill="1" applyBorder="1" applyAlignment="1" applyProtection="1">
      <alignment horizontal="center" wrapText="1"/>
      <protection locked="0"/>
    </xf>
    <xf numFmtId="14" fontId="0" fillId="11" borderId="4" xfId="0" applyNumberFormat="1" applyFont="1" applyFill="1" applyBorder="1" applyAlignment="1" applyProtection="1">
      <alignment horizontal="center" wrapText="1"/>
      <protection locked="0"/>
    </xf>
    <xf numFmtId="0" fontId="85" fillId="0" borderId="4" xfId="0" applyFont="1" applyFill="1" applyBorder="1" applyAlignment="1" applyProtection="1">
      <alignment horizontal="left" wrapText="1"/>
      <protection locked="0"/>
    </xf>
    <xf numFmtId="165" fontId="0" fillId="0" borderId="92" xfId="0" applyNumberFormat="1" applyFont="1" applyFill="1" applyBorder="1" applyAlignment="1" applyProtection="1">
      <alignment horizontal="center" wrapText="1"/>
      <protection locked="0"/>
    </xf>
    <xf numFmtId="0" fontId="120" fillId="0" borderId="1" xfId="31" applyBorder="1" applyAlignment="1">
      <alignment horizontal="center"/>
    </xf>
    <xf numFmtId="0" fontId="120" fillId="0" borderId="1" xfId="31" applyBorder="1"/>
    <xf numFmtId="0" fontId="120" fillId="0" borderId="1" xfId="31" applyBorder="1" applyAlignment="1">
      <alignment wrapText="1"/>
    </xf>
    <xf numFmtId="3" fontId="120" fillId="0" borderId="1" xfId="31" applyNumberFormat="1" applyBorder="1" applyAlignment="1">
      <alignment horizontal="center"/>
    </xf>
    <xf numFmtId="171" fontId="120" fillId="0" borderId="1" xfId="31" applyNumberFormat="1" applyBorder="1" applyAlignment="1">
      <alignment horizontal="center"/>
    </xf>
    <xf numFmtId="14" fontId="120" fillId="0" borderId="1" xfId="31" applyNumberFormat="1" applyBorder="1" applyAlignment="1">
      <alignment horizontal="left" wrapText="1"/>
    </xf>
    <xf numFmtId="3" fontId="120" fillId="0" borderId="1" xfId="31" applyNumberFormat="1" applyFill="1" applyBorder="1" applyAlignment="1">
      <alignment horizontal="center"/>
    </xf>
    <xf numFmtId="0" fontId="120" fillId="0" borderId="1" xfId="31" applyFill="1" applyBorder="1"/>
    <xf numFmtId="0" fontId="120" fillId="0" borderId="1" xfId="31" applyFill="1" applyBorder="1" applyAlignment="1">
      <alignment horizontal="center"/>
    </xf>
    <xf numFmtId="0" fontId="34" fillId="0" borderId="1" xfId="31" applyFont="1" applyBorder="1" applyAlignment="1">
      <alignment vertical="top"/>
    </xf>
    <xf numFmtId="0" fontId="34" fillId="49" borderId="1" xfId="31" applyFont="1" applyFill="1" applyBorder="1" applyAlignment="1">
      <alignment horizontal="center" wrapText="1"/>
    </xf>
    <xf numFmtId="0" fontId="12" fillId="49" borderId="1" xfId="31" applyFont="1" applyFill="1" applyBorder="1" applyAlignment="1">
      <alignment horizontal="center" wrapText="1"/>
    </xf>
    <xf numFmtId="0" fontId="12" fillId="0" borderId="1" xfId="31" applyFont="1" applyFill="1" applyBorder="1" applyAlignment="1">
      <alignment horizontal="center"/>
    </xf>
    <xf numFmtId="0" fontId="12" fillId="0" borderId="1" xfId="31" applyFont="1" applyFill="1" applyBorder="1" applyAlignment="1">
      <alignment wrapText="1"/>
    </xf>
    <xf numFmtId="0" fontId="12" fillId="0" borderId="1" xfId="31" applyFont="1" applyBorder="1" applyAlignment="1">
      <alignment horizontal="center"/>
    </xf>
    <xf numFmtId="0" fontId="120" fillId="0" borderId="1" xfId="31" applyBorder="1" applyAlignment="1">
      <alignment horizontal="center" wrapText="1"/>
    </xf>
    <xf numFmtId="14" fontId="120" fillId="0" borderId="1" xfId="31" applyNumberFormat="1" applyBorder="1" applyAlignment="1">
      <alignment horizontal="left"/>
    </xf>
    <xf numFmtId="0" fontId="12" fillId="0" borderId="1" xfId="31" applyFont="1" applyBorder="1" applyAlignment="1">
      <alignment wrapText="1"/>
    </xf>
    <xf numFmtId="14" fontId="120" fillId="0" borderId="1" xfId="31" applyNumberFormat="1" applyBorder="1" applyAlignment="1">
      <alignment horizontal="center"/>
    </xf>
    <xf numFmtId="14" fontId="120" fillId="0" borderId="1" xfId="31" applyNumberFormat="1" applyBorder="1" applyAlignment="1">
      <alignment horizontal="center" wrapText="1"/>
    </xf>
    <xf numFmtId="0" fontId="12" fillId="0" borderId="1" xfId="31" applyFont="1" applyBorder="1" applyAlignment="1">
      <alignment horizontal="center" wrapText="1"/>
    </xf>
    <xf numFmtId="0" fontId="120" fillId="0" borderId="67" xfId="31" applyBorder="1" applyAlignment="1">
      <alignment horizontal="center" wrapText="1"/>
    </xf>
    <xf numFmtId="0" fontId="36" fillId="0" borderId="1" xfId="31" applyFont="1" applyBorder="1" applyAlignment="1">
      <alignment horizontal="center"/>
    </xf>
    <xf numFmtId="14" fontId="36" fillId="0" borderId="1" xfId="31" applyNumberFormat="1" applyFont="1" applyBorder="1" applyAlignment="1">
      <alignment horizontal="center"/>
    </xf>
    <xf numFmtId="14" fontId="36" fillId="0" borderId="1" xfId="31" applyNumberFormat="1" applyFont="1" applyBorder="1" applyAlignment="1">
      <alignment horizontal="center" wrapText="1"/>
    </xf>
    <xf numFmtId="0" fontId="36" fillId="0" borderId="1" xfId="31" applyFont="1" applyBorder="1" applyAlignment="1">
      <alignment horizontal="center" wrapText="1"/>
    </xf>
    <xf numFmtId="14" fontId="123" fillId="28" borderId="1" xfId="31" applyNumberFormat="1" applyFont="1" applyFill="1" applyBorder="1" applyAlignment="1">
      <alignment horizontal="center"/>
    </xf>
    <xf numFmtId="14" fontId="36" fillId="0" borderId="1" xfId="31" applyNumberFormat="1" applyFont="1" applyFill="1" applyBorder="1" applyAlignment="1">
      <alignment horizontal="center"/>
    </xf>
    <xf numFmtId="0" fontId="36" fillId="0" borderId="1" xfId="31" applyFont="1" applyBorder="1" applyAlignment="1">
      <alignment horizontal="left" wrapText="1"/>
    </xf>
    <xf numFmtId="0" fontId="36" fillId="0" borderId="4" xfId="31" applyFont="1" applyBorder="1" applyAlignment="1">
      <alignment horizontal="center" wrapText="1"/>
    </xf>
    <xf numFmtId="0" fontId="123" fillId="0" borderId="4" xfId="31" applyFont="1" applyBorder="1" applyAlignment="1">
      <alignment horizontal="center" wrapText="1"/>
    </xf>
    <xf numFmtId="0" fontId="0" fillId="0" borderId="0" xfId="0"/>
    <xf numFmtId="0" fontId="76" fillId="32" borderId="3" xfId="0" applyFont="1" applyFill="1" applyBorder="1" applyAlignment="1">
      <alignment horizontal="center" wrapText="1"/>
    </xf>
    <xf numFmtId="0" fontId="77" fillId="0" borderId="1" xfId="0" applyFont="1" applyFill="1" applyBorder="1" applyAlignment="1">
      <alignment wrapText="1"/>
    </xf>
    <xf numFmtId="14" fontId="77" fillId="0" borderId="1" xfId="0" applyNumberFormat="1" applyFont="1" applyFill="1" applyBorder="1" applyAlignment="1">
      <alignment wrapText="1"/>
    </xf>
    <xf numFmtId="0" fontId="77" fillId="0" borderId="1" xfId="0" applyFont="1" applyFill="1" applyBorder="1" applyAlignment="1">
      <alignment horizontal="left" wrapText="1"/>
    </xf>
    <xf numFmtId="14" fontId="77" fillId="0" borderId="1" xfId="0" applyNumberFormat="1" applyFont="1" applyFill="1" applyBorder="1" applyAlignment="1">
      <alignment horizontal="left" wrapText="1"/>
    </xf>
    <xf numFmtId="0" fontId="0" fillId="0" borderId="0" xfId="0"/>
    <xf numFmtId="0" fontId="124" fillId="0" borderId="62" xfId="0" applyFont="1" applyBorder="1" applyAlignment="1">
      <alignment horizontal="center"/>
    </xf>
    <xf numFmtId="0" fontId="26" fillId="0" borderId="9" xfId="0" applyFont="1" applyBorder="1" applyAlignment="1">
      <alignment horizontal="center" wrapText="1"/>
    </xf>
    <xf numFmtId="0" fontId="26" fillId="0" borderId="117" xfId="0" applyFont="1" applyBorder="1" applyAlignment="1">
      <alignment horizontal="center" wrapText="1"/>
    </xf>
    <xf numFmtId="0" fontId="26" fillId="0" borderId="118" xfId="0" applyFont="1" applyBorder="1" applyAlignment="1">
      <alignment horizontal="center" wrapText="1"/>
    </xf>
    <xf numFmtId="0" fontId="26" fillId="5" borderId="118" xfId="0" applyFont="1" applyFill="1" applyBorder="1" applyAlignment="1">
      <alignment horizontal="center" wrapText="1"/>
    </xf>
    <xf numFmtId="3" fontId="125" fillId="0" borderId="0" xfId="0" applyNumberFormat="1" applyFont="1" applyFill="1" applyBorder="1" applyAlignment="1">
      <alignment horizontal="center" vertical="top"/>
    </xf>
    <xf numFmtId="3" fontId="26" fillId="0" borderId="118" xfId="0" applyNumberFormat="1" applyFont="1" applyFill="1" applyBorder="1" applyAlignment="1">
      <alignment horizontal="center" wrapText="1"/>
    </xf>
    <xf numFmtId="3" fontId="126" fillId="0" borderId="0" xfId="0" applyNumberFormat="1" applyFont="1" applyFill="1" applyBorder="1" applyAlignment="1">
      <alignment vertical="top" wrapText="1"/>
    </xf>
    <xf numFmtId="3" fontId="126" fillId="0" borderId="0" xfId="0" applyNumberFormat="1" applyFont="1" applyFill="1" applyBorder="1" applyAlignment="1">
      <alignment horizontal="left" vertical="top" wrapText="1"/>
    </xf>
    <xf numFmtId="3" fontId="126" fillId="5" borderId="0" xfId="0" applyNumberFormat="1" applyFont="1" applyFill="1" applyBorder="1" applyAlignment="1">
      <alignment horizontal="left" vertical="top" wrapText="1"/>
    </xf>
    <xf numFmtId="3" fontId="126" fillId="5" borderId="0" xfId="0" applyNumberFormat="1" applyFont="1" applyFill="1" applyBorder="1" applyAlignment="1">
      <alignment vertical="top" wrapText="1"/>
    </xf>
    <xf numFmtId="4" fontId="0" fillId="0" borderId="0" xfId="0" applyNumberFormat="1"/>
    <xf numFmtId="0" fontId="6" fillId="6" borderId="0" xfId="0" applyFont="1" applyFill="1" applyAlignment="1">
      <alignment horizontal="center"/>
    </xf>
    <xf numFmtId="0" fontId="127" fillId="0" borderId="1" xfId="0" applyFont="1" applyFill="1" applyBorder="1" applyAlignment="1">
      <alignment horizontal="center" vertical="center" wrapText="1"/>
    </xf>
    <xf numFmtId="0" fontId="127" fillId="22" borderId="1" xfId="0" applyFont="1" applyFill="1" applyBorder="1" applyAlignment="1" applyProtection="1">
      <alignment horizontal="center" vertical="center" wrapText="1"/>
      <protection locked="0"/>
    </xf>
    <xf numFmtId="0" fontId="127" fillId="22" borderId="1" xfId="0" applyFont="1" applyFill="1" applyBorder="1" applyAlignment="1">
      <alignment horizontal="center" vertical="center" wrapText="1"/>
    </xf>
    <xf numFmtId="3" fontId="127" fillId="0" borderId="2" xfId="0" applyNumberFormat="1" applyFont="1" applyFill="1" applyBorder="1" applyAlignment="1">
      <alignment horizontal="center" vertical="center" wrapText="1"/>
    </xf>
    <xf numFmtId="38" fontId="127" fillId="0" borderId="2" xfId="0" applyNumberFormat="1" applyFont="1" applyFill="1" applyBorder="1" applyAlignment="1">
      <alignment horizontal="center" vertical="center" wrapText="1"/>
    </xf>
    <xf numFmtId="40" fontId="128" fillId="0" borderId="2" xfId="0" applyNumberFormat="1" applyFont="1" applyFill="1" applyBorder="1" applyAlignment="1">
      <alignment horizontal="center" vertical="center" wrapText="1"/>
    </xf>
    <xf numFmtId="0" fontId="127" fillId="0" borderId="62" xfId="0" applyFont="1" applyFill="1" applyBorder="1" applyAlignment="1">
      <alignment horizontal="center" vertical="center" wrapText="1"/>
    </xf>
    <xf numFmtId="164" fontId="129" fillId="0" borderId="1" xfId="0" applyNumberFormat="1" applyFont="1" applyFill="1" applyBorder="1" applyAlignment="1">
      <alignment horizontal="center" vertical="center" wrapText="1"/>
    </xf>
    <xf numFmtId="0" fontId="10" fillId="16" borderId="1" xfId="0" applyFont="1" applyFill="1" applyBorder="1" applyAlignment="1">
      <alignment horizontal="center" wrapText="1"/>
    </xf>
    <xf numFmtId="0" fontId="10" fillId="28" borderId="1" xfId="0" applyFont="1" applyFill="1" applyBorder="1" applyAlignment="1" applyProtection="1">
      <alignment horizontal="center" wrapText="1"/>
      <protection locked="0"/>
    </xf>
    <xf numFmtId="0" fontId="10" fillId="28" borderId="1" xfId="0" applyFont="1" applyFill="1" applyBorder="1" applyAlignment="1">
      <alignment horizontal="center" wrapText="1"/>
    </xf>
    <xf numFmtId="3" fontId="10" fillId="28" borderId="4" xfId="0" applyNumberFormat="1" applyFont="1" applyFill="1" applyBorder="1" applyAlignment="1">
      <alignment horizontal="center" wrapText="1"/>
    </xf>
    <xf numFmtId="38" fontId="10" fillId="28" borderId="4" xfId="0" applyNumberFormat="1" applyFont="1" applyFill="1" applyBorder="1" applyAlignment="1">
      <alignment horizontal="center" wrapText="1"/>
    </xf>
    <xf numFmtId="40" fontId="130" fillId="0" borderId="1" xfId="0" applyNumberFormat="1" applyFont="1" applyFill="1" applyBorder="1" applyAlignment="1">
      <alignment horizontal="center" wrapText="1"/>
    </xf>
    <xf numFmtId="3" fontId="10" fillId="16" borderId="4" xfId="0" applyNumberFormat="1" applyFont="1" applyFill="1" applyBorder="1" applyAlignment="1">
      <alignment horizontal="center" wrapText="1"/>
    </xf>
    <xf numFmtId="164" fontId="10" fillId="28" borderId="1" xfId="0" applyNumberFormat="1" applyFont="1" applyFill="1" applyBorder="1" applyAlignment="1">
      <alignment horizontal="center" wrapText="1"/>
    </xf>
    <xf numFmtId="0" fontId="8" fillId="3" borderId="0" xfId="0" applyFont="1" applyFill="1" applyAlignment="1">
      <alignment horizontal="center"/>
    </xf>
    <xf numFmtId="0" fontId="7" fillId="0" borderId="0" xfId="0" applyFont="1" applyAlignment="1">
      <alignment horizontal="center"/>
    </xf>
    <xf numFmtId="173" fontId="34" fillId="24" borderId="104" xfId="11" applyNumberFormat="1" applyFont="1" applyFill="1" applyBorder="1" applyAlignment="1">
      <alignment horizontal="center" vertical="top" wrapText="1"/>
    </xf>
    <xf numFmtId="173" fontId="34" fillId="24" borderId="108" xfId="11" applyNumberFormat="1" applyFont="1" applyFill="1" applyBorder="1" applyAlignment="1">
      <alignment horizontal="center" vertical="top" wrapText="1"/>
    </xf>
    <xf numFmtId="0" fontId="34" fillId="24" borderId="1" xfId="5" applyFont="1" applyFill="1" applyBorder="1" applyAlignment="1">
      <alignment horizontal="center" vertical="top" wrapText="1"/>
    </xf>
    <xf numFmtId="0" fontId="34" fillId="24" borderId="106" xfId="5" applyFont="1" applyFill="1" applyBorder="1" applyAlignment="1">
      <alignment horizontal="center" vertical="top" wrapText="1"/>
    </xf>
    <xf numFmtId="0" fontId="34" fillId="24" borderId="2" xfId="5" applyFont="1" applyFill="1" applyBorder="1" applyAlignment="1">
      <alignment horizontal="center" vertical="top" wrapText="1"/>
    </xf>
    <xf numFmtId="0" fontId="12" fillId="0" borderId="105" xfId="5" applyBorder="1" applyAlignment="1">
      <alignment horizontal="center" vertical="top" wrapText="1"/>
    </xf>
    <xf numFmtId="173" fontId="34" fillId="24" borderId="62" xfId="9" applyNumberFormat="1" applyFont="1" applyFill="1" applyBorder="1" applyAlignment="1">
      <alignment horizontal="center" vertical="top" wrapText="1"/>
    </xf>
    <xf numFmtId="173" fontId="34" fillId="24" borderId="9" xfId="9" applyNumberFormat="1" applyFont="1" applyFill="1" applyBorder="1" applyAlignment="1">
      <alignment horizontal="center" vertical="top" wrapText="1"/>
    </xf>
    <xf numFmtId="173" fontId="34" fillId="24" borderId="16" xfId="9" applyNumberFormat="1" applyFont="1" applyFill="1" applyBorder="1" applyAlignment="1">
      <alignment horizontal="center" vertical="top" wrapText="1"/>
    </xf>
    <xf numFmtId="173" fontId="34" fillId="24" borderId="2" xfId="9" applyNumberFormat="1" applyFont="1" applyFill="1" applyBorder="1" applyAlignment="1">
      <alignment horizontal="center" vertical="top" wrapText="1"/>
    </xf>
    <xf numFmtId="173" fontId="12" fillId="24" borderId="105" xfId="9" applyNumberFormat="1" applyFont="1" applyFill="1" applyBorder="1" applyAlignment="1">
      <alignment horizontal="center" vertical="top" wrapText="1"/>
    </xf>
    <xf numFmtId="173" fontId="34" fillId="24" borderId="2" xfId="10" applyNumberFormat="1" applyFont="1" applyFill="1" applyBorder="1" applyAlignment="1" applyProtection="1">
      <alignment horizontal="center" vertical="top" wrapText="1"/>
    </xf>
    <xf numFmtId="173" fontId="12" fillId="24" borderId="105" xfId="10" applyNumberFormat="1" applyFont="1" applyFill="1" applyBorder="1" applyAlignment="1" applyProtection="1">
      <alignment horizontal="center" vertical="top" wrapText="1"/>
    </xf>
    <xf numFmtId="173" fontId="34" fillId="24" borderId="103" xfId="10" applyNumberFormat="1" applyFont="1" applyFill="1" applyBorder="1" applyAlignment="1" applyProtection="1">
      <alignment horizontal="center" vertical="top" wrapText="1"/>
    </xf>
    <xf numFmtId="173" fontId="12" fillId="24" borderId="107" xfId="10" applyNumberFormat="1" applyFont="1" applyFill="1" applyBorder="1" applyAlignment="1" applyProtection="1">
      <alignment horizontal="center" vertical="top" wrapText="1"/>
    </xf>
    <xf numFmtId="164" fontId="34" fillId="0" borderId="80" xfId="0" applyNumberFormat="1" applyFont="1" applyFill="1" applyBorder="1" applyAlignment="1">
      <alignment horizontal="center" wrapText="1"/>
    </xf>
    <xf numFmtId="164" fontId="34" fillId="0" borderId="0" xfId="0" applyNumberFormat="1" applyFont="1" applyFill="1" applyBorder="1" applyAlignment="1">
      <alignment horizontal="center" wrapText="1"/>
    </xf>
    <xf numFmtId="173" fontId="34" fillId="24" borderId="2" xfId="9" applyNumberFormat="1" applyFont="1" applyFill="1" applyBorder="1" applyAlignment="1" applyProtection="1">
      <alignment horizontal="center" vertical="top" wrapText="1"/>
    </xf>
    <xf numFmtId="0" fontId="12" fillId="0" borderId="105" xfId="5" applyBorder="1" applyAlignment="1" applyProtection="1">
      <alignment horizontal="center" vertical="top" wrapText="1"/>
    </xf>
    <xf numFmtId="0" fontId="42" fillId="32" borderId="62" xfId="0" applyFont="1" applyFill="1" applyBorder="1" applyAlignment="1">
      <alignment horizontal="right" wrapText="1"/>
    </xf>
    <xf numFmtId="0" fontId="0" fillId="0" borderId="9" xfId="0" applyBorder="1" applyAlignment="1"/>
    <xf numFmtId="0" fontId="0" fillId="0" borderId="16" xfId="0" applyBorder="1" applyAlignment="1"/>
    <xf numFmtId="0" fontId="34" fillId="32" borderId="62" xfId="0" applyFont="1" applyFill="1" applyBorder="1" applyAlignment="1">
      <alignment horizontal="right" wrapText="1"/>
    </xf>
    <xf numFmtId="0" fontId="12" fillId="0" borderId="9" xfId="0" applyFont="1" applyBorder="1" applyAlignment="1"/>
    <xf numFmtId="0" fontId="12" fillId="0" borderId="16" xfId="0" applyFont="1" applyBorder="1" applyAlignment="1"/>
    <xf numFmtId="0" fontId="114" fillId="32" borderId="62" xfId="0" applyFont="1" applyFill="1" applyBorder="1" applyAlignment="1">
      <alignment horizontal="right" wrapText="1"/>
    </xf>
    <xf numFmtId="0" fontId="36" fillId="0" borderId="9" xfId="0" applyFont="1" applyBorder="1" applyAlignment="1">
      <alignment horizontal="right" wrapText="1"/>
    </xf>
    <xf numFmtId="0" fontId="36" fillId="0" borderId="16" xfId="0" applyFont="1" applyBorder="1" applyAlignment="1">
      <alignment horizontal="right" wrapText="1"/>
    </xf>
    <xf numFmtId="0" fontId="113" fillId="32" borderId="62" xfId="0" applyFont="1" applyFill="1" applyBorder="1" applyAlignment="1">
      <alignment horizontal="right" wrapText="1"/>
    </xf>
    <xf numFmtId="0" fontId="116" fillId="32" borderId="62" xfId="0" applyFont="1" applyFill="1" applyBorder="1" applyAlignment="1">
      <alignment horizontal="right" wrapText="1"/>
    </xf>
    <xf numFmtId="175" fontId="34" fillId="24" borderId="2" xfId="5" applyNumberFormat="1" applyFont="1" applyFill="1" applyBorder="1" applyAlignment="1">
      <alignment horizontal="center" vertical="top" wrapText="1"/>
    </xf>
    <xf numFmtId="175" fontId="12" fillId="0" borderId="105" xfId="5" applyNumberFormat="1" applyBorder="1" applyAlignment="1">
      <alignment horizontal="center" vertical="top" wrapText="1"/>
    </xf>
    <xf numFmtId="0" fontId="34" fillId="24" borderId="2" xfId="5" applyFont="1" applyFill="1" applyBorder="1" applyAlignment="1" applyProtection="1">
      <alignment horizontal="center" vertical="top" wrapText="1"/>
    </xf>
    <xf numFmtId="164" fontId="69" fillId="0" borderId="80" xfId="0" applyNumberFormat="1" applyFont="1" applyFill="1" applyBorder="1" applyAlignment="1">
      <alignment horizontal="center" wrapText="1"/>
    </xf>
    <xf numFmtId="164" fontId="69" fillId="0" borderId="0" xfId="0" applyNumberFormat="1" applyFont="1" applyFill="1" applyBorder="1" applyAlignment="1">
      <alignment horizontal="center" wrapText="1"/>
    </xf>
    <xf numFmtId="164" fontId="42" fillId="32" borderId="80" xfId="0" applyNumberFormat="1" applyFont="1" applyFill="1" applyBorder="1" applyAlignment="1">
      <alignment horizontal="center" wrapText="1"/>
    </xf>
    <xf numFmtId="164" fontId="42" fillId="32" borderId="0" xfId="0" applyNumberFormat="1" applyFont="1" applyFill="1" applyBorder="1" applyAlignment="1">
      <alignment horizontal="center" wrapText="1"/>
    </xf>
    <xf numFmtId="164" fontId="68" fillId="0" borderId="80" xfId="0" applyNumberFormat="1" applyFont="1" applyFill="1" applyBorder="1" applyAlignment="1">
      <alignment horizontal="center" wrapText="1"/>
    </xf>
    <xf numFmtId="164" fontId="68" fillId="0" borderId="0" xfId="0" applyNumberFormat="1" applyFont="1" applyFill="1" applyBorder="1" applyAlignment="1">
      <alignment horizontal="center" wrapText="1"/>
    </xf>
    <xf numFmtId="0" fontId="35" fillId="20" borderId="25" xfId="0" applyFont="1" applyFill="1" applyBorder="1" applyAlignment="1">
      <alignment horizontal="center" wrapText="1"/>
    </xf>
    <xf numFmtId="0" fontId="35" fillId="20" borderId="26" xfId="0" applyFont="1" applyFill="1" applyBorder="1" applyAlignment="1">
      <alignment horizontal="center" wrapText="1"/>
    </xf>
    <xf numFmtId="3" fontId="19" fillId="14" borderId="76" xfId="0" applyNumberFormat="1" applyFont="1" applyFill="1" applyBorder="1" applyAlignment="1">
      <alignment horizontal="center" wrapText="1"/>
    </xf>
    <xf numFmtId="3" fontId="19" fillId="14" borderId="4" xfId="0" applyNumberFormat="1" applyFont="1" applyFill="1" applyBorder="1" applyAlignment="1">
      <alignment horizontal="center" wrapText="1"/>
    </xf>
    <xf numFmtId="168" fontId="19" fillId="14" borderId="76" xfId="0" applyNumberFormat="1" applyFont="1" applyFill="1" applyBorder="1" applyAlignment="1">
      <alignment horizontal="center" wrapText="1"/>
    </xf>
    <xf numFmtId="168" fontId="19" fillId="14" borderId="4" xfId="0" applyNumberFormat="1" applyFont="1" applyFill="1" applyBorder="1" applyAlignment="1">
      <alignment horizontal="center" wrapText="1"/>
    </xf>
    <xf numFmtId="0" fontId="6" fillId="6" borderId="0" xfId="0" applyFont="1" applyFill="1" applyAlignment="1">
      <alignment horizontal="center"/>
    </xf>
    <xf numFmtId="0" fontId="37" fillId="6" borderId="0" xfId="0" applyFont="1" applyFill="1" applyAlignment="1">
      <alignment horizontal="center"/>
    </xf>
    <xf numFmtId="0" fontId="27" fillId="0" borderId="0" xfId="0" applyFont="1" applyAlignment="1">
      <alignment horizontal="left"/>
    </xf>
    <xf numFmtId="0" fontId="10" fillId="5" borderId="0" xfId="0" applyFont="1" applyFill="1" applyAlignment="1">
      <alignment horizontal="center" textRotation="90" wrapText="1"/>
    </xf>
    <xf numFmtId="0" fontId="23" fillId="5" borderId="0" xfId="0" applyFont="1" applyFill="1" applyAlignment="1">
      <alignment textRotation="90" wrapText="1"/>
    </xf>
    <xf numFmtId="0" fontId="9" fillId="9" borderId="0" xfId="0" applyFont="1" applyFill="1" applyAlignment="1">
      <alignment textRotation="90" wrapText="1"/>
    </xf>
    <xf numFmtId="0" fontId="0" fillId="0" borderId="0" xfId="0" applyAlignment="1">
      <alignment wrapText="1"/>
    </xf>
    <xf numFmtId="0" fontId="10" fillId="12" borderId="0" xfId="0" applyFont="1" applyFill="1" applyAlignment="1">
      <alignment textRotation="90" wrapText="1"/>
    </xf>
    <xf numFmtId="0" fontId="38" fillId="6" borderId="0" xfId="0" applyFont="1" applyFill="1" applyBorder="1" applyAlignment="1">
      <alignment horizontal="center" vertical="top"/>
    </xf>
    <xf numFmtId="170" fontId="26" fillId="0" borderId="0" xfId="0" applyNumberFormat="1" applyFont="1" applyFill="1" applyAlignment="1">
      <alignment horizontal="left"/>
    </xf>
    <xf numFmtId="170" fontId="49" fillId="0" borderId="0" xfId="0" applyNumberFormat="1" applyFont="1" applyFill="1" applyAlignment="1">
      <alignment horizontal="left"/>
    </xf>
    <xf numFmtId="0" fontId="26" fillId="0" borderId="0" xfId="0" applyFont="1" applyFill="1" applyAlignment="1"/>
    <xf numFmtId="0" fontId="49" fillId="0" borderId="0" xfId="0" applyFont="1" applyFill="1" applyAlignment="1"/>
    <xf numFmtId="0" fontId="38" fillId="6" borderId="0" xfId="0" applyFont="1" applyFill="1" applyBorder="1" applyAlignment="1">
      <alignment horizontal="center"/>
    </xf>
    <xf numFmtId="0" fontId="5" fillId="15" borderId="10" xfId="0" applyFont="1" applyFill="1" applyBorder="1" applyAlignment="1">
      <alignment horizontal="center"/>
    </xf>
    <xf numFmtId="0" fontId="5" fillId="15" borderId="11" xfId="0" applyFont="1" applyFill="1" applyBorder="1" applyAlignment="1">
      <alignment horizontal="center"/>
    </xf>
    <xf numFmtId="0" fontId="5" fillId="15" borderId="12" xfId="0" applyFont="1" applyFill="1" applyBorder="1" applyAlignment="1">
      <alignment horizontal="center"/>
    </xf>
    <xf numFmtId="0" fontId="5" fillId="15" borderId="15" xfId="0" applyFont="1" applyFill="1" applyBorder="1" applyAlignment="1">
      <alignment horizontal="center"/>
    </xf>
    <xf numFmtId="0" fontId="5" fillId="15" borderId="9" xfId="0" applyFont="1" applyFill="1" applyBorder="1" applyAlignment="1">
      <alignment horizontal="center"/>
    </xf>
    <xf numFmtId="0" fontId="5" fillId="15" borderId="18" xfId="0" applyFont="1" applyFill="1" applyBorder="1" applyAlignment="1">
      <alignment horizontal="center"/>
    </xf>
    <xf numFmtId="0" fontId="19" fillId="14" borderId="74" xfId="0" applyFont="1" applyFill="1" applyBorder="1" applyAlignment="1">
      <alignment horizontal="center" wrapText="1"/>
    </xf>
    <xf numFmtId="0" fontId="19" fillId="14" borderId="78" xfId="0" applyFont="1" applyFill="1" applyBorder="1" applyAlignment="1">
      <alignment horizontal="center" wrapText="1"/>
    </xf>
    <xf numFmtId="0" fontId="19" fillId="14" borderId="76" xfId="0" applyFont="1" applyFill="1" applyBorder="1" applyAlignment="1">
      <alignment horizontal="center" wrapText="1"/>
    </xf>
    <xf numFmtId="0" fontId="19" fillId="14" borderId="4" xfId="0" applyFont="1" applyFill="1" applyBorder="1" applyAlignment="1">
      <alignment horizontal="center" wrapText="1"/>
    </xf>
    <xf numFmtId="4" fontId="19" fillId="14" borderId="76" xfId="0" applyNumberFormat="1" applyFont="1" applyFill="1" applyBorder="1" applyAlignment="1">
      <alignment horizontal="center" wrapText="1"/>
    </xf>
    <xf numFmtId="4" fontId="19" fillId="14" borderId="4" xfId="0" applyNumberFormat="1" applyFont="1" applyFill="1" applyBorder="1" applyAlignment="1">
      <alignment horizontal="center" wrapText="1"/>
    </xf>
    <xf numFmtId="168" fontId="19" fillId="14" borderId="76" xfId="0" applyNumberFormat="1" applyFont="1" applyFill="1" applyBorder="1" applyAlignment="1">
      <alignment horizontal="center" vertical="top" wrapText="1"/>
    </xf>
    <xf numFmtId="168" fontId="19" fillId="14" borderId="4" xfId="0" applyNumberFormat="1" applyFont="1" applyFill="1" applyBorder="1" applyAlignment="1">
      <alignment horizontal="center" vertical="top" wrapText="1"/>
    </xf>
    <xf numFmtId="0" fontId="76" fillId="14" borderId="77" xfId="0" applyFont="1" applyFill="1" applyBorder="1" applyAlignment="1">
      <alignment horizontal="center" wrapText="1"/>
    </xf>
    <xf numFmtId="0" fontId="76" fillId="14" borderId="81" xfId="0" applyFont="1" applyFill="1" applyBorder="1" applyAlignment="1">
      <alignment horizontal="center" wrapText="1"/>
    </xf>
    <xf numFmtId="0" fontId="25" fillId="0" borderId="2" xfId="0" applyFont="1" applyFill="1" applyBorder="1" applyAlignment="1" applyProtection="1">
      <alignment horizontal="left" vertical="top" wrapText="1"/>
      <protection locked="0"/>
    </xf>
    <xf numFmtId="0" fontId="25" fillId="0" borderId="58" xfId="0" applyFont="1" applyFill="1" applyBorder="1" applyAlignment="1" applyProtection="1">
      <alignment horizontal="left" vertical="top" wrapText="1"/>
      <protection locked="0"/>
    </xf>
    <xf numFmtId="0" fontId="25" fillId="0" borderId="29" xfId="0" applyFont="1" applyFill="1" applyBorder="1" applyAlignment="1" applyProtection="1">
      <alignment horizontal="left" vertical="top" wrapText="1"/>
      <protection locked="0"/>
    </xf>
    <xf numFmtId="3" fontId="20" fillId="14" borderId="76" xfId="0" applyNumberFormat="1" applyFont="1" applyFill="1" applyBorder="1" applyAlignment="1">
      <alignment horizontal="center" wrapText="1"/>
    </xf>
    <xf numFmtId="3" fontId="20" fillId="14" borderId="4" xfId="0" applyNumberFormat="1" applyFont="1" applyFill="1" applyBorder="1" applyAlignment="1">
      <alignment horizontal="center" wrapText="1"/>
    </xf>
    <xf numFmtId="0" fontId="42" fillId="0" borderId="0" xfId="0" applyFont="1" applyFill="1" applyBorder="1" applyAlignment="1">
      <alignment horizontal="center"/>
    </xf>
    <xf numFmtId="0" fontId="42" fillId="36" borderId="0" xfId="0" applyFont="1" applyFill="1" applyBorder="1" applyAlignment="1">
      <alignment horizontal="center" vertical="center" wrapText="1"/>
    </xf>
    <xf numFmtId="7" fontId="42" fillId="31" borderId="0" xfId="2" applyNumberFormat="1" applyFont="1" applyFill="1" applyBorder="1" applyAlignment="1">
      <alignment horizontal="center" vertical="center"/>
    </xf>
    <xf numFmtId="0" fontId="42" fillId="0" borderId="0" xfId="0" applyFont="1" applyFill="1" applyBorder="1" applyAlignment="1">
      <alignment horizontal="center" vertical="center" wrapText="1"/>
    </xf>
    <xf numFmtId="44" fontId="42" fillId="37" borderId="0" xfId="1" applyNumberFormat="1" applyFont="1" applyFill="1" applyBorder="1" applyAlignment="1">
      <alignment horizontal="center" vertical="center"/>
    </xf>
    <xf numFmtId="0" fontId="42" fillId="38" borderId="0" xfId="0" applyFont="1" applyFill="1" applyBorder="1" applyAlignment="1">
      <alignment horizontal="center" vertical="center" wrapText="1"/>
    </xf>
    <xf numFmtId="0" fontId="42" fillId="0" borderId="0" xfId="0" applyFont="1" applyBorder="1" applyAlignment="1">
      <alignment horizontal="center" wrapText="1"/>
    </xf>
    <xf numFmtId="0" fontId="42" fillId="39" borderId="0" xfId="0" applyFont="1" applyFill="1" applyBorder="1" applyAlignment="1">
      <alignment horizontal="center"/>
    </xf>
    <xf numFmtId="0" fontId="56" fillId="40" borderId="97" xfId="0" applyFont="1" applyFill="1" applyBorder="1" applyAlignment="1">
      <alignment horizontal="center"/>
    </xf>
    <xf numFmtId="0" fontId="56" fillId="40" borderId="3" xfId="0" applyFont="1" applyFill="1" applyBorder="1" applyAlignment="1">
      <alignment horizontal="center"/>
    </xf>
    <xf numFmtId="0" fontId="56" fillId="40" borderId="62" xfId="0" applyFont="1" applyFill="1" applyBorder="1" applyAlignment="1">
      <alignment horizontal="center"/>
    </xf>
    <xf numFmtId="0" fontId="56" fillId="40" borderId="9" xfId="0" applyFont="1" applyFill="1" applyBorder="1" applyAlignment="1">
      <alignment horizontal="center"/>
    </xf>
    <xf numFmtId="0" fontId="101" fillId="16" borderId="0" xfId="0" applyFont="1" applyFill="1" applyAlignment="1">
      <alignment horizontal="center" wrapText="1"/>
    </xf>
    <xf numFmtId="0" fontId="101" fillId="16" borderId="3" xfId="0" applyFont="1" applyFill="1" applyBorder="1" applyAlignment="1">
      <alignment horizontal="center" wrapText="1"/>
    </xf>
    <xf numFmtId="0" fontId="0" fillId="0" borderId="0" xfId="0" applyAlignment="1">
      <alignment horizontal="left"/>
    </xf>
    <xf numFmtId="0" fontId="0" fillId="0" borderId="0" xfId="0" applyAlignment="1"/>
    <xf numFmtId="0" fontId="0" fillId="0" borderId="3" xfId="0" applyBorder="1" applyAlignment="1"/>
    <xf numFmtId="0" fontId="106" fillId="45" borderId="62" xfId="0" applyFont="1" applyFill="1" applyBorder="1" applyAlignment="1">
      <alignment horizontal="center" wrapText="1"/>
    </xf>
    <xf numFmtId="0" fontId="100" fillId="45" borderId="9" xfId="0" applyFont="1" applyFill="1" applyBorder="1" applyAlignment="1">
      <alignment wrapText="1"/>
    </xf>
    <xf numFmtId="0" fontId="100" fillId="45" borderId="16" xfId="0" applyFont="1" applyFill="1" applyBorder="1" applyAlignment="1">
      <alignment wrapText="1"/>
    </xf>
    <xf numFmtId="0" fontId="105" fillId="28" borderId="62" xfId="0" applyFont="1" applyFill="1" applyBorder="1" applyAlignment="1">
      <alignment horizontal="center" wrapText="1"/>
    </xf>
    <xf numFmtId="0" fontId="105" fillId="28" borderId="9" xfId="0" applyFont="1" applyFill="1" applyBorder="1" applyAlignment="1">
      <alignment horizontal="center" wrapText="1"/>
    </xf>
    <xf numFmtId="0" fontId="0" fillId="0" borderId="9" xfId="0" applyBorder="1" applyAlignment="1">
      <alignment horizontal="center" wrapText="1"/>
    </xf>
    <xf numFmtId="0" fontId="0" fillId="0" borderId="16" xfId="0" applyBorder="1" applyAlignment="1">
      <alignment horizontal="center" wrapText="1"/>
    </xf>
    <xf numFmtId="0" fontId="106" fillId="28" borderId="1" xfId="0" applyFont="1" applyFill="1" applyBorder="1" applyAlignment="1">
      <alignment horizontal="center"/>
    </xf>
    <xf numFmtId="0" fontId="97" fillId="0" borderId="1" xfId="0" applyFont="1" applyBorder="1" applyAlignment="1">
      <alignment horizontal="center"/>
    </xf>
    <xf numFmtId="0" fontId="42" fillId="28" borderId="1" xfId="0" applyFont="1" applyFill="1" applyBorder="1" applyAlignment="1">
      <alignment horizontal="center"/>
    </xf>
    <xf numFmtId="0" fontId="34" fillId="0" borderId="1" xfId="0" applyFont="1" applyBorder="1" applyAlignment="1">
      <alignment horizontal="center"/>
    </xf>
    <xf numFmtId="0" fontId="42" fillId="28" borderId="62" xfId="0" applyFont="1" applyFill="1" applyBorder="1" applyAlignment="1">
      <alignment horizontal="center" wrapText="1"/>
    </xf>
    <xf numFmtId="0" fontId="0" fillId="0" borderId="9" xfId="0" applyBorder="1" applyAlignment="1">
      <alignment wrapText="1"/>
    </xf>
    <xf numFmtId="0" fontId="0" fillId="0" borderId="16" xfId="0" applyBorder="1" applyAlignment="1">
      <alignment wrapText="1"/>
    </xf>
    <xf numFmtId="0" fontId="34" fillId="0" borderId="1" xfId="0" applyFont="1" applyBorder="1" applyAlignment="1"/>
    <xf numFmtId="0" fontId="42" fillId="28" borderId="1" xfId="0" applyFont="1" applyFill="1" applyBorder="1" applyAlignment="1">
      <alignment horizontal="left"/>
    </xf>
    <xf numFmtId="0" fontId="0" fillId="0" borderId="1" xfId="0" applyBorder="1" applyAlignment="1"/>
    <xf numFmtId="0" fontId="42" fillId="28" borderId="1" xfId="0" applyFont="1" applyFill="1" applyBorder="1" applyAlignment="1">
      <alignment horizontal="center" wrapText="1"/>
    </xf>
    <xf numFmtId="0" fontId="0" fillId="0" borderId="1" xfId="0" applyBorder="1" applyAlignment="1">
      <alignment horizontal="center"/>
    </xf>
    <xf numFmtId="44" fontId="42" fillId="28" borderId="2" xfId="2" applyFont="1" applyFill="1" applyBorder="1" applyAlignment="1">
      <alignment horizontal="center" wrapText="1"/>
    </xf>
    <xf numFmtId="44" fontId="34" fillId="0" borderId="4" xfId="2" applyFont="1" applyBorder="1" applyAlignment="1">
      <alignment wrapText="1"/>
    </xf>
    <xf numFmtId="0" fontId="56" fillId="0" borderId="62" xfId="0" applyFont="1" applyBorder="1" applyAlignment="1">
      <alignment horizontal="center" wrapText="1"/>
    </xf>
    <xf numFmtId="0" fontId="56" fillId="0" borderId="9" xfId="0" applyFont="1" applyBorder="1" applyAlignment="1">
      <alignment horizontal="center" wrapText="1"/>
    </xf>
    <xf numFmtId="0" fontId="56" fillId="0" borderId="16" xfId="0" applyFont="1" applyBorder="1" applyAlignment="1">
      <alignment horizontal="center" wrapText="1"/>
    </xf>
    <xf numFmtId="0" fontId="59" fillId="0" borderId="62" xfId="0" applyFont="1" applyFill="1" applyBorder="1" applyAlignment="1">
      <alignment horizontal="center" wrapText="1"/>
    </xf>
    <xf numFmtId="0" fontId="59" fillId="0" borderId="9" xfId="0" applyFont="1" applyFill="1" applyBorder="1" applyAlignment="1">
      <alignment horizontal="center" wrapText="1"/>
    </xf>
    <xf numFmtId="0" fontId="59" fillId="0" borderId="16" xfId="0" applyFont="1" applyFill="1" applyBorder="1" applyAlignment="1">
      <alignment horizontal="center" wrapText="1"/>
    </xf>
    <xf numFmtId="0" fontId="59" fillId="0" borderId="64" xfId="0" applyFont="1" applyFill="1" applyBorder="1" applyAlignment="1">
      <alignment horizontal="center"/>
    </xf>
    <xf numFmtId="0" fontId="59" fillId="0" borderId="26" xfId="0" applyFont="1" applyFill="1" applyBorder="1" applyAlignment="1">
      <alignment horizontal="center"/>
    </xf>
    <xf numFmtId="0" fontId="59" fillId="0" borderId="65" xfId="0" applyFont="1" applyFill="1" applyBorder="1" applyAlignment="1">
      <alignment horizontal="center"/>
    </xf>
    <xf numFmtId="0" fontId="5" fillId="0" borderId="0" xfId="0" applyFont="1" applyAlignment="1">
      <alignment horizontal="center"/>
    </xf>
    <xf numFmtId="4" fontId="34" fillId="21" borderId="89" xfId="0" applyNumberFormat="1" applyFont="1" applyFill="1" applyBorder="1" applyAlignment="1">
      <alignment horizontal="center" wrapText="1"/>
    </xf>
    <xf numFmtId="4" fontId="34" fillId="21" borderId="21" xfId="0" applyNumberFormat="1" applyFont="1" applyFill="1" applyBorder="1" applyAlignment="1">
      <alignment horizontal="center" wrapText="1"/>
    </xf>
    <xf numFmtId="4" fontId="34" fillId="21" borderId="90" xfId="0" applyNumberFormat="1" applyFont="1" applyFill="1" applyBorder="1" applyAlignment="1">
      <alignment horizontal="center" wrapText="1"/>
    </xf>
    <xf numFmtId="4" fontId="34" fillId="21" borderId="22" xfId="0" applyNumberFormat="1" applyFont="1" applyFill="1" applyBorder="1" applyAlignment="1">
      <alignment horizontal="center" wrapText="1"/>
    </xf>
    <xf numFmtId="0" fontId="5" fillId="0" borderId="80" xfId="0" applyFont="1" applyFill="1" applyBorder="1" applyAlignment="1">
      <alignment horizontal="center" vertical="center"/>
    </xf>
    <xf numFmtId="0" fontId="5" fillId="0" borderId="0" xfId="0" applyFont="1" applyFill="1" applyBorder="1" applyAlignment="1">
      <alignment horizontal="center" vertical="center"/>
    </xf>
    <xf numFmtId="0" fontId="4" fillId="29" borderId="66" xfId="0" applyFont="1" applyFill="1" applyBorder="1" applyAlignment="1" applyProtection="1">
      <alignment horizontal="left" wrapText="1"/>
    </xf>
    <xf numFmtId="0" fontId="74" fillId="29" borderId="68" xfId="0" applyFont="1" applyFill="1" applyBorder="1" applyAlignment="1" applyProtection="1">
      <alignment horizontal="left" wrapText="1"/>
    </xf>
    <xf numFmtId="44" fontId="74" fillId="29" borderId="68" xfId="2" applyFont="1" applyFill="1" applyBorder="1" applyAlignment="1" applyProtection="1">
      <alignment horizontal="left" wrapText="1"/>
    </xf>
    <xf numFmtId="0" fontId="74" fillId="29" borderId="69" xfId="0" applyFont="1" applyFill="1" applyBorder="1" applyAlignment="1" applyProtection="1">
      <alignment horizontal="left" wrapText="1"/>
    </xf>
    <xf numFmtId="0" fontId="4" fillId="33" borderId="66" xfId="0" applyFont="1" applyFill="1" applyBorder="1" applyAlignment="1" applyProtection="1">
      <alignment horizontal="left"/>
    </xf>
    <xf numFmtId="0" fontId="4" fillId="33" borderId="68" xfId="0" applyFont="1" applyFill="1" applyBorder="1" applyAlignment="1" applyProtection="1">
      <alignment horizontal="left"/>
    </xf>
    <xf numFmtId="0" fontId="4" fillId="33" borderId="69" xfId="0" applyFont="1" applyFill="1" applyBorder="1" applyAlignment="1" applyProtection="1">
      <alignment horizontal="left"/>
    </xf>
    <xf numFmtId="40" fontId="71" fillId="34" borderId="94" xfId="0" applyNumberFormat="1" applyFont="1" applyFill="1" applyBorder="1" applyAlignment="1">
      <alignment horizontal="center" vertical="center" wrapText="1" shrinkToFit="1"/>
    </xf>
    <xf numFmtId="4" fontId="71" fillId="31" borderId="66" xfId="0" applyNumberFormat="1" applyFont="1" applyFill="1" applyBorder="1" applyAlignment="1">
      <alignment horizontal="center" vertical="center" wrapText="1"/>
    </xf>
    <xf numFmtId="4" fontId="85" fillId="31" borderId="68" xfId="0" applyNumberFormat="1" applyFont="1" applyFill="1" applyBorder="1" applyAlignment="1">
      <alignment horizontal="center" vertical="center" wrapText="1"/>
    </xf>
    <xf numFmtId="4" fontId="85" fillId="31" borderId="69" xfId="0" applyNumberFormat="1" applyFont="1" applyFill="1" applyBorder="1" applyAlignment="1">
      <alignment horizontal="center" vertical="center" wrapText="1"/>
    </xf>
    <xf numFmtId="4" fontId="34" fillId="35" borderId="88" xfId="0" applyNumberFormat="1" applyFont="1" applyFill="1" applyBorder="1" applyAlignment="1">
      <alignment horizontal="center" wrapText="1"/>
    </xf>
    <xf numFmtId="4" fontId="34" fillId="35" borderId="20" xfId="0" applyNumberFormat="1" applyFont="1" applyFill="1" applyBorder="1" applyAlignment="1">
      <alignment horizontal="center" wrapText="1"/>
    </xf>
    <xf numFmtId="4" fontId="34" fillId="35" borderId="89" xfId="0" applyNumberFormat="1" applyFont="1" applyFill="1" applyBorder="1" applyAlignment="1">
      <alignment horizontal="center" wrapText="1"/>
    </xf>
    <xf numFmtId="4" fontId="34" fillId="35" borderId="21" xfId="0" applyNumberFormat="1" applyFont="1" applyFill="1" applyBorder="1" applyAlignment="1">
      <alignment horizontal="center" wrapText="1"/>
    </xf>
    <xf numFmtId="0" fontId="34" fillId="49" borderId="62" xfId="31" applyFont="1" applyFill="1" applyBorder="1" applyAlignment="1">
      <alignment vertical="top"/>
    </xf>
    <xf numFmtId="0" fontId="34" fillId="49" borderId="9" xfId="31" applyFont="1" applyFill="1" applyBorder="1" applyAlignment="1">
      <alignment vertical="top"/>
    </xf>
    <xf numFmtId="0" fontId="34" fillId="49" borderId="16" xfId="31" applyFont="1" applyFill="1" applyBorder="1" applyAlignment="1">
      <alignment vertical="top"/>
    </xf>
    <xf numFmtId="3" fontId="131" fillId="0" borderId="0" xfId="3" applyNumberFormat="1" applyFont="1" applyFill="1" applyBorder="1" applyAlignment="1" applyProtection="1">
      <alignment horizontal="center" vertical="center" wrapText="1"/>
      <protection locked="0"/>
    </xf>
    <xf numFmtId="3" fontId="132" fillId="0" borderId="0" xfId="33" applyNumberFormat="1" applyFont="1" applyFill="1" applyBorder="1" applyAlignment="1" applyProtection="1">
      <alignment horizontal="center" vertical="center" wrapText="1"/>
      <protection locked="0"/>
    </xf>
    <xf numFmtId="3" fontId="131" fillId="0" borderId="0" xfId="33" applyNumberFormat="1" applyFont="1" applyFill="1" applyBorder="1" applyAlignment="1" applyProtection="1">
      <alignment horizontal="center" vertical="center" wrapText="1"/>
      <protection locked="0"/>
    </xf>
    <xf numFmtId="3" fontId="131" fillId="29" borderId="0" xfId="33" applyNumberFormat="1" applyFont="1" applyFill="1" applyBorder="1" applyAlignment="1" applyProtection="1">
      <alignment horizontal="center" vertical="center" wrapText="1"/>
      <protection locked="0"/>
    </xf>
    <xf numFmtId="3" fontId="133" fillId="0" borderId="0" xfId="33" applyNumberFormat="1" applyFont="1" applyFill="1" applyBorder="1" applyAlignment="1" applyProtection="1">
      <alignment horizontal="center" vertical="center" wrapText="1"/>
      <protection locked="0"/>
    </xf>
    <xf numFmtId="3" fontId="131" fillId="2" borderId="0" xfId="33" applyNumberFormat="1" applyFont="1" applyFill="1" applyBorder="1" applyAlignment="1" applyProtection="1">
      <alignment horizontal="center" vertical="center" wrapText="1"/>
      <protection locked="0"/>
    </xf>
    <xf numFmtId="3" fontId="131" fillId="12" borderId="0" xfId="33" applyNumberFormat="1" applyFont="1" applyFill="1" applyBorder="1" applyAlignment="1" applyProtection="1">
      <alignment horizontal="center" vertical="center" wrapText="1"/>
      <protection locked="0"/>
    </xf>
    <xf numFmtId="3" fontId="131" fillId="10" borderId="0" xfId="33" applyNumberFormat="1" applyFont="1" applyFill="1" applyBorder="1" applyAlignment="1" applyProtection="1">
      <alignment horizontal="center" vertical="center" wrapText="1"/>
      <protection locked="0"/>
    </xf>
    <xf numFmtId="3" fontId="35" fillId="49" borderId="0" xfId="3" applyNumberFormat="1" applyFont="1" applyFill="1" applyAlignment="1" applyProtection="1">
      <protection locked="0"/>
    </xf>
    <xf numFmtId="3" fontId="35" fillId="49" borderId="0" xfId="3" applyNumberFormat="1" applyFont="1" applyFill="1" applyBorder="1" applyAlignment="1" applyProtection="1">
      <alignment horizontal="left" wrapText="1"/>
      <protection locked="0"/>
    </xf>
    <xf numFmtId="3" fontId="134" fillId="0" borderId="0" xfId="33" applyNumberFormat="1" applyFont="1" applyFill="1" applyBorder="1" applyAlignment="1" applyProtection="1">
      <alignment horizontal="center" vertical="center" wrapText="1"/>
      <protection locked="0"/>
    </xf>
    <xf numFmtId="3" fontId="23" fillId="0" borderId="0" xfId="3" applyNumberFormat="1" applyFont="1" applyFill="1" applyBorder="1" applyAlignment="1" applyProtection="1">
      <protection locked="0"/>
    </xf>
    <xf numFmtId="3" fontId="35" fillId="50" borderId="0" xfId="3" applyNumberFormat="1" applyFont="1" applyFill="1" applyBorder="1" applyAlignment="1" applyProtection="1">
      <alignment horizontal="left" wrapText="1"/>
      <protection locked="0"/>
    </xf>
    <xf numFmtId="3" fontId="134" fillId="0" borderId="0" xfId="33" applyNumberFormat="1" applyFont="1" applyFill="1" applyBorder="1" applyAlignment="1" applyProtection="1">
      <alignment horizontal="center" wrapText="1"/>
      <protection locked="0"/>
    </xf>
    <xf numFmtId="3" fontId="131" fillId="0" borderId="0" xfId="33" applyNumberFormat="1" applyFont="1" applyFill="1" applyBorder="1" applyAlignment="1" applyProtection="1">
      <alignment horizontal="center" wrapText="1"/>
      <protection locked="0"/>
    </xf>
    <xf numFmtId="3" fontId="131" fillId="29" borderId="0" xfId="33" applyNumberFormat="1" applyFont="1" applyFill="1" applyBorder="1" applyAlignment="1" applyProtection="1">
      <alignment horizontal="center" wrapText="1"/>
      <protection locked="0"/>
    </xf>
    <xf numFmtId="3" fontId="133" fillId="0" borderId="0" xfId="33" applyNumberFormat="1" applyFont="1" applyFill="1" applyBorder="1" applyAlignment="1" applyProtection="1">
      <alignment horizontal="center" wrapText="1"/>
      <protection locked="0"/>
    </xf>
    <xf numFmtId="3" fontId="131" fillId="2" borderId="0" xfId="33" applyNumberFormat="1" applyFont="1" applyFill="1" applyBorder="1" applyAlignment="1" applyProtection="1">
      <alignment horizontal="center" wrapText="1"/>
      <protection locked="0"/>
    </xf>
    <xf numFmtId="3" fontId="131" fillId="12" borderId="0" xfId="33" applyNumberFormat="1" applyFont="1" applyFill="1" applyBorder="1" applyAlignment="1" applyProtection="1">
      <alignment horizontal="center" wrapText="1"/>
      <protection locked="0"/>
    </xf>
    <xf numFmtId="3" fontId="131" fillId="10" borderId="0" xfId="33" applyNumberFormat="1" applyFont="1" applyFill="1" applyBorder="1" applyAlignment="1" applyProtection="1">
      <alignment horizontal="center" wrapText="1"/>
      <protection locked="0"/>
    </xf>
    <xf numFmtId="3" fontId="23" fillId="0" borderId="0" xfId="3" applyNumberFormat="1" applyFont="1" applyFill="1" applyAlignment="1" applyProtection="1">
      <protection locked="0"/>
    </xf>
    <xf numFmtId="3" fontId="135" fillId="0" borderId="0" xfId="33" applyNumberFormat="1" applyFont="1" applyFill="1" applyBorder="1" applyAlignment="1" applyProtection="1">
      <protection locked="0"/>
    </xf>
    <xf numFmtId="3" fontId="23" fillId="0" borderId="0" xfId="33" applyNumberFormat="1" applyFont="1" applyFill="1" applyBorder="1" applyAlignment="1" applyProtection="1">
      <protection locked="0"/>
    </xf>
    <xf numFmtId="3" fontId="23" fillId="29" borderId="0" xfId="33" applyNumberFormat="1" applyFont="1" applyFill="1" applyBorder="1" applyAlignment="1" applyProtection="1">
      <protection locked="0"/>
    </xf>
    <xf numFmtId="3" fontId="136" fillId="0" borderId="0" xfId="33" applyNumberFormat="1" applyFont="1" applyFill="1" applyBorder="1" applyAlignment="1" applyProtection="1">
      <protection locked="0"/>
    </xf>
    <xf numFmtId="3" fontId="23" fillId="2" borderId="0" xfId="33" applyNumberFormat="1" applyFont="1" applyFill="1" applyBorder="1" applyAlignment="1" applyProtection="1">
      <protection locked="0"/>
    </xf>
    <xf numFmtId="3" fontId="23" fillId="12" borderId="0" xfId="33" applyNumberFormat="1" applyFont="1" applyFill="1" applyBorder="1" applyAlignment="1" applyProtection="1">
      <protection locked="0"/>
    </xf>
    <xf numFmtId="3" fontId="23" fillId="10" borderId="0" xfId="33" applyNumberFormat="1" applyFont="1" applyFill="1" applyBorder="1" applyAlignment="1" applyProtection="1">
      <protection locked="0"/>
    </xf>
    <xf numFmtId="3" fontId="52" fillId="0" borderId="0" xfId="3" applyNumberFormat="1" applyFont="1" applyFill="1" applyBorder="1" applyAlignment="1" applyProtection="1">
      <protection locked="0"/>
    </xf>
    <xf numFmtId="3" fontId="52" fillId="0" borderId="0" xfId="3" applyNumberFormat="1" applyFont="1" applyFill="1" applyAlignment="1" applyProtection="1">
      <protection locked="0"/>
    </xf>
    <xf numFmtId="3" fontId="138" fillId="0" borderId="0" xfId="33" applyNumberFormat="1" applyFont="1" applyFill="1" applyBorder="1" applyAlignment="1" applyProtection="1">
      <protection locked="0"/>
    </xf>
    <xf numFmtId="3" fontId="131" fillId="0" borderId="0" xfId="3" applyNumberFormat="1" applyFont="1" applyFill="1" applyBorder="1" applyAlignment="1" applyProtection="1">
      <protection locked="0"/>
    </xf>
    <xf numFmtId="3" fontId="135" fillId="0" borderId="0" xfId="33" applyNumberFormat="1" applyFont="1" applyFill="1" applyBorder="1" applyAlignment="1" applyProtection="1">
      <alignment horizontal="right"/>
      <protection locked="0"/>
    </xf>
    <xf numFmtId="3" fontId="23" fillId="0" borderId="0" xfId="33" applyNumberFormat="1" applyFont="1" applyFill="1" applyBorder="1" applyAlignment="1" applyProtection="1">
      <alignment horizontal="right"/>
      <protection locked="0"/>
    </xf>
    <xf numFmtId="3" fontId="23" fillId="29" borderId="0" xfId="33" applyNumberFormat="1" applyFont="1" applyFill="1" applyBorder="1" applyAlignment="1" applyProtection="1">
      <alignment horizontal="right"/>
      <protection locked="0"/>
    </xf>
    <xf numFmtId="3" fontId="136" fillId="0" borderId="0" xfId="33" applyNumberFormat="1" applyFont="1" applyFill="1" applyBorder="1" applyAlignment="1" applyProtection="1">
      <alignment horizontal="right"/>
      <protection locked="0"/>
    </xf>
    <xf numFmtId="3" fontId="23" fillId="2" borderId="0" xfId="33" applyNumberFormat="1" applyFont="1" applyFill="1" applyBorder="1" applyAlignment="1" applyProtection="1">
      <alignment horizontal="right"/>
      <protection locked="0"/>
    </xf>
    <xf numFmtId="3" fontId="23" fillId="12" borderId="0" xfId="33" applyNumberFormat="1" applyFont="1" applyFill="1" applyBorder="1" applyAlignment="1" applyProtection="1">
      <alignment horizontal="right"/>
      <protection locked="0"/>
    </xf>
    <xf numFmtId="3" fontId="23" fillId="10" borderId="0" xfId="33" applyNumberFormat="1" applyFont="1" applyFill="1" applyBorder="1" applyAlignment="1" applyProtection="1">
      <alignment horizontal="right"/>
      <protection locked="0"/>
    </xf>
    <xf numFmtId="3" fontId="131" fillId="49" borderId="0" xfId="3" applyNumberFormat="1" applyFont="1" applyFill="1" applyBorder="1" applyAlignment="1" applyProtection="1">
      <protection locked="0"/>
    </xf>
    <xf numFmtId="3" fontId="23" fillId="0" borderId="0" xfId="3" applyNumberFormat="1" applyFont="1" applyFill="1" applyAlignment="1" applyProtection="1">
      <alignment horizontal="right"/>
      <protection locked="0"/>
    </xf>
    <xf numFmtId="3" fontId="23" fillId="0" borderId="0" xfId="3" applyNumberFormat="1" applyFont="1" applyFill="1" applyAlignment="1" applyProtection="1">
      <alignment horizontal="left"/>
      <protection locked="0"/>
    </xf>
    <xf numFmtId="3" fontId="23" fillId="48" borderId="0" xfId="3" applyNumberFormat="1" applyFont="1" applyFill="1" applyAlignment="1" applyProtection="1">
      <protection locked="0"/>
    </xf>
    <xf numFmtId="3" fontId="23" fillId="0" borderId="0" xfId="34" applyNumberFormat="1" applyFont="1" applyFill="1" applyBorder="1" applyAlignment="1" applyProtection="1">
      <protection locked="0"/>
    </xf>
    <xf numFmtId="3" fontId="23" fillId="3" borderId="0" xfId="3" applyNumberFormat="1" applyFont="1" applyFill="1" applyAlignment="1" applyProtection="1">
      <alignment horizontal="right"/>
      <protection locked="0"/>
    </xf>
    <xf numFmtId="3" fontId="23" fillId="3" borderId="0" xfId="3" applyNumberFormat="1" applyFont="1" applyFill="1" applyAlignment="1" applyProtection="1">
      <protection locked="0"/>
    </xf>
    <xf numFmtId="3" fontId="23" fillId="48" borderId="0" xfId="3" applyNumberFormat="1" applyFont="1" applyFill="1" applyBorder="1" applyAlignment="1" applyProtection="1">
      <protection locked="0"/>
    </xf>
    <xf numFmtId="3" fontId="23" fillId="48" borderId="0" xfId="3" applyNumberFormat="1" applyFont="1" applyFill="1" applyAlignment="1" applyProtection="1">
      <alignment horizontal="right"/>
      <protection locked="0"/>
    </xf>
    <xf numFmtId="3" fontId="135" fillId="0" borderId="0" xfId="33" applyNumberFormat="1" applyFont="1" applyFill="1" applyAlignment="1" applyProtection="1">
      <protection locked="0"/>
    </xf>
    <xf numFmtId="3" fontId="23" fillId="0" borderId="0" xfId="33" applyNumberFormat="1" applyFont="1" applyFill="1" applyAlignment="1" applyProtection="1">
      <protection locked="0"/>
    </xf>
    <xf numFmtId="3" fontId="23" fillId="29" borderId="0" xfId="33" applyNumberFormat="1" applyFont="1" applyFill="1" applyAlignment="1" applyProtection="1">
      <protection locked="0"/>
    </xf>
    <xf numFmtId="3" fontId="136" fillId="0" borderId="0" xfId="33" applyNumberFormat="1" applyFont="1" applyFill="1" applyAlignment="1" applyProtection="1">
      <protection locked="0"/>
    </xf>
    <xf numFmtId="3" fontId="23" fillId="2" borderId="0" xfId="33" applyNumberFormat="1" applyFont="1" applyFill="1" applyAlignment="1" applyProtection="1">
      <protection locked="0"/>
    </xf>
    <xf numFmtId="3" fontId="23" fillId="12" borderId="0" xfId="33" applyNumberFormat="1" applyFont="1" applyFill="1" applyAlignment="1" applyProtection="1">
      <protection locked="0"/>
    </xf>
    <xf numFmtId="3" fontId="23" fillId="10" borderId="0" xfId="33" applyNumberFormat="1" applyFont="1" applyFill="1" applyAlignment="1" applyProtection="1">
      <protection locked="0"/>
    </xf>
    <xf numFmtId="3" fontId="137" fillId="0" borderId="0" xfId="3" applyNumberFormat="1" applyFont="1" applyFill="1" applyAlignment="1" applyProtection="1">
      <protection locked="0"/>
    </xf>
    <xf numFmtId="3" fontId="134" fillId="0" borderId="0" xfId="33" applyNumberFormat="1" applyFont="1" applyFill="1" applyBorder="1" applyAlignment="1" applyProtection="1">
      <protection locked="0"/>
    </xf>
    <xf numFmtId="3" fontId="131" fillId="0" borderId="0" xfId="33" applyNumberFormat="1" applyFont="1" applyFill="1" applyBorder="1" applyAlignment="1" applyProtection="1">
      <protection locked="0"/>
    </xf>
    <xf numFmtId="3" fontId="131" fillId="29" borderId="0" xfId="33" applyNumberFormat="1" applyFont="1" applyFill="1" applyBorder="1" applyAlignment="1" applyProtection="1">
      <protection locked="0"/>
    </xf>
    <xf numFmtId="3" fontId="133" fillId="0" borderId="0" xfId="33" applyNumberFormat="1" applyFont="1" applyFill="1" applyBorder="1" applyAlignment="1" applyProtection="1">
      <protection locked="0"/>
    </xf>
    <xf numFmtId="3" fontId="131" fillId="2" borderId="0" xfId="33" applyNumberFormat="1" applyFont="1" applyFill="1" applyBorder="1" applyAlignment="1" applyProtection="1">
      <protection locked="0"/>
    </xf>
    <xf numFmtId="3" fontId="131" fillId="12" borderId="0" xfId="33" applyNumberFormat="1" applyFont="1" applyFill="1" applyBorder="1" applyAlignment="1" applyProtection="1">
      <protection locked="0"/>
    </xf>
    <xf numFmtId="3" fontId="131" fillId="10" borderId="0" xfId="33" applyNumberFormat="1" applyFont="1" applyFill="1" applyBorder="1" applyAlignment="1" applyProtection="1">
      <protection locked="0"/>
    </xf>
    <xf numFmtId="3" fontId="133" fillId="32" borderId="0" xfId="3" applyNumberFormat="1" applyFont="1" applyFill="1" applyBorder="1" applyAlignment="1" applyProtection="1">
      <protection locked="0"/>
    </xf>
    <xf numFmtId="3" fontId="133" fillId="32" borderId="0" xfId="33" applyNumberFormat="1" applyFont="1" applyFill="1" applyBorder="1" applyAlignment="1" applyProtection="1">
      <protection locked="0"/>
    </xf>
    <xf numFmtId="3" fontId="139" fillId="0" borderId="0" xfId="3" applyNumberFormat="1" applyFont="1" applyFill="1" applyBorder="1" applyAlignment="1" applyProtection="1">
      <protection locked="0"/>
    </xf>
    <xf numFmtId="3" fontId="23" fillId="0" borderId="0" xfId="3" applyNumberFormat="1" applyFont="1" applyAlignment="1" applyProtection="1">
      <protection locked="0"/>
    </xf>
    <xf numFmtId="3" fontId="140" fillId="0" borderId="0" xfId="3" applyNumberFormat="1" applyFont="1" applyFill="1" applyAlignment="1" applyProtection="1">
      <protection locked="0"/>
    </xf>
    <xf numFmtId="3" fontId="133" fillId="32" borderId="0" xfId="3" applyNumberFormat="1" applyFont="1" applyFill="1" applyAlignment="1" applyProtection="1">
      <protection locked="0"/>
    </xf>
    <xf numFmtId="3" fontId="131" fillId="0" borderId="0" xfId="3" applyNumberFormat="1" applyFont="1" applyFill="1" applyAlignment="1" applyProtection="1">
      <protection locked="0"/>
    </xf>
  </cellXfs>
  <cellStyles count="35">
    <cellStyle name="Comma" xfId="1" builtinId="3"/>
    <cellStyle name="Comma 2" xfId="9"/>
    <cellStyle name="Comma 2 2" xfId="11"/>
    <cellStyle name="Comma 3" xfId="25"/>
    <cellStyle name="Comma 4" xfId="33"/>
    <cellStyle name="Comma 5" xfId="10"/>
    <cellStyle name="Comma 6" xfId="23"/>
    <cellStyle name="Comma 7" xfId="21"/>
    <cellStyle name="Comma 8" xfId="19"/>
    <cellStyle name="Comma 9" xfId="17"/>
    <cellStyle name="Currency" xfId="2" builtinId="4"/>
    <cellStyle name="Currency 2" xfId="14"/>
    <cellStyle name="Currency 3" xfId="26"/>
    <cellStyle name="Currency 5" xfId="15"/>
    <cellStyle name="Currency 6" xfId="27"/>
    <cellStyle name="Currency 7" xfId="28"/>
    <cellStyle name="Currency 8" xfId="29"/>
    <cellStyle name="Currency 9" xfId="30"/>
    <cellStyle name="Hyperlink" xfId="4" builtinId="8"/>
    <cellStyle name="Normal" xfId="0" builtinId="0"/>
    <cellStyle name="Normal 10" xfId="8"/>
    <cellStyle name="Normal 11" xfId="7"/>
    <cellStyle name="Normal 12" xfId="31"/>
    <cellStyle name="Normal 2" xfId="5"/>
    <cellStyle name="Normal 2 2" xfId="32"/>
    <cellStyle name="Normal 3" xfId="3"/>
    <cellStyle name="Normal 3 2" xfId="24"/>
    <cellStyle name="Normal 4" xfId="6"/>
    <cellStyle name="Normal 5" xfId="12"/>
    <cellStyle name="Normal 5 2" xfId="13"/>
    <cellStyle name="Normal 6" xfId="22"/>
    <cellStyle name="Normal 7" xfId="20"/>
    <cellStyle name="Normal 8" xfId="18"/>
    <cellStyle name="Normal 9" xfId="16"/>
    <cellStyle name="Normal_Contractual Services (300)" xfId="3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144</xdr:row>
      <xdr:rowOff>180975</xdr:rowOff>
    </xdr:from>
    <xdr:ext cx="8896349" cy="436786"/>
    <xdr:sp macro="" textlink="">
      <xdr:nvSpPr>
        <xdr:cNvPr id="2" name="TextBox 1"/>
        <xdr:cNvSpPr txBox="1"/>
      </xdr:nvSpPr>
      <xdr:spPr>
        <a:xfrm>
          <a:off x="200025" y="5819775"/>
          <a:ext cx="8896349" cy="436786"/>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r>
            <a:rPr lang="en-US" sz="1100"/>
            <a:t>+ These invoices are always billed towards</a:t>
          </a:r>
          <a:r>
            <a:rPr lang="en-US" sz="1100" baseline="0"/>
            <a:t> the end of the month</a:t>
          </a:r>
          <a:r>
            <a:rPr lang="en-US" sz="1100"/>
            <a:t> and take about 1-2 weeks after the</a:t>
          </a:r>
          <a:r>
            <a:rPr lang="en-US" sz="1100" baseline="0"/>
            <a:t> bill date</a:t>
          </a:r>
          <a:r>
            <a:rPr lang="en-US" sz="1100"/>
            <a:t> to reach us.</a:t>
          </a:r>
        </a:p>
        <a:p>
          <a:r>
            <a:rPr lang="en-US" sz="1100">
              <a:solidFill>
                <a:srgbClr val="0070C0"/>
              </a:solidFill>
            </a:rPr>
            <a:t>No invoices  for GMC from 02/01/14-08/31/14 per</a:t>
          </a:r>
          <a:r>
            <a:rPr lang="en-US" sz="1100" baseline="0">
              <a:solidFill>
                <a:srgbClr val="0070C0"/>
              </a:solidFill>
            </a:rPr>
            <a:t> Brian Fryslie. Utilities will be paid by contractor during this time.</a:t>
          </a:r>
        </a:p>
      </xdr:txBody>
    </xdr:sp>
    <xdr:clientData/>
  </xdr:oneCellAnchor>
  <xdr:oneCellAnchor>
    <xdr:from>
      <xdr:col>25</xdr:col>
      <xdr:colOff>509614</xdr:colOff>
      <xdr:row>246</xdr:row>
      <xdr:rowOff>0</xdr:rowOff>
    </xdr:from>
    <xdr:ext cx="184731" cy="937629"/>
    <xdr:sp macro="" textlink="">
      <xdr:nvSpPr>
        <xdr:cNvPr id="3" name="Rectangle 2"/>
        <xdr:cNvSpPr/>
      </xdr:nvSpPr>
      <xdr:spPr>
        <a:xfrm>
          <a:off x="19997764" y="4095750"/>
          <a:ext cx="184731" cy="937629"/>
        </a:xfrm>
        <a:prstGeom prst="rect">
          <a:avLst/>
        </a:prstGeom>
        <a:noFill/>
      </xdr:spPr>
      <xdr:txBody>
        <a:bodyPr wrap="none" lIns="91440" tIns="45720" rIns="91440" bIns="45720">
          <a:spAutoFit/>
        </a:bodyPr>
        <a:lstStyle/>
        <a:p>
          <a:pPr algn="ctr"/>
          <a:endParaRPr lang="en-US" sz="5400" b="0" cap="none" spc="0">
            <a:ln w="18415" cmpd="sng">
              <a:solidFill>
                <a:srgbClr val="FFFFFF"/>
              </a:solidFill>
              <a:prstDash val="solid"/>
            </a:ln>
            <a:solidFill>
              <a:srgbClr val="FFFFFF"/>
            </a:solidFill>
            <a:effectLst>
              <a:outerShdw blurRad="63500" dir="3600000" algn="tl" rotWithShape="0">
                <a:srgbClr val="000000">
                  <a:alpha val="70000"/>
                </a:srgbClr>
              </a:outerShdw>
            </a:effectLst>
          </a:endParaRPr>
        </a:p>
      </xdr:txBody>
    </xdr:sp>
    <xdr:clientData/>
  </xdr:oneCellAnchor>
  <xdr:twoCellAnchor editAs="oneCell">
    <xdr:from>
      <xdr:col>0</xdr:col>
      <xdr:colOff>0</xdr:colOff>
      <xdr:row>396</xdr:row>
      <xdr:rowOff>272142</xdr:rowOff>
    </xdr:from>
    <xdr:to>
      <xdr:col>14</xdr:col>
      <xdr:colOff>411953</xdr:colOff>
      <xdr:row>411</xdr:row>
      <xdr:rowOff>81642</xdr:rowOff>
    </xdr:to>
    <xdr:pic>
      <xdr:nvPicPr>
        <xdr:cNvPr id="4" name="Picture 3"/>
        <xdr:cNvPicPr>
          <a:picLocks noChangeAspect="1"/>
        </xdr:cNvPicPr>
      </xdr:nvPicPr>
      <xdr:blipFill>
        <a:blip xmlns:r="http://schemas.openxmlformats.org/officeDocument/2006/relationships" r:embed="rId1"/>
        <a:stretch>
          <a:fillRect/>
        </a:stretch>
      </xdr:blipFill>
      <xdr:spPr>
        <a:xfrm>
          <a:off x="0" y="136520463"/>
          <a:ext cx="13638096" cy="274864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3648075</xdr:colOff>
      <xdr:row>28</xdr:row>
      <xdr:rowOff>0</xdr:rowOff>
    </xdr:from>
    <xdr:to>
      <xdr:col>8</xdr:col>
      <xdr:colOff>1810</xdr:colOff>
      <xdr:row>28</xdr:row>
      <xdr:rowOff>161925</xdr:rowOff>
    </xdr:to>
    <xdr:sp macro="" textlink="">
      <xdr:nvSpPr>
        <xdr:cNvPr id="2" name="Rectangle 2"/>
        <xdr:cNvSpPr>
          <a:spLocks noChangeArrowheads="1"/>
        </xdr:cNvSpPr>
      </xdr:nvSpPr>
      <xdr:spPr bwMode="auto">
        <a:xfrm>
          <a:off x="9953625" y="6448425"/>
          <a:ext cx="566166" cy="161925"/>
        </a:xfrm>
        <a:prstGeom prst="rect">
          <a:avLst/>
        </a:prstGeom>
        <a:noFill/>
        <a:ln w="9525">
          <a:noFill/>
          <a:miter lim="800000"/>
          <a:headEnd/>
          <a:tailEnd/>
        </a:ln>
      </xdr:spPr>
    </xdr:sp>
    <xdr:clientData/>
  </xdr:twoCellAnchor>
  <xdr:oneCellAnchor>
    <xdr:from>
      <xdr:col>7</xdr:col>
      <xdr:colOff>3648075</xdr:colOff>
      <xdr:row>28</xdr:row>
      <xdr:rowOff>0</xdr:rowOff>
    </xdr:from>
    <xdr:ext cx="566166" cy="161925"/>
    <xdr:sp macro="" textlink="">
      <xdr:nvSpPr>
        <xdr:cNvPr id="3" name="Rectangle 2"/>
        <xdr:cNvSpPr>
          <a:spLocks noChangeArrowheads="1"/>
        </xdr:cNvSpPr>
      </xdr:nvSpPr>
      <xdr:spPr bwMode="auto">
        <a:xfrm>
          <a:off x="9953625" y="6448425"/>
          <a:ext cx="566166" cy="161925"/>
        </a:xfrm>
        <a:prstGeom prst="rect">
          <a:avLst/>
        </a:prstGeom>
        <a:noFill/>
        <a:ln w="9525">
          <a:noFill/>
          <a:miter lim="800000"/>
          <a:headEnd/>
          <a:tailEnd/>
        </a:ln>
      </xdr:spPr>
    </xdr:sp>
    <xdr:clientData/>
  </xdr:oneCellAnchor>
  <xdr:oneCellAnchor>
    <xdr:from>
      <xdr:col>7</xdr:col>
      <xdr:colOff>3648075</xdr:colOff>
      <xdr:row>28</xdr:row>
      <xdr:rowOff>0</xdr:rowOff>
    </xdr:from>
    <xdr:ext cx="566166" cy="161925"/>
    <xdr:sp macro="" textlink="">
      <xdr:nvSpPr>
        <xdr:cNvPr id="4" name="Rectangle 2"/>
        <xdr:cNvSpPr>
          <a:spLocks noChangeArrowheads="1"/>
        </xdr:cNvSpPr>
      </xdr:nvSpPr>
      <xdr:spPr bwMode="auto">
        <a:xfrm>
          <a:off x="9953625" y="6448425"/>
          <a:ext cx="566166" cy="161925"/>
        </a:xfrm>
        <a:prstGeom prst="rect">
          <a:avLst/>
        </a:prstGeom>
        <a:noFill/>
        <a:ln w="9525">
          <a:noFill/>
          <a:miter lim="800000"/>
          <a:headEnd/>
          <a:tailEnd/>
        </a:ln>
      </xdr:spPr>
    </xdr:sp>
    <xdr:clientData/>
  </xdr:oneCellAnchor>
  <xdr:oneCellAnchor>
    <xdr:from>
      <xdr:col>7</xdr:col>
      <xdr:colOff>3648075</xdr:colOff>
      <xdr:row>29</xdr:row>
      <xdr:rowOff>0</xdr:rowOff>
    </xdr:from>
    <xdr:ext cx="566166" cy="161925"/>
    <xdr:sp macro="" textlink="">
      <xdr:nvSpPr>
        <xdr:cNvPr id="5" name="Rectangle 2"/>
        <xdr:cNvSpPr>
          <a:spLocks noChangeArrowheads="1"/>
        </xdr:cNvSpPr>
      </xdr:nvSpPr>
      <xdr:spPr bwMode="auto">
        <a:xfrm>
          <a:off x="9953625" y="7515225"/>
          <a:ext cx="566166" cy="161925"/>
        </a:xfrm>
        <a:prstGeom prst="rect">
          <a:avLst/>
        </a:prstGeom>
        <a:noFill/>
        <a:ln w="9525">
          <a:noFill/>
          <a:miter lim="800000"/>
          <a:headEnd/>
          <a:tailEnd/>
        </a:ln>
      </xdr:spPr>
    </xdr:sp>
    <xdr:clientData/>
  </xdr:oneCellAnchor>
  <xdr:oneCellAnchor>
    <xdr:from>
      <xdr:col>0</xdr:col>
      <xdr:colOff>147320</xdr:colOff>
      <xdr:row>59</xdr:row>
      <xdr:rowOff>107314</xdr:rowOff>
    </xdr:from>
    <xdr:ext cx="3067985" cy="786532"/>
    <xdr:sp macro="" textlink="">
      <xdr:nvSpPr>
        <xdr:cNvPr id="6" name="TextBox 5"/>
        <xdr:cNvSpPr txBox="1"/>
      </xdr:nvSpPr>
      <xdr:spPr>
        <a:xfrm>
          <a:off x="147320" y="107314"/>
          <a:ext cx="3067985" cy="786532"/>
        </a:xfrm>
        <a:prstGeom prst="rect">
          <a:avLst/>
        </a:prstGeom>
        <a:solidFill>
          <a:schemeClr val="bg1">
            <a:lumMod val="85000"/>
          </a:schemeClr>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n-US" sz="4000" b="1" i="1"/>
            <a:t>PR TRACKING </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8" Type="http://schemas.openxmlformats.org/officeDocument/2006/relationships/hyperlink" Target="mailto:erick@erickwatkins.com" TargetMode="External"/><Relationship Id="rId13" Type="http://schemas.openxmlformats.org/officeDocument/2006/relationships/drawing" Target="../drawings/drawing2.xml"/><Relationship Id="rId3" Type="http://schemas.openxmlformats.org/officeDocument/2006/relationships/hyperlink" Target="mailto:scottj@criteriongeneral.com" TargetMode="External"/><Relationship Id="rId7" Type="http://schemas.openxmlformats.org/officeDocument/2006/relationships/hyperlink" Target="mailto:lmacvay@truenorthfcu.org" TargetMode="External"/><Relationship Id="rId12" Type="http://schemas.openxmlformats.org/officeDocument/2006/relationships/hyperlink" Target="mailto:janice.cureton@alaska.gov" TargetMode="External"/><Relationship Id="rId2" Type="http://schemas.openxmlformats.org/officeDocument/2006/relationships/hyperlink" Target="mailto:bline@gci.net" TargetMode="External"/><Relationship Id="rId1" Type="http://schemas.openxmlformats.org/officeDocument/2006/relationships/hyperlink" Target="mailto:robhill10@hotmail.com" TargetMode="External"/><Relationship Id="rId6" Type="http://schemas.openxmlformats.org/officeDocument/2006/relationships/hyperlink" Target="mailto:Evans9132@ptialaska.net" TargetMode="External"/><Relationship Id="rId11" Type="http://schemas.openxmlformats.org/officeDocument/2006/relationships/hyperlink" Target="mailto:marnee.choquette@alaska.gov" TargetMode="External"/><Relationship Id="rId5" Type="http://schemas.openxmlformats.org/officeDocument/2006/relationships/hyperlink" Target="mailto:melveit@mtaonline.net" TargetMode="External"/><Relationship Id="rId15" Type="http://schemas.openxmlformats.org/officeDocument/2006/relationships/comments" Target="../comments3.xml"/><Relationship Id="rId10" Type="http://schemas.openxmlformats.org/officeDocument/2006/relationships/hyperlink" Target="mailto:sulukens@acda.net" TargetMode="External"/><Relationship Id="rId4" Type="http://schemas.openxmlformats.org/officeDocument/2006/relationships/hyperlink" Target="mailto:laura@wbcak.com" TargetMode="External"/><Relationship Id="rId9" Type="http://schemas.openxmlformats.org/officeDocument/2006/relationships/hyperlink" Target="mailto:marlow@mdcak.net" TargetMode="External"/><Relationship Id="rId14"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1"/>
  <sheetViews>
    <sheetView workbookViewId="0">
      <selection activeCell="A47" sqref="A47"/>
    </sheetView>
  </sheetViews>
  <sheetFormatPr defaultRowHeight="14.4" x14ac:dyDescent="0.3"/>
  <cols>
    <col min="1" max="1" width="54.6640625" bestFit="1" customWidth="1"/>
    <col min="2" max="2" width="36.33203125" customWidth="1"/>
  </cols>
  <sheetData>
    <row r="1" spans="1:5" ht="28.5" x14ac:dyDescent="0.45">
      <c r="A1" s="1176" t="s">
        <v>2</v>
      </c>
      <c r="B1" s="1176"/>
      <c r="C1" s="1176"/>
      <c r="D1" s="1176"/>
      <c r="E1" s="1176"/>
    </row>
    <row r="2" spans="1:5" ht="28.5" x14ac:dyDescent="0.45">
      <c r="A2" s="1177"/>
      <c r="B2" s="1177"/>
      <c r="C2" s="1177"/>
      <c r="D2" s="1177"/>
      <c r="E2" s="1177"/>
    </row>
    <row r="3" spans="1:5" ht="18.75" x14ac:dyDescent="0.3">
      <c r="A3" s="3" t="s">
        <v>0</v>
      </c>
      <c r="B3" s="3" t="s">
        <v>1</v>
      </c>
    </row>
    <row r="4" spans="1:5" ht="15" x14ac:dyDescent="0.25">
      <c r="A4" t="s">
        <v>7</v>
      </c>
      <c r="B4" t="s">
        <v>6</v>
      </c>
    </row>
    <row r="5" spans="1:5" ht="15" x14ac:dyDescent="0.25">
      <c r="A5" t="s">
        <v>421</v>
      </c>
      <c r="B5" t="s">
        <v>6</v>
      </c>
    </row>
    <row r="6" spans="1:5" ht="15" x14ac:dyDescent="0.25">
      <c r="A6" t="s">
        <v>1702</v>
      </c>
      <c r="B6" t="s">
        <v>6</v>
      </c>
    </row>
    <row r="7" spans="1:5" ht="15" x14ac:dyDescent="0.25">
      <c r="A7" t="s">
        <v>1703</v>
      </c>
      <c r="B7" t="s">
        <v>1704</v>
      </c>
    </row>
    <row r="8" spans="1:5" ht="15" x14ac:dyDescent="0.25">
      <c r="A8" t="s">
        <v>851</v>
      </c>
      <c r="B8" t="s">
        <v>852</v>
      </c>
    </row>
    <row r="9" spans="1:5" ht="15" x14ac:dyDescent="0.25">
      <c r="A9" t="s">
        <v>1037</v>
      </c>
      <c r="B9" t="s">
        <v>852</v>
      </c>
    </row>
    <row r="10" spans="1:5" ht="15" x14ac:dyDescent="0.25">
      <c r="A10" t="s">
        <v>1431</v>
      </c>
      <c r="B10" t="s">
        <v>852</v>
      </c>
    </row>
    <row r="11" spans="1:5" ht="15" x14ac:dyDescent="0.25">
      <c r="A11" t="s">
        <v>1434</v>
      </c>
      <c r="B11" t="s">
        <v>852</v>
      </c>
    </row>
    <row r="12" spans="1:5" ht="15" x14ac:dyDescent="0.25">
      <c r="A12" t="s">
        <v>302</v>
      </c>
      <c r="B12" t="s">
        <v>300</v>
      </c>
    </row>
    <row r="13" spans="1:5" ht="15" x14ac:dyDescent="0.25">
      <c r="A13" t="s">
        <v>411</v>
      </c>
      <c r="B13" t="s">
        <v>300</v>
      </c>
    </row>
    <row r="14" spans="1:5" ht="15" x14ac:dyDescent="0.25">
      <c r="A14" t="s">
        <v>1430</v>
      </c>
      <c r="B14" t="s">
        <v>300</v>
      </c>
    </row>
    <row r="15" spans="1:5" ht="15" x14ac:dyDescent="0.25">
      <c r="A15" t="s">
        <v>413</v>
      </c>
      <c r="B15" t="s">
        <v>300</v>
      </c>
    </row>
    <row r="16" spans="1:5" ht="15" x14ac:dyDescent="0.25">
      <c r="A16" t="s">
        <v>414</v>
      </c>
      <c r="B16" t="s">
        <v>300</v>
      </c>
    </row>
    <row r="17" spans="1:2" ht="15" x14ac:dyDescent="0.25">
      <c r="A17" t="s">
        <v>415</v>
      </c>
      <c r="B17" t="s">
        <v>300</v>
      </c>
    </row>
    <row r="18" spans="1:2" ht="15" x14ac:dyDescent="0.25">
      <c r="A18" t="s">
        <v>416</v>
      </c>
      <c r="B18" t="s">
        <v>300</v>
      </c>
    </row>
    <row r="19" spans="1:2" ht="15.75" customHeight="1" x14ac:dyDescent="0.25">
      <c r="A19" s="975" t="s">
        <v>418</v>
      </c>
      <c r="B19" t="s">
        <v>300</v>
      </c>
    </row>
    <row r="20" spans="1:2" ht="15" x14ac:dyDescent="0.25">
      <c r="A20" s="975" t="s">
        <v>419</v>
      </c>
      <c r="B20" t="s">
        <v>300</v>
      </c>
    </row>
    <row r="21" spans="1:2" ht="15" x14ac:dyDescent="0.25">
      <c r="A21" t="s">
        <v>1038</v>
      </c>
      <c r="B21" t="s">
        <v>300</v>
      </c>
    </row>
    <row r="22" spans="1:2" ht="15" x14ac:dyDescent="0.25">
      <c r="A22" s="1146" t="s">
        <v>420</v>
      </c>
      <c r="B22" t="s">
        <v>300</v>
      </c>
    </row>
    <row r="23" spans="1:2" ht="15" x14ac:dyDescent="0.25">
      <c r="A23" s="1146" t="s">
        <v>1283</v>
      </c>
      <c r="B23" t="s">
        <v>300</v>
      </c>
    </row>
    <row r="24" spans="1:2" ht="15" x14ac:dyDescent="0.25">
      <c r="A24" t="s">
        <v>1555</v>
      </c>
      <c r="B24" t="s">
        <v>300</v>
      </c>
    </row>
    <row r="25" spans="1:2" ht="15" x14ac:dyDescent="0.25">
      <c r="A25" t="s">
        <v>1579</v>
      </c>
      <c r="B25" t="s">
        <v>300</v>
      </c>
    </row>
    <row r="26" spans="1:2" ht="15" x14ac:dyDescent="0.25">
      <c r="A26" t="s">
        <v>1632</v>
      </c>
      <c r="B26" t="s">
        <v>300</v>
      </c>
    </row>
    <row r="27" spans="1:2" ht="15" x14ac:dyDescent="0.25">
      <c r="A27" t="s">
        <v>1633</v>
      </c>
      <c r="B27" t="s">
        <v>300</v>
      </c>
    </row>
    <row r="28" spans="1:2" ht="15" x14ac:dyDescent="0.25">
      <c r="A28" t="s">
        <v>1634</v>
      </c>
      <c r="B28" t="s">
        <v>300</v>
      </c>
    </row>
    <row r="29" spans="1:2" ht="15" x14ac:dyDescent="0.25">
      <c r="A29" t="s">
        <v>10</v>
      </c>
      <c r="B29" t="s">
        <v>11</v>
      </c>
    </row>
    <row r="30" spans="1:2" ht="15" x14ac:dyDescent="0.25">
      <c r="A30" t="s">
        <v>15</v>
      </c>
      <c r="B30" t="s">
        <v>11</v>
      </c>
    </row>
    <row r="31" spans="1:2" ht="15" x14ac:dyDescent="0.25">
      <c r="A31" t="s">
        <v>3</v>
      </c>
      <c r="B31" t="s">
        <v>4</v>
      </c>
    </row>
    <row r="32" spans="1:2" ht="15" x14ac:dyDescent="0.25">
      <c r="A32" t="s">
        <v>9</v>
      </c>
      <c r="B32" t="s">
        <v>4</v>
      </c>
    </row>
    <row r="33" spans="1:3" ht="15" x14ac:dyDescent="0.25">
      <c r="A33" t="s">
        <v>148</v>
      </c>
      <c r="B33" t="s">
        <v>4</v>
      </c>
    </row>
    <row r="34" spans="1:3" ht="15" x14ac:dyDescent="0.25">
      <c r="A34" t="s">
        <v>12</v>
      </c>
      <c r="B34" t="s">
        <v>4</v>
      </c>
    </row>
    <row r="35" spans="1:3" ht="15" x14ac:dyDescent="0.25">
      <c r="A35" t="s">
        <v>14</v>
      </c>
      <c r="B35" t="s">
        <v>4</v>
      </c>
    </row>
    <row r="36" spans="1:3" ht="15" x14ac:dyDescent="0.25">
      <c r="A36" s="1080" t="s">
        <v>301</v>
      </c>
      <c r="B36" t="s">
        <v>4</v>
      </c>
    </row>
    <row r="37" spans="1:3" x14ac:dyDescent="0.3">
      <c r="A37" t="s">
        <v>1284</v>
      </c>
      <c r="B37" t="s">
        <v>4</v>
      </c>
    </row>
    <row r="38" spans="1:3" x14ac:dyDescent="0.3">
      <c r="A38" t="s">
        <v>1330</v>
      </c>
      <c r="B38" t="s">
        <v>4</v>
      </c>
    </row>
    <row r="39" spans="1:3" x14ac:dyDescent="0.3">
      <c r="A39" t="s">
        <v>1432</v>
      </c>
      <c r="B39" t="s">
        <v>1433</v>
      </c>
    </row>
    <row r="40" spans="1:3" x14ac:dyDescent="0.3">
      <c r="A40" t="s">
        <v>1705</v>
      </c>
      <c r="B40" t="s">
        <v>4</v>
      </c>
    </row>
    <row r="41" spans="1:3" x14ac:dyDescent="0.3">
      <c r="A41" t="s">
        <v>1707</v>
      </c>
      <c r="B41" t="s">
        <v>1708</v>
      </c>
      <c r="C41" t="s">
        <v>13</v>
      </c>
    </row>
  </sheetData>
  <sortState ref="A4:B39">
    <sortCondition descending="1" ref="B3"/>
  </sortState>
  <mergeCells count="2">
    <mergeCell ref="A1:E1"/>
    <mergeCell ref="A2:E2"/>
  </mergeCells>
  <pageMargins left="0.7" right="0.7" top="0.75" bottom="0.75" header="0.3" footer="0.3"/>
  <pageSetup orientation="portrait" verticalDpi="0"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KO417"/>
  <sheetViews>
    <sheetView topLeftCell="B1" zoomScale="70" zoomScaleNormal="70" workbookViewId="0">
      <selection activeCell="E3" sqref="E2:H3"/>
    </sheetView>
  </sheetViews>
  <sheetFormatPr defaultRowHeight="14.4" outlineLevelRow="1" x14ac:dyDescent="0.3"/>
  <cols>
    <col min="1" max="1" width="9.109375" hidden="1" customWidth="1"/>
    <col min="2" max="2" width="10.88671875" customWidth="1"/>
    <col min="3" max="3" width="21.33203125" customWidth="1"/>
    <col min="4" max="4" width="17.88671875" customWidth="1"/>
    <col min="5" max="5" width="17.109375" customWidth="1"/>
    <col min="6" max="6" width="19.5546875" customWidth="1"/>
    <col min="7" max="7" width="13.33203125" bestFit="1" customWidth="1"/>
    <col min="8" max="8" width="12.33203125" customWidth="1"/>
    <col min="9" max="9" width="9.88671875" bestFit="1" customWidth="1"/>
    <col min="10" max="10" width="18.109375" customWidth="1"/>
    <col min="11" max="11" width="12.5546875" customWidth="1"/>
    <col min="12" max="12" width="16.5546875" customWidth="1"/>
    <col min="13" max="13" width="12.88671875" customWidth="1"/>
    <col min="14" max="14" width="16.109375" customWidth="1"/>
    <col min="15" max="15" width="10.6640625" customWidth="1"/>
    <col min="17" max="17" width="13.88671875" customWidth="1"/>
    <col min="29" max="29" width="34.6640625" customWidth="1"/>
  </cols>
  <sheetData>
    <row r="1" spans="1:977" ht="21" x14ac:dyDescent="0.35">
      <c r="A1" s="1223" t="s">
        <v>3</v>
      </c>
      <c r="B1" s="1223"/>
      <c r="C1" s="1223"/>
      <c r="D1" s="1223"/>
      <c r="E1" s="1223"/>
      <c r="F1" s="1223"/>
    </row>
    <row r="2" spans="1:977" s="1146" customFormat="1" ht="21" x14ac:dyDescent="0.35">
      <c r="A2" s="1159"/>
      <c r="B2" s="1160" t="s">
        <v>1719</v>
      </c>
      <c r="C2" s="1161" t="s">
        <v>1044</v>
      </c>
      <c r="D2" s="1162" t="s">
        <v>1044</v>
      </c>
      <c r="E2" s="1164"/>
      <c r="F2" s="1163"/>
      <c r="G2" s="1163" t="s">
        <v>1044</v>
      </c>
      <c r="H2" s="1165" t="s">
        <v>1044</v>
      </c>
      <c r="I2" s="1163" t="s">
        <v>1044</v>
      </c>
      <c r="J2" s="1166" t="s">
        <v>1720</v>
      </c>
      <c r="K2" s="1167" t="s">
        <v>1720</v>
      </c>
    </row>
    <row r="3" spans="1:977" s="4" customFormat="1" ht="18" outlineLevel="1" x14ac:dyDescent="0.15">
      <c r="B3" s="1168" t="s">
        <v>1721</v>
      </c>
      <c r="C3" s="1169" t="s">
        <v>1722</v>
      </c>
      <c r="D3" s="1170" t="s">
        <v>1723</v>
      </c>
      <c r="E3" s="1172" t="s">
        <v>1724</v>
      </c>
      <c r="F3" s="1171" t="s">
        <v>1725</v>
      </c>
      <c r="G3" s="1171" t="s">
        <v>1726</v>
      </c>
      <c r="H3" s="1173" t="s">
        <v>1727</v>
      </c>
      <c r="I3" s="1174" t="s">
        <v>1728</v>
      </c>
      <c r="J3" s="1170" t="s">
        <v>59</v>
      </c>
      <c r="K3" s="1175" t="s">
        <v>1729</v>
      </c>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8"/>
      <c r="CB3" s="18"/>
      <c r="CC3" s="18"/>
      <c r="CD3" s="18"/>
      <c r="CE3" s="18"/>
      <c r="CF3" s="18"/>
      <c r="CG3" s="18"/>
      <c r="CH3" s="18"/>
      <c r="CI3" s="18"/>
      <c r="CJ3" s="18"/>
      <c r="CK3" s="18"/>
      <c r="CL3" s="18"/>
      <c r="CM3" s="18"/>
      <c r="CN3" s="18"/>
      <c r="CO3" s="18"/>
      <c r="CP3" s="18"/>
      <c r="CQ3" s="18"/>
      <c r="CR3" s="18"/>
      <c r="CS3" s="18"/>
      <c r="CT3" s="18"/>
      <c r="CU3" s="18"/>
      <c r="CV3" s="18"/>
      <c r="CW3" s="18"/>
      <c r="CX3" s="18"/>
      <c r="CY3" s="18"/>
      <c r="CZ3" s="18"/>
      <c r="DA3" s="18"/>
      <c r="DB3" s="18"/>
      <c r="DC3" s="18"/>
      <c r="DD3" s="18"/>
      <c r="DE3" s="18"/>
      <c r="DF3" s="18"/>
      <c r="DG3" s="18"/>
      <c r="DH3" s="18"/>
      <c r="DI3" s="18"/>
      <c r="DJ3" s="18"/>
      <c r="DK3" s="18"/>
      <c r="DL3" s="18"/>
      <c r="DM3" s="18"/>
      <c r="DN3" s="18"/>
      <c r="DO3" s="18"/>
      <c r="DP3" s="18"/>
      <c r="DQ3" s="18"/>
      <c r="DR3" s="18"/>
      <c r="DS3" s="18"/>
      <c r="DT3" s="18"/>
      <c r="DU3" s="18"/>
      <c r="DV3" s="18"/>
      <c r="DW3" s="18"/>
      <c r="DX3" s="18"/>
      <c r="DY3" s="18"/>
      <c r="DZ3" s="18"/>
      <c r="EA3" s="18"/>
      <c r="EB3" s="18"/>
      <c r="EC3" s="18"/>
      <c r="ED3" s="18"/>
      <c r="EE3" s="18"/>
      <c r="EF3" s="18"/>
      <c r="EG3" s="18"/>
      <c r="EH3" s="18"/>
      <c r="EI3" s="18"/>
      <c r="EJ3" s="18"/>
      <c r="EK3" s="18"/>
      <c r="EL3" s="18"/>
      <c r="EM3" s="18"/>
      <c r="EN3" s="18"/>
      <c r="EO3" s="18"/>
      <c r="EP3" s="18"/>
      <c r="EQ3" s="18"/>
      <c r="ER3" s="18"/>
      <c r="ES3" s="18"/>
      <c r="ET3" s="18"/>
      <c r="EU3" s="18"/>
      <c r="EV3" s="18"/>
      <c r="EW3" s="18"/>
      <c r="EX3" s="18"/>
      <c r="EY3" s="18"/>
      <c r="EZ3" s="18"/>
      <c r="FA3" s="18"/>
      <c r="FB3" s="18"/>
      <c r="FC3" s="18"/>
      <c r="FD3" s="18"/>
      <c r="FE3" s="18"/>
      <c r="FF3" s="18"/>
      <c r="FG3" s="18"/>
      <c r="FH3" s="18"/>
      <c r="FI3" s="18"/>
      <c r="FJ3" s="18"/>
      <c r="FK3" s="18"/>
      <c r="FL3" s="18"/>
      <c r="FM3" s="18"/>
      <c r="FN3" s="18"/>
      <c r="FO3" s="18"/>
      <c r="FP3" s="18"/>
      <c r="FQ3" s="18"/>
      <c r="FR3" s="18"/>
      <c r="FS3" s="18"/>
      <c r="FT3" s="18"/>
      <c r="FU3" s="18"/>
      <c r="FV3" s="18"/>
      <c r="FW3" s="18"/>
      <c r="FX3" s="18"/>
      <c r="FY3" s="18"/>
      <c r="FZ3" s="18"/>
      <c r="GA3" s="18"/>
      <c r="GB3" s="18"/>
      <c r="GC3" s="18"/>
      <c r="GD3" s="18"/>
      <c r="GE3" s="18"/>
      <c r="GF3" s="18"/>
      <c r="GG3" s="18"/>
      <c r="GH3" s="18"/>
      <c r="GI3" s="18"/>
      <c r="GJ3" s="18"/>
      <c r="GK3" s="18"/>
      <c r="GL3" s="18"/>
      <c r="GM3" s="18"/>
      <c r="GN3" s="18"/>
      <c r="GO3" s="18"/>
      <c r="GP3" s="18"/>
      <c r="GQ3" s="18"/>
      <c r="GR3" s="18"/>
      <c r="GS3" s="18"/>
      <c r="GT3" s="18"/>
      <c r="GU3" s="18"/>
      <c r="GV3" s="18"/>
      <c r="GW3" s="18"/>
      <c r="GX3" s="18"/>
      <c r="GY3" s="18"/>
      <c r="GZ3" s="18"/>
      <c r="HA3" s="18"/>
      <c r="HB3" s="18"/>
      <c r="HC3" s="18"/>
      <c r="HD3" s="18"/>
      <c r="HE3" s="18"/>
      <c r="HF3" s="18"/>
      <c r="HG3" s="18"/>
      <c r="HH3" s="18"/>
      <c r="HI3" s="18"/>
      <c r="HJ3" s="18"/>
      <c r="HK3" s="18"/>
      <c r="HL3" s="18"/>
      <c r="HM3" s="18"/>
      <c r="HN3" s="18"/>
      <c r="HO3" s="18"/>
      <c r="HP3" s="18"/>
      <c r="HQ3" s="18"/>
      <c r="HR3" s="18"/>
      <c r="HS3" s="18"/>
      <c r="HT3" s="18"/>
      <c r="HU3" s="18"/>
      <c r="HV3" s="18"/>
      <c r="HW3" s="18"/>
      <c r="HX3" s="18"/>
      <c r="HY3" s="18"/>
      <c r="HZ3" s="18"/>
      <c r="IA3" s="18"/>
      <c r="IB3" s="18"/>
      <c r="IC3" s="18"/>
      <c r="ID3" s="18"/>
      <c r="IE3" s="18"/>
      <c r="IF3" s="18"/>
      <c r="IG3" s="18"/>
      <c r="IH3" s="18"/>
      <c r="II3" s="18"/>
      <c r="IJ3" s="18"/>
      <c r="IK3" s="18"/>
      <c r="IL3" s="18"/>
      <c r="IM3" s="18"/>
      <c r="IN3" s="18"/>
      <c r="IO3" s="18"/>
      <c r="IP3" s="18"/>
      <c r="IQ3" s="18"/>
      <c r="IR3" s="18"/>
      <c r="IS3" s="18"/>
      <c r="IT3" s="18"/>
      <c r="IU3" s="18"/>
      <c r="IV3" s="18"/>
      <c r="IW3" s="18"/>
      <c r="IX3" s="18"/>
      <c r="IY3" s="18"/>
      <c r="IZ3" s="18"/>
      <c r="JA3" s="18"/>
      <c r="JB3" s="18"/>
      <c r="JC3" s="18"/>
      <c r="JD3" s="18"/>
      <c r="JE3" s="18"/>
      <c r="JF3" s="18"/>
      <c r="JG3" s="18"/>
      <c r="JH3" s="18"/>
      <c r="JI3" s="18"/>
      <c r="JJ3" s="18"/>
      <c r="JK3" s="18"/>
      <c r="JL3" s="18"/>
      <c r="JM3" s="18"/>
      <c r="JN3" s="18"/>
      <c r="JO3" s="18"/>
      <c r="JP3" s="18"/>
      <c r="JQ3" s="18"/>
      <c r="JR3" s="18"/>
      <c r="JS3" s="18"/>
      <c r="JT3" s="18"/>
      <c r="JU3" s="18"/>
      <c r="JV3" s="18"/>
      <c r="JW3" s="18"/>
      <c r="JX3" s="18"/>
      <c r="JY3" s="18"/>
      <c r="JZ3" s="18"/>
      <c r="KA3" s="18"/>
      <c r="KB3" s="18"/>
      <c r="KC3" s="18"/>
      <c r="KD3" s="18"/>
      <c r="KE3" s="18"/>
      <c r="KF3" s="18"/>
      <c r="KG3" s="18"/>
      <c r="KH3" s="18"/>
      <c r="KI3" s="18"/>
      <c r="KJ3" s="18"/>
      <c r="KK3" s="18"/>
      <c r="KL3" s="18"/>
      <c r="KM3" s="18"/>
      <c r="KN3" s="18"/>
      <c r="KO3" s="18"/>
      <c r="KP3" s="18"/>
      <c r="KQ3" s="18"/>
      <c r="KR3" s="18"/>
      <c r="KS3" s="18"/>
      <c r="KT3" s="18"/>
      <c r="KU3" s="18"/>
      <c r="KV3" s="18"/>
      <c r="KW3" s="18"/>
      <c r="KX3" s="18"/>
      <c r="KY3" s="18"/>
      <c r="KZ3" s="18"/>
      <c r="LA3" s="18"/>
      <c r="LB3" s="18"/>
      <c r="LC3" s="18"/>
      <c r="LD3" s="18"/>
      <c r="LE3" s="18"/>
      <c r="LF3" s="18"/>
      <c r="LG3" s="18"/>
      <c r="LH3" s="18"/>
      <c r="LI3" s="18"/>
      <c r="LJ3" s="18"/>
      <c r="LK3" s="18"/>
      <c r="LL3" s="18"/>
      <c r="LM3" s="18"/>
      <c r="LN3" s="18"/>
      <c r="LO3" s="18"/>
      <c r="LP3" s="18"/>
      <c r="LQ3" s="18"/>
      <c r="LR3" s="18"/>
      <c r="LS3" s="18"/>
      <c r="LT3" s="18"/>
      <c r="LU3" s="18"/>
      <c r="LV3" s="18"/>
      <c r="LW3" s="18"/>
      <c r="LX3" s="18"/>
      <c r="LY3" s="18"/>
      <c r="LZ3" s="18"/>
      <c r="MA3" s="18"/>
      <c r="MB3" s="18"/>
      <c r="MC3" s="18"/>
      <c r="MD3" s="18"/>
      <c r="ME3" s="18"/>
      <c r="MF3" s="18"/>
      <c r="MG3" s="18"/>
      <c r="MH3" s="18"/>
      <c r="MI3" s="18"/>
      <c r="MJ3" s="18"/>
      <c r="MK3" s="18"/>
      <c r="ML3" s="18"/>
      <c r="MM3" s="18"/>
      <c r="MN3" s="18"/>
      <c r="MO3" s="18"/>
      <c r="MP3" s="18"/>
      <c r="MQ3" s="18"/>
      <c r="MR3" s="18"/>
      <c r="MS3" s="18"/>
      <c r="MT3" s="18"/>
      <c r="MU3" s="18"/>
      <c r="MV3" s="18"/>
      <c r="MW3" s="18"/>
      <c r="MX3" s="18"/>
      <c r="MY3" s="18"/>
      <c r="MZ3" s="18"/>
      <c r="NA3" s="18"/>
      <c r="NB3" s="18"/>
      <c r="NC3" s="18"/>
      <c r="ND3" s="18"/>
      <c r="NE3" s="18"/>
      <c r="NF3" s="18"/>
      <c r="NG3" s="18"/>
      <c r="NH3" s="18"/>
      <c r="NI3" s="18"/>
      <c r="NJ3" s="18"/>
      <c r="NK3" s="18"/>
      <c r="NL3" s="18"/>
      <c r="NM3" s="18"/>
      <c r="NN3" s="18"/>
      <c r="NO3" s="18"/>
      <c r="NP3" s="18"/>
      <c r="NQ3" s="18"/>
      <c r="NR3" s="18"/>
      <c r="NS3" s="18"/>
      <c r="NT3" s="18"/>
      <c r="NU3" s="18"/>
      <c r="NV3" s="18"/>
      <c r="NW3" s="18"/>
      <c r="NX3" s="18"/>
      <c r="NY3" s="18"/>
      <c r="NZ3" s="18"/>
      <c r="OA3" s="18"/>
      <c r="OB3" s="18"/>
      <c r="OC3" s="18"/>
      <c r="OD3" s="18"/>
      <c r="OE3" s="18"/>
      <c r="OF3" s="18"/>
      <c r="OG3" s="18"/>
      <c r="OH3" s="18"/>
      <c r="OI3" s="18"/>
      <c r="OJ3" s="18"/>
      <c r="OK3" s="18"/>
      <c r="OL3" s="18"/>
      <c r="OM3" s="18"/>
      <c r="ON3" s="18"/>
      <c r="OO3" s="18"/>
      <c r="OP3" s="18"/>
      <c r="OQ3" s="18"/>
      <c r="OR3" s="18"/>
      <c r="OS3" s="18"/>
      <c r="OT3" s="18"/>
      <c r="OU3" s="18"/>
      <c r="OV3" s="18"/>
      <c r="OW3" s="18"/>
      <c r="OX3" s="18"/>
      <c r="OY3" s="18"/>
      <c r="OZ3" s="18"/>
      <c r="PA3" s="18"/>
      <c r="PB3" s="18"/>
      <c r="PC3" s="18"/>
      <c r="PD3" s="18"/>
      <c r="PE3" s="18"/>
      <c r="PF3" s="18"/>
      <c r="PG3" s="18"/>
      <c r="PH3" s="18"/>
      <c r="PI3" s="18"/>
      <c r="PJ3" s="18"/>
      <c r="PK3" s="18"/>
      <c r="PL3" s="18"/>
      <c r="PM3" s="18"/>
      <c r="PN3" s="18"/>
      <c r="PO3" s="18"/>
      <c r="PP3" s="18"/>
      <c r="PQ3" s="18"/>
      <c r="PR3" s="18"/>
      <c r="PS3" s="18"/>
      <c r="PT3" s="18"/>
      <c r="PU3" s="18"/>
      <c r="PV3" s="18"/>
      <c r="PW3" s="18"/>
      <c r="PX3" s="18"/>
      <c r="PY3" s="18"/>
      <c r="PZ3" s="18"/>
      <c r="QA3" s="18"/>
      <c r="QB3" s="18"/>
      <c r="QC3" s="18"/>
      <c r="QD3" s="18"/>
      <c r="QE3" s="18"/>
      <c r="QF3" s="18"/>
      <c r="QG3" s="18"/>
      <c r="QH3" s="18"/>
      <c r="QI3" s="18"/>
      <c r="QJ3" s="18"/>
      <c r="QK3" s="18"/>
      <c r="QL3" s="18"/>
      <c r="QM3" s="18"/>
      <c r="QN3" s="18"/>
      <c r="QO3" s="18"/>
      <c r="QP3" s="18"/>
      <c r="QQ3" s="18"/>
      <c r="QR3" s="18"/>
      <c r="QS3" s="18"/>
      <c r="QT3" s="18"/>
      <c r="QU3" s="18"/>
      <c r="QV3" s="18"/>
      <c r="QW3" s="18"/>
      <c r="QX3" s="18"/>
      <c r="QY3" s="18"/>
      <c r="QZ3" s="18"/>
      <c r="RA3" s="18"/>
      <c r="RB3" s="18"/>
      <c r="RC3" s="18"/>
      <c r="RD3" s="18"/>
      <c r="RE3" s="18"/>
      <c r="RF3" s="18"/>
      <c r="RG3" s="18"/>
      <c r="RH3" s="18"/>
      <c r="RI3" s="18"/>
      <c r="RJ3" s="18"/>
      <c r="RK3" s="18"/>
      <c r="RL3" s="18"/>
      <c r="RM3" s="18"/>
      <c r="RN3" s="18"/>
      <c r="RO3" s="18"/>
      <c r="RP3" s="18"/>
      <c r="RQ3" s="18"/>
      <c r="RR3" s="18"/>
      <c r="RS3" s="18"/>
      <c r="RT3" s="18"/>
      <c r="RU3" s="18"/>
      <c r="RV3" s="18"/>
      <c r="RW3" s="18"/>
      <c r="RX3" s="18"/>
      <c r="RY3" s="18"/>
      <c r="RZ3" s="18"/>
      <c r="SA3" s="18"/>
      <c r="SB3" s="18"/>
      <c r="SC3" s="18"/>
      <c r="SD3" s="18"/>
      <c r="SE3" s="18"/>
      <c r="SF3" s="18"/>
      <c r="SG3" s="18"/>
      <c r="SH3" s="18"/>
      <c r="SI3" s="18"/>
      <c r="SJ3" s="18"/>
      <c r="SK3" s="18"/>
      <c r="SL3" s="18"/>
      <c r="SM3" s="18"/>
      <c r="SN3" s="18"/>
      <c r="SO3" s="18"/>
      <c r="SP3" s="18"/>
      <c r="SQ3" s="18"/>
      <c r="SR3" s="18"/>
      <c r="SS3" s="18"/>
      <c r="ST3" s="18"/>
      <c r="SU3" s="18"/>
      <c r="SV3" s="18"/>
      <c r="SW3" s="18"/>
      <c r="SX3" s="18"/>
      <c r="SY3" s="18"/>
      <c r="SZ3" s="18"/>
      <c r="TA3" s="18"/>
      <c r="TB3" s="18"/>
      <c r="TC3" s="18"/>
      <c r="TD3" s="18"/>
      <c r="TE3" s="18"/>
      <c r="TF3" s="18"/>
      <c r="TG3" s="18"/>
      <c r="TH3" s="18"/>
      <c r="TI3" s="18"/>
      <c r="TJ3" s="18"/>
      <c r="TK3" s="18"/>
      <c r="TL3" s="18"/>
      <c r="TM3" s="18"/>
      <c r="TN3" s="18"/>
      <c r="TO3" s="18"/>
      <c r="TP3" s="18"/>
      <c r="TQ3" s="18"/>
      <c r="TR3" s="18"/>
      <c r="TS3" s="18"/>
      <c r="TT3" s="18"/>
      <c r="TU3" s="18"/>
      <c r="TV3" s="18"/>
      <c r="TW3" s="18"/>
      <c r="TX3" s="18"/>
      <c r="TY3" s="18"/>
      <c r="TZ3" s="18"/>
      <c r="UA3" s="18"/>
      <c r="UB3" s="18"/>
      <c r="UC3" s="18"/>
      <c r="UD3" s="18"/>
      <c r="UE3" s="18"/>
      <c r="UF3" s="18"/>
      <c r="UG3" s="18"/>
      <c r="UH3" s="18"/>
      <c r="UI3" s="18"/>
      <c r="UJ3" s="18"/>
      <c r="UK3" s="18"/>
      <c r="UL3" s="18"/>
      <c r="UM3" s="18"/>
      <c r="UN3" s="18"/>
      <c r="UO3" s="18"/>
      <c r="UP3" s="18"/>
      <c r="UQ3" s="18"/>
      <c r="UR3" s="18"/>
      <c r="US3" s="18"/>
      <c r="UT3" s="18"/>
      <c r="UU3" s="18"/>
      <c r="UV3" s="18"/>
      <c r="UW3" s="18"/>
      <c r="UX3" s="18"/>
      <c r="UY3" s="18"/>
      <c r="UZ3" s="18"/>
      <c r="VA3" s="18"/>
      <c r="VB3" s="18"/>
      <c r="VC3" s="18"/>
      <c r="VD3" s="18"/>
      <c r="VE3" s="18"/>
      <c r="VF3" s="18"/>
      <c r="VG3" s="18"/>
      <c r="VH3" s="18"/>
      <c r="VI3" s="18"/>
      <c r="VJ3" s="18"/>
      <c r="VK3" s="18"/>
      <c r="VL3" s="18"/>
      <c r="VM3" s="18"/>
      <c r="VN3" s="18"/>
      <c r="VO3" s="18"/>
      <c r="VP3" s="18"/>
      <c r="VQ3" s="18"/>
      <c r="VR3" s="18"/>
      <c r="VS3" s="18"/>
      <c r="VT3" s="18"/>
      <c r="VU3" s="18"/>
      <c r="VV3" s="18"/>
      <c r="VW3" s="18"/>
      <c r="VX3" s="18"/>
      <c r="VY3" s="18"/>
      <c r="VZ3" s="18"/>
      <c r="WA3" s="18"/>
      <c r="WB3" s="18"/>
      <c r="WC3" s="18"/>
      <c r="WD3" s="18"/>
      <c r="WE3" s="18"/>
      <c r="WF3" s="18"/>
      <c r="WG3" s="18"/>
      <c r="WH3" s="18"/>
      <c r="WI3" s="18"/>
      <c r="WJ3" s="18"/>
      <c r="WK3" s="18"/>
      <c r="WL3" s="18"/>
      <c r="WM3" s="18"/>
      <c r="WN3" s="18"/>
      <c r="WO3" s="18"/>
      <c r="WP3" s="18"/>
      <c r="WQ3" s="18"/>
      <c r="WR3" s="18"/>
      <c r="WS3" s="18"/>
      <c r="WT3" s="18"/>
      <c r="WU3" s="18"/>
      <c r="WV3" s="18"/>
      <c r="WW3" s="18"/>
      <c r="WX3" s="18"/>
      <c r="WY3" s="18"/>
      <c r="WZ3" s="18"/>
      <c r="XA3" s="18"/>
      <c r="XB3" s="18"/>
      <c r="XC3" s="18"/>
      <c r="XD3" s="18"/>
      <c r="XE3" s="18"/>
      <c r="XF3" s="18"/>
      <c r="XG3" s="18"/>
      <c r="XH3" s="18"/>
      <c r="XI3" s="18"/>
      <c r="XJ3" s="18"/>
      <c r="XK3" s="18"/>
      <c r="XL3" s="18"/>
      <c r="XM3" s="18"/>
      <c r="XN3" s="18"/>
      <c r="XO3" s="18"/>
      <c r="XP3" s="18"/>
      <c r="XQ3" s="18"/>
      <c r="XR3" s="18"/>
      <c r="XS3" s="18"/>
      <c r="XT3" s="18"/>
      <c r="XU3" s="18"/>
      <c r="XV3" s="18"/>
      <c r="XW3" s="18"/>
      <c r="XX3" s="18"/>
      <c r="XY3" s="18"/>
      <c r="XZ3" s="18"/>
      <c r="YA3" s="18"/>
      <c r="YB3" s="18"/>
      <c r="YC3" s="18"/>
      <c r="YD3" s="18"/>
      <c r="YE3" s="18"/>
      <c r="YF3" s="18"/>
      <c r="YG3" s="18"/>
      <c r="YH3" s="18"/>
      <c r="YI3" s="18"/>
      <c r="YJ3" s="18"/>
      <c r="YK3" s="18"/>
      <c r="YL3" s="18"/>
      <c r="YM3" s="18"/>
      <c r="YN3" s="18"/>
      <c r="YO3" s="18"/>
      <c r="YP3" s="18"/>
      <c r="YQ3" s="18"/>
      <c r="YR3" s="18"/>
      <c r="YS3" s="18"/>
      <c r="YT3" s="18"/>
      <c r="YU3" s="18"/>
      <c r="YV3" s="18"/>
      <c r="YW3" s="18"/>
      <c r="YX3" s="18"/>
      <c r="YY3" s="18"/>
      <c r="YZ3" s="18"/>
      <c r="ZA3" s="18"/>
      <c r="ZB3" s="18"/>
      <c r="ZC3" s="18"/>
      <c r="ZD3" s="18"/>
      <c r="ZE3" s="18"/>
      <c r="ZF3" s="18"/>
      <c r="ZG3" s="18"/>
      <c r="ZH3" s="18"/>
      <c r="ZI3" s="18"/>
      <c r="ZJ3" s="18"/>
      <c r="ZK3" s="18"/>
      <c r="ZL3" s="18"/>
      <c r="ZM3" s="18"/>
      <c r="ZN3" s="18"/>
      <c r="ZO3" s="18"/>
      <c r="ZP3" s="18"/>
      <c r="ZQ3" s="18"/>
      <c r="ZR3" s="18"/>
      <c r="ZS3" s="18"/>
      <c r="ZT3" s="18"/>
      <c r="ZU3" s="18"/>
      <c r="ZV3" s="18"/>
      <c r="ZW3" s="18"/>
      <c r="ZX3" s="18"/>
      <c r="ZY3" s="18"/>
      <c r="ZZ3" s="18"/>
      <c r="AAA3" s="18"/>
      <c r="AAB3" s="18"/>
      <c r="AAC3" s="18"/>
      <c r="AAD3" s="18"/>
      <c r="AAE3" s="18"/>
      <c r="AAF3" s="18"/>
      <c r="AAG3" s="18"/>
      <c r="AAH3" s="18"/>
      <c r="AAI3" s="18"/>
      <c r="AAJ3" s="18"/>
      <c r="AAK3" s="18"/>
      <c r="AAL3" s="18"/>
      <c r="AAM3" s="18"/>
      <c r="AAN3" s="18"/>
      <c r="AAO3" s="18"/>
      <c r="AAP3" s="18"/>
      <c r="AAQ3" s="18"/>
      <c r="AAR3" s="18"/>
      <c r="AAS3" s="18"/>
      <c r="AAT3" s="18"/>
      <c r="AAU3" s="18"/>
      <c r="AAV3" s="18"/>
      <c r="AAW3" s="18"/>
      <c r="AAX3" s="18"/>
      <c r="AAY3" s="18"/>
      <c r="AAZ3" s="18"/>
      <c r="ABA3" s="18"/>
      <c r="ABB3" s="18"/>
      <c r="ABC3" s="18"/>
      <c r="ABD3" s="18"/>
      <c r="ABE3" s="18"/>
      <c r="ABF3" s="18"/>
      <c r="ABG3" s="18"/>
      <c r="ABH3" s="18"/>
      <c r="ABI3" s="18"/>
      <c r="ABJ3" s="18"/>
      <c r="ABK3" s="18"/>
      <c r="ABL3" s="18"/>
      <c r="ABM3" s="18"/>
      <c r="ABN3" s="18"/>
      <c r="ABO3" s="18"/>
      <c r="ABP3" s="18"/>
      <c r="ABQ3" s="18"/>
      <c r="ABR3" s="18"/>
      <c r="ABS3" s="18"/>
      <c r="ABT3" s="18"/>
      <c r="ABU3" s="18"/>
      <c r="ABV3" s="18"/>
      <c r="ABW3" s="18"/>
      <c r="ABX3" s="18"/>
      <c r="ABY3" s="18"/>
      <c r="ABZ3" s="18"/>
      <c r="ACA3" s="18"/>
      <c r="ACB3" s="18"/>
      <c r="ACC3" s="18"/>
      <c r="ACD3" s="18"/>
      <c r="ACE3" s="18"/>
      <c r="ACF3" s="18"/>
      <c r="ACG3" s="18"/>
      <c r="ACH3" s="18"/>
      <c r="ACI3" s="18"/>
      <c r="ACJ3" s="18"/>
      <c r="ACK3" s="18"/>
      <c r="ACL3" s="18"/>
      <c r="ACM3" s="18"/>
      <c r="ACN3" s="18"/>
      <c r="ACO3" s="18"/>
      <c r="ACP3" s="18"/>
      <c r="ACQ3" s="18"/>
      <c r="ACR3" s="18"/>
      <c r="ACS3" s="18"/>
      <c r="ACT3" s="18"/>
      <c r="ACU3" s="18"/>
      <c r="ACV3" s="18"/>
      <c r="ACW3" s="18"/>
      <c r="ACX3" s="18"/>
      <c r="ACY3" s="18"/>
      <c r="ACZ3" s="18"/>
      <c r="ADA3" s="18"/>
      <c r="ADB3" s="18"/>
      <c r="ADC3" s="18"/>
      <c r="ADD3" s="18"/>
      <c r="ADE3" s="18"/>
      <c r="ADF3" s="18"/>
      <c r="ADG3" s="18"/>
      <c r="ADH3" s="18"/>
      <c r="ADI3" s="18"/>
      <c r="ADJ3" s="18"/>
      <c r="ADK3" s="18"/>
      <c r="ADL3" s="18"/>
      <c r="ADM3" s="18"/>
      <c r="ADN3" s="18"/>
      <c r="ADO3" s="18"/>
      <c r="ADP3" s="18"/>
      <c r="ADQ3" s="18"/>
      <c r="ADR3" s="18"/>
      <c r="ADS3" s="18"/>
      <c r="ADT3" s="18"/>
      <c r="ADU3" s="18"/>
      <c r="ADV3" s="18"/>
      <c r="ADW3" s="18"/>
      <c r="ADX3" s="18"/>
      <c r="ADY3" s="18"/>
      <c r="ADZ3" s="18"/>
      <c r="AEA3" s="18"/>
      <c r="AEB3" s="18"/>
      <c r="AEC3" s="18"/>
      <c r="AED3" s="18"/>
      <c r="AEE3" s="18"/>
      <c r="AEF3" s="18"/>
      <c r="AEG3" s="18"/>
      <c r="AEH3" s="18"/>
      <c r="AEI3" s="18"/>
      <c r="AEJ3" s="18"/>
      <c r="AEK3" s="18"/>
      <c r="AEL3" s="18"/>
      <c r="AEM3" s="18"/>
      <c r="AEN3" s="18"/>
      <c r="AEO3" s="18"/>
      <c r="AEP3" s="18"/>
      <c r="AEQ3" s="18"/>
      <c r="AER3" s="18"/>
      <c r="AES3" s="18"/>
      <c r="AET3" s="18"/>
      <c r="AEU3" s="18"/>
      <c r="AEV3" s="18"/>
      <c r="AEW3" s="18"/>
      <c r="AEX3" s="18"/>
      <c r="AEY3" s="18"/>
      <c r="AEZ3" s="18"/>
      <c r="AFA3" s="18"/>
      <c r="AFB3" s="18"/>
      <c r="AFC3" s="18"/>
      <c r="AFD3" s="18"/>
      <c r="AFE3" s="18"/>
      <c r="AFF3" s="18"/>
      <c r="AFG3" s="18"/>
      <c r="AFH3" s="18"/>
      <c r="AFI3" s="18"/>
      <c r="AFJ3" s="18"/>
      <c r="AFK3" s="18"/>
      <c r="AFL3" s="18"/>
      <c r="AFM3" s="18"/>
      <c r="AFN3" s="18"/>
      <c r="AFO3" s="18"/>
      <c r="AFP3" s="18"/>
      <c r="AFQ3" s="18"/>
      <c r="AFR3" s="18"/>
      <c r="AFS3" s="18"/>
      <c r="AFT3" s="18"/>
      <c r="AFU3" s="18"/>
      <c r="AFV3" s="18"/>
      <c r="AFW3" s="18"/>
      <c r="AFX3" s="18"/>
      <c r="AFY3" s="18"/>
      <c r="AFZ3" s="18"/>
      <c r="AGA3" s="18"/>
      <c r="AGB3" s="18"/>
      <c r="AGC3" s="18"/>
      <c r="AGD3" s="18"/>
      <c r="AGE3" s="18"/>
      <c r="AGF3" s="18"/>
      <c r="AGG3" s="18"/>
      <c r="AGH3" s="18"/>
      <c r="AGI3" s="18"/>
      <c r="AGJ3" s="18"/>
      <c r="AGK3" s="18"/>
      <c r="AGL3" s="18"/>
      <c r="AGM3" s="18"/>
      <c r="AGN3" s="18"/>
      <c r="AGO3" s="18"/>
      <c r="AGP3" s="18"/>
      <c r="AGQ3" s="18"/>
      <c r="AGR3" s="18"/>
      <c r="AGS3" s="18"/>
      <c r="AGT3" s="18"/>
      <c r="AGU3" s="18"/>
      <c r="AGV3" s="18"/>
      <c r="AGW3" s="18"/>
      <c r="AGX3" s="18"/>
      <c r="AGY3" s="18"/>
      <c r="AGZ3" s="18"/>
      <c r="AHA3" s="18"/>
      <c r="AHB3" s="18"/>
      <c r="AHC3" s="18"/>
      <c r="AHD3" s="18"/>
      <c r="AHE3" s="18"/>
      <c r="AHF3" s="18"/>
      <c r="AHG3" s="18"/>
      <c r="AHH3" s="18"/>
      <c r="AHI3" s="18"/>
      <c r="AHJ3" s="18"/>
      <c r="AHK3" s="18"/>
      <c r="AHL3" s="18"/>
      <c r="AHM3" s="18"/>
      <c r="AHN3" s="18"/>
      <c r="AHO3" s="18"/>
      <c r="AHP3" s="18"/>
      <c r="AHQ3" s="18"/>
      <c r="AHR3" s="18"/>
      <c r="AHS3" s="18"/>
      <c r="AHT3" s="18"/>
      <c r="AHU3" s="18"/>
      <c r="AHV3" s="18"/>
      <c r="AHW3" s="18"/>
      <c r="AHX3" s="18"/>
      <c r="AHY3" s="18"/>
      <c r="AHZ3" s="18"/>
      <c r="AIA3" s="18"/>
      <c r="AIB3" s="18"/>
      <c r="AIC3" s="18"/>
      <c r="AID3" s="18"/>
      <c r="AIE3" s="18"/>
      <c r="AIF3" s="18"/>
      <c r="AIG3" s="18"/>
      <c r="AIH3" s="18"/>
      <c r="AII3" s="18"/>
      <c r="AIJ3" s="18"/>
      <c r="AIK3" s="18"/>
      <c r="AIL3" s="18"/>
      <c r="AIM3" s="18"/>
      <c r="AIN3" s="18"/>
      <c r="AIO3" s="18"/>
      <c r="AIP3" s="18"/>
      <c r="AIQ3" s="18"/>
      <c r="AIR3" s="18"/>
      <c r="AIS3" s="18"/>
      <c r="AIT3" s="18"/>
      <c r="AIU3" s="18"/>
      <c r="AIV3" s="18"/>
      <c r="AIW3" s="18"/>
      <c r="AIX3" s="18"/>
      <c r="AIY3" s="18"/>
      <c r="AIZ3" s="18"/>
      <c r="AJA3" s="18"/>
      <c r="AJB3" s="18"/>
      <c r="AJC3" s="18"/>
      <c r="AJD3" s="18"/>
      <c r="AJE3" s="18"/>
      <c r="AJF3" s="18"/>
      <c r="AJG3" s="18"/>
      <c r="AJH3" s="18"/>
      <c r="AJI3" s="18"/>
      <c r="AJJ3" s="18"/>
      <c r="AJK3" s="18"/>
      <c r="AJL3" s="18"/>
      <c r="AJM3" s="18"/>
      <c r="AJN3" s="18"/>
      <c r="AJO3" s="18"/>
      <c r="AJP3" s="18"/>
      <c r="AJQ3" s="18"/>
      <c r="AJR3" s="18"/>
      <c r="AJS3" s="18"/>
      <c r="AJT3" s="18"/>
      <c r="AJU3" s="18"/>
      <c r="AJV3" s="18"/>
      <c r="AJW3" s="18"/>
      <c r="AJX3" s="18"/>
      <c r="AJY3" s="18"/>
      <c r="AJZ3" s="18"/>
      <c r="AKA3" s="18"/>
      <c r="AKB3" s="18"/>
    </row>
    <row r="4" spans="1:977" s="4" customFormat="1" ht="27" outlineLevel="1" x14ac:dyDescent="0.15">
      <c r="B4" s="5" t="s">
        <v>17</v>
      </c>
      <c r="C4" s="6" t="s">
        <v>16</v>
      </c>
      <c r="D4" s="7" t="s">
        <v>18</v>
      </c>
      <c r="E4" s="9">
        <v>18581.12</v>
      </c>
      <c r="F4" s="8"/>
      <c r="G4" s="10"/>
      <c r="H4" s="11">
        <f t="shared" ref="H4:H10" si="0">SUM(E4:G4)</f>
        <v>18581.12</v>
      </c>
      <c r="I4" s="12" t="s">
        <v>19</v>
      </c>
      <c r="J4" s="19" t="s">
        <v>20</v>
      </c>
      <c r="K4" s="13">
        <v>2578130</v>
      </c>
      <c r="L4" s="13">
        <v>2476912</v>
      </c>
      <c r="M4" s="14"/>
      <c r="N4" s="15"/>
      <c r="O4" s="16">
        <f t="shared" ref="O4:O10" si="1">SUM(M4:N4)</f>
        <v>0</v>
      </c>
      <c r="P4" s="16">
        <f t="shared" ref="P4:P10" si="2">+H4-O4</f>
        <v>18581.12</v>
      </c>
      <c r="Q4" s="17"/>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8"/>
      <c r="CB4" s="18"/>
      <c r="CC4" s="18"/>
      <c r="CD4" s="18"/>
      <c r="CE4" s="18"/>
      <c r="CF4" s="18"/>
      <c r="CG4" s="18"/>
      <c r="CH4" s="18"/>
      <c r="CI4" s="18"/>
      <c r="CJ4" s="18"/>
      <c r="CK4" s="18"/>
      <c r="CL4" s="18"/>
      <c r="CM4" s="18"/>
      <c r="CN4" s="18"/>
      <c r="CO4" s="18"/>
      <c r="CP4" s="18"/>
      <c r="CQ4" s="18"/>
      <c r="CR4" s="18"/>
      <c r="CS4" s="18"/>
      <c r="CT4" s="18"/>
      <c r="CU4" s="18"/>
      <c r="CV4" s="18"/>
      <c r="CW4" s="18"/>
      <c r="CX4" s="18"/>
      <c r="CY4" s="18"/>
      <c r="CZ4" s="18"/>
      <c r="DA4" s="18"/>
      <c r="DB4" s="18"/>
      <c r="DC4" s="18"/>
      <c r="DD4" s="18"/>
      <c r="DE4" s="18"/>
      <c r="DF4" s="18"/>
      <c r="DG4" s="18"/>
      <c r="DH4" s="18"/>
      <c r="DI4" s="18"/>
      <c r="DJ4" s="18"/>
      <c r="DK4" s="18"/>
      <c r="DL4" s="18"/>
      <c r="DM4" s="18"/>
      <c r="DN4" s="18"/>
      <c r="DO4" s="18"/>
      <c r="DP4" s="18"/>
      <c r="DQ4" s="18"/>
      <c r="DR4" s="18"/>
      <c r="DS4" s="18"/>
      <c r="DT4" s="18"/>
      <c r="DU4" s="18"/>
      <c r="DV4" s="18"/>
      <c r="DW4" s="18"/>
      <c r="DX4" s="18"/>
      <c r="DY4" s="18"/>
      <c r="DZ4" s="18"/>
      <c r="EA4" s="18"/>
      <c r="EB4" s="18"/>
      <c r="EC4" s="18"/>
      <c r="ED4" s="18"/>
      <c r="EE4" s="18"/>
      <c r="EF4" s="18"/>
      <c r="EG4" s="18"/>
      <c r="EH4" s="18"/>
      <c r="EI4" s="18"/>
      <c r="EJ4" s="18"/>
      <c r="EK4" s="18"/>
      <c r="EL4" s="18"/>
      <c r="EM4" s="18"/>
      <c r="EN4" s="18"/>
      <c r="EO4" s="18"/>
      <c r="EP4" s="18"/>
      <c r="EQ4" s="18"/>
      <c r="ER4" s="18"/>
      <c r="ES4" s="18"/>
      <c r="ET4" s="18"/>
      <c r="EU4" s="18"/>
      <c r="EV4" s="18"/>
      <c r="EW4" s="18"/>
      <c r="EX4" s="18"/>
      <c r="EY4" s="18"/>
      <c r="EZ4" s="18"/>
      <c r="FA4" s="18"/>
      <c r="FB4" s="18"/>
      <c r="FC4" s="18"/>
      <c r="FD4" s="18"/>
      <c r="FE4" s="18"/>
      <c r="FF4" s="18"/>
      <c r="FG4" s="18"/>
      <c r="FH4" s="18"/>
      <c r="FI4" s="18"/>
      <c r="FJ4" s="18"/>
      <c r="FK4" s="18"/>
      <c r="FL4" s="18"/>
      <c r="FM4" s="18"/>
      <c r="FN4" s="18"/>
      <c r="FO4" s="18"/>
      <c r="FP4" s="18"/>
      <c r="FQ4" s="18"/>
      <c r="FR4" s="18"/>
      <c r="FS4" s="18"/>
      <c r="FT4" s="18"/>
      <c r="FU4" s="18"/>
      <c r="FV4" s="18"/>
      <c r="FW4" s="18"/>
      <c r="FX4" s="18"/>
      <c r="FY4" s="18"/>
      <c r="FZ4" s="18"/>
      <c r="GA4" s="18"/>
      <c r="GB4" s="18"/>
      <c r="GC4" s="18"/>
      <c r="GD4" s="18"/>
      <c r="GE4" s="18"/>
      <c r="GF4" s="18"/>
      <c r="GG4" s="18"/>
      <c r="GH4" s="18"/>
      <c r="GI4" s="18"/>
      <c r="GJ4" s="18"/>
      <c r="GK4" s="18"/>
      <c r="GL4" s="18"/>
      <c r="GM4" s="18"/>
      <c r="GN4" s="18"/>
      <c r="GO4" s="18"/>
      <c r="GP4" s="18"/>
      <c r="GQ4" s="18"/>
      <c r="GR4" s="18"/>
      <c r="GS4" s="18"/>
      <c r="GT4" s="18"/>
      <c r="GU4" s="18"/>
      <c r="GV4" s="18"/>
      <c r="GW4" s="18"/>
      <c r="GX4" s="18"/>
      <c r="GY4" s="18"/>
      <c r="GZ4" s="18"/>
      <c r="HA4" s="18"/>
      <c r="HB4" s="18"/>
      <c r="HC4" s="18"/>
      <c r="HD4" s="18"/>
      <c r="HE4" s="18"/>
      <c r="HF4" s="18"/>
      <c r="HG4" s="18"/>
      <c r="HH4" s="18"/>
      <c r="HI4" s="18"/>
      <c r="HJ4" s="18"/>
      <c r="HK4" s="18"/>
      <c r="HL4" s="18"/>
      <c r="HM4" s="18"/>
      <c r="HN4" s="18"/>
      <c r="HO4" s="18"/>
      <c r="HP4" s="18"/>
      <c r="HQ4" s="18"/>
      <c r="HR4" s="18"/>
      <c r="HS4" s="18"/>
      <c r="HT4" s="18"/>
      <c r="HU4" s="18"/>
      <c r="HV4" s="18"/>
      <c r="HW4" s="18"/>
      <c r="HX4" s="18"/>
      <c r="HY4" s="18"/>
      <c r="HZ4" s="18"/>
      <c r="IA4" s="18"/>
      <c r="IB4" s="18"/>
      <c r="IC4" s="18"/>
      <c r="ID4" s="18"/>
      <c r="IE4" s="18"/>
      <c r="IF4" s="18"/>
      <c r="IG4" s="18"/>
      <c r="IH4" s="18"/>
      <c r="II4" s="18"/>
      <c r="IJ4" s="18"/>
      <c r="IK4" s="18"/>
      <c r="IL4" s="18"/>
      <c r="IM4" s="18"/>
      <c r="IN4" s="18"/>
      <c r="IO4" s="18"/>
      <c r="IP4" s="18"/>
      <c r="IQ4" s="18"/>
      <c r="IR4" s="18"/>
      <c r="IS4" s="18"/>
      <c r="IT4" s="18"/>
      <c r="IU4" s="18"/>
      <c r="IV4" s="18"/>
      <c r="IW4" s="18"/>
      <c r="IX4" s="18"/>
      <c r="IY4" s="18"/>
      <c r="IZ4" s="18"/>
      <c r="JA4" s="18"/>
      <c r="JB4" s="18"/>
      <c r="JC4" s="18"/>
      <c r="JD4" s="18"/>
      <c r="JE4" s="18"/>
      <c r="JF4" s="18"/>
      <c r="JG4" s="18"/>
      <c r="JH4" s="18"/>
      <c r="JI4" s="18"/>
      <c r="JJ4" s="18"/>
      <c r="JK4" s="18"/>
      <c r="JL4" s="18"/>
      <c r="JM4" s="18"/>
      <c r="JN4" s="18"/>
      <c r="JO4" s="18"/>
      <c r="JP4" s="18"/>
      <c r="JQ4" s="18"/>
      <c r="JR4" s="18"/>
      <c r="JS4" s="18"/>
      <c r="JT4" s="18"/>
      <c r="JU4" s="18"/>
      <c r="JV4" s="18"/>
      <c r="JW4" s="18"/>
      <c r="JX4" s="18"/>
      <c r="JY4" s="18"/>
      <c r="JZ4" s="18"/>
      <c r="KA4" s="18"/>
      <c r="KB4" s="18"/>
      <c r="KC4" s="18"/>
      <c r="KD4" s="18"/>
      <c r="KE4" s="18"/>
      <c r="KF4" s="18"/>
      <c r="KG4" s="18"/>
      <c r="KH4" s="18"/>
      <c r="KI4" s="18"/>
      <c r="KJ4" s="18"/>
      <c r="KK4" s="18"/>
      <c r="KL4" s="18"/>
      <c r="KM4" s="18"/>
      <c r="KN4" s="18"/>
      <c r="KO4" s="18"/>
      <c r="KP4" s="18"/>
      <c r="KQ4" s="18"/>
      <c r="KR4" s="18"/>
      <c r="KS4" s="18"/>
      <c r="KT4" s="18"/>
      <c r="KU4" s="18"/>
      <c r="KV4" s="18"/>
      <c r="KW4" s="18"/>
      <c r="KX4" s="18"/>
      <c r="KY4" s="18"/>
      <c r="KZ4" s="18"/>
      <c r="LA4" s="18"/>
      <c r="LB4" s="18"/>
      <c r="LC4" s="18"/>
      <c r="LD4" s="18"/>
      <c r="LE4" s="18"/>
      <c r="LF4" s="18"/>
      <c r="LG4" s="18"/>
      <c r="LH4" s="18"/>
      <c r="LI4" s="18"/>
      <c r="LJ4" s="18"/>
      <c r="LK4" s="18"/>
      <c r="LL4" s="18"/>
      <c r="LM4" s="18"/>
      <c r="LN4" s="18"/>
      <c r="LO4" s="18"/>
      <c r="LP4" s="18"/>
      <c r="LQ4" s="18"/>
      <c r="LR4" s="18"/>
      <c r="LS4" s="18"/>
      <c r="LT4" s="18"/>
      <c r="LU4" s="18"/>
      <c r="LV4" s="18"/>
      <c r="LW4" s="18"/>
      <c r="LX4" s="18"/>
      <c r="LY4" s="18"/>
      <c r="LZ4" s="18"/>
      <c r="MA4" s="18"/>
      <c r="MB4" s="18"/>
      <c r="MC4" s="18"/>
      <c r="MD4" s="18"/>
      <c r="ME4" s="18"/>
      <c r="MF4" s="18"/>
      <c r="MG4" s="18"/>
      <c r="MH4" s="18"/>
      <c r="MI4" s="18"/>
      <c r="MJ4" s="18"/>
      <c r="MK4" s="18"/>
      <c r="ML4" s="18"/>
      <c r="MM4" s="18"/>
      <c r="MN4" s="18"/>
      <c r="MO4" s="18"/>
      <c r="MP4" s="18"/>
      <c r="MQ4" s="18"/>
      <c r="MR4" s="18"/>
      <c r="MS4" s="18"/>
      <c r="MT4" s="18"/>
      <c r="MU4" s="18"/>
      <c r="MV4" s="18"/>
      <c r="MW4" s="18"/>
      <c r="MX4" s="18"/>
      <c r="MY4" s="18"/>
      <c r="MZ4" s="18"/>
      <c r="NA4" s="18"/>
      <c r="NB4" s="18"/>
      <c r="NC4" s="18"/>
      <c r="ND4" s="18"/>
      <c r="NE4" s="18"/>
      <c r="NF4" s="18"/>
      <c r="NG4" s="18"/>
      <c r="NH4" s="18"/>
      <c r="NI4" s="18"/>
      <c r="NJ4" s="18"/>
      <c r="NK4" s="18"/>
      <c r="NL4" s="18"/>
      <c r="NM4" s="18"/>
      <c r="NN4" s="18"/>
      <c r="NO4" s="18"/>
      <c r="NP4" s="18"/>
      <c r="NQ4" s="18"/>
      <c r="NR4" s="18"/>
      <c r="NS4" s="18"/>
      <c r="NT4" s="18"/>
      <c r="NU4" s="18"/>
      <c r="NV4" s="18"/>
      <c r="NW4" s="18"/>
      <c r="NX4" s="18"/>
      <c r="NY4" s="18"/>
      <c r="NZ4" s="18"/>
      <c r="OA4" s="18"/>
      <c r="OB4" s="18"/>
      <c r="OC4" s="18"/>
      <c r="OD4" s="18"/>
      <c r="OE4" s="18"/>
      <c r="OF4" s="18"/>
      <c r="OG4" s="18"/>
      <c r="OH4" s="18"/>
      <c r="OI4" s="18"/>
      <c r="OJ4" s="18"/>
      <c r="OK4" s="18"/>
      <c r="OL4" s="18"/>
      <c r="OM4" s="18"/>
      <c r="ON4" s="18"/>
      <c r="OO4" s="18"/>
      <c r="OP4" s="18"/>
      <c r="OQ4" s="18"/>
      <c r="OR4" s="18"/>
      <c r="OS4" s="18"/>
      <c r="OT4" s="18"/>
      <c r="OU4" s="18"/>
      <c r="OV4" s="18"/>
      <c r="OW4" s="18"/>
      <c r="OX4" s="18"/>
      <c r="OY4" s="18"/>
      <c r="OZ4" s="18"/>
      <c r="PA4" s="18"/>
      <c r="PB4" s="18"/>
      <c r="PC4" s="18"/>
      <c r="PD4" s="18"/>
      <c r="PE4" s="18"/>
      <c r="PF4" s="18"/>
      <c r="PG4" s="18"/>
      <c r="PH4" s="18"/>
      <c r="PI4" s="18"/>
      <c r="PJ4" s="18"/>
      <c r="PK4" s="18"/>
      <c r="PL4" s="18"/>
      <c r="PM4" s="18"/>
      <c r="PN4" s="18"/>
      <c r="PO4" s="18"/>
      <c r="PP4" s="18"/>
      <c r="PQ4" s="18"/>
      <c r="PR4" s="18"/>
      <c r="PS4" s="18"/>
      <c r="PT4" s="18"/>
      <c r="PU4" s="18"/>
      <c r="PV4" s="18"/>
      <c r="PW4" s="18"/>
      <c r="PX4" s="18"/>
      <c r="PY4" s="18"/>
      <c r="PZ4" s="18"/>
      <c r="QA4" s="18"/>
      <c r="QB4" s="18"/>
      <c r="QC4" s="18"/>
      <c r="QD4" s="18"/>
      <c r="QE4" s="18"/>
      <c r="QF4" s="18"/>
      <c r="QG4" s="18"/>
      <c r="QH4" s="18"/>
      <c r="QI4" s="18"/>
      <c r="QJ4" s="18"/>
      <c r="QK4" s="18"/>
      <c r="QL4" s="18"/>
      <c r="QM4" s="18"/>
      <c r="QN4" s="18"/>
      <c r="QO4" s="18"/>
      <c r="QP4" s="18"/>
      <c r="QQ4" s="18"/>
      <c r="QR4" s="18"/>
      <c r="QS4" s="18"/>
      <c r="QT4" s="18"/>
      <c r="QU4" s="18"/>
      <c r="QV4" s="18"/>
      <c r="QW4" s="18"/>
      <c r="QX4" s="18"/>
      <c r="QY4" s="18"/>
      <c r="QZ4" s="18"/>
      <c r="RA4" s="18"/>
      <c r="RB4" s="18"/>
      <c r="RC4" s="18"/>
      <c r="RD4" s="18"/>
      <c r="RE4" s="18"/>
      <c r="RF4" s="18"/>
      <c r="RG4" s="18"/>
      <c r="RH4" s="18"/>
      <c r="RI4" s="18"/>
      <c r="RJ4" s="18"/>
      <c r="RK4" s="18"/>
      <c r="RL4" s="18"/>
      <c r="RM4" s="18"/>
      <c r="RN4" s="18"/>
      <c r="RO4" s="18"/>
      <c r="RP4" s="18"/>
      <c r="RQ4" s="18"/>
      <c r="RR4" s="18"/>
      <c r="RS4" s="18"/>
      <c r="RT4" s="18"/>
      <c r="RU4" s="18"/>
      <c r="RV4" s="18"/>
      <c r="RW4" s="18"/>
      <c r="RX4" s="18"/>
      <c r="RY4" s="18"/>
      <c r="RZ4" s="18"/>
      <c r="SA4" s="18"/>
      <c r="SB4" s="18"/>
      <c r="SC4" s="18"/>
      <c r="SD4" s="18"/>
      <c r="SE4" s="18"/>
      <c r="SF4" s="18"/>
      <c r="SG4" s="18"/>
      <c r="SH4" s="18"/>
      <c r="SI4" s="18"/>
      <c r="SJ4" s="18"/>
      <c r="SK4" s="18"/>
      <c r="SL4" s="18"/>
      <c r="SM4" s="18"/>
      <c r="SN4" s="18"/>
      <c r="SO4" s="18"/>
      <c r="SP4" s="18"/>
      <c r="SQ4" s="18"/>
      <c r="SR4" s="18"/>
      <c r="SS4" s="18"/>
      <c r="ST4" s="18"/>
      <c r="SU4" s="18"/>
      <c r="SV4" s="18"/>
      <c r="SW4" s="18"/>
      <c r="SX4" s="18"/>
      <c r="SY4" s="18"/>
      <c r="SZ4" s="18"/>
      <c r="TA4" s="18"/>
      <c r="TB4" s="18"/>
      <c r="TC4" s="18"/>
      <c r="TD4" s="18"/>
      <c r="TE4" s="18"/>
      <c r="TF4" s="18"/>
      <c r="TG4" s="18"/>
      <c r="TH4" s="18"/>
      <c r="TI4" s="18"/>
      <c r="TJ4" s="18"/>
      <c r="TK4" s="18"/>
      <c r="TL4" s="18"/>
      <c r="TM4" s="18"/>
      <c r="TN4" s="18"/>
      <c r="TO4" s="18"/>
      <c r="TP4" s="18"/>
      <c r="TQ4" s="18"/>
      <c r="TR4" s="18"/>
      <c r="TS4" s="18"/>
      <c r="TT4" s="18"/>
      <c r="TU4" s="18"/>
      <c r="TV4" s="18"/>
      <c r="TW4" s="18"/>
      <c r="TX4" s="18"/>
      <c r="TY4" s="18"/>
      <c r="TZ4" s="18"/>
      <c r="UA4" s="18"/>
      <c r="UB4" s="18"/>
      <c r="UC4" s="18"/>
      <c r="UD4" s="18"/>
      <c r="UE4" s="18"/>
      <c r="UF4" s="18"/>
      <c r="UG4" s="18"/>
      <c r="UH4" s="18"/>
      <c r="UI4" s="18"/>
      <c r="UJ4" s="18"/>
      <c r="UK4" s="18"/>
      <c r="UL4" s="18"/>
      <c r="UM4" s="18"/>
      <c r="UN4" s="18"/>
      <c r="UO4" s="18"/>
      <c r="UP4" s="18"/>
      <c r="UQ4" s="18"/>
      <c r="UR4" s="18"/>
      <c r="US4" s="18"/>
      <c r="UT4" s="18"/>
      <c r="UU4" s="18"/>
      <c r="UV4" s="18"/>
      <c r="UW4" s="18"/>
      <c r="UX4" s="18"/>
      <c r="UY4" s="18"/>
      <c r="UZ4" s="18"/>
      <c r="VA4" s="18"/>
      <c r="VB4" s="18"/>
      <c r="VC4" s="18"/>
      <c r="VD4" s="18"/>
      <c r="VE4" s="18"/>
      <c r="VF4" s="18"/>
      <c r="VG4" s="18"/>
      <c r="VH4" s="18"/>
      <c r="VI4" s="18"/>
      <c r="VJ4" s="18"/>
      <c r="VK4" s="18"/>
      <c r="VL4" s="18"/>
      <c r="VM4" s="18"/>
      <c r="VN4" s="18"/>
      <c r="VO4" s="18"/>
      <c r="VP4" s="18"/>
      <c r="VQ4" s="18"/>
      <c r="VR4" s="18"/>
      <c r="VS4" s="18"/>
      <c r="VT4" s="18"/>
      <c r="VU4" s="18"/>
      <c r="VV4" s="18"/>
      <c r="VW4" s="18"/>
      <c r="VX4" s="18"/>
      <c r="VY4" s="18"/>
      <c r="VZ4" s="18"/>
      <c r="WA4" s="18"/>
      <c r="WB4" s="18"/>
      <c r="WC4" s="18"/>
      <c r="WD4" s="18"/>
      <c r="WE4" s="18"/>
      <c r="WF4" s="18"/>
      <c r="WG4" s="18"/>
      <c r="WH4" s="18"/>
      <c r="WI4" s="18"/>
      <c r="WJ4" s="18"/>
      <c r="WK4" s="18"/>
      <c r="WL4" s="18"/>
      <c r="WM4" s="18"/>
      <c r="WN4" s="18"/>
      <c r="WO4" s="18"/>
      <c r="WP4" s="18"/>
      <c r="WQ4" s="18"/>
      <c r="WR4" s="18"/>
      <c r="WS4" s="18"/>
      <c r="WT4" s="18"/>
      <c r="WU4" s="18"/>
      <c r="WV4" s="18"/>
      <c r="WW4" s="18"/>
      <c r="WX4" s="18"/>
      <c r="WY4" s="18"/>
      <c r="WZ4" s="18"/>
      <c r="XA4" s="18"/>
      <c r="XB4" s="18"/>
      <c r="XC4" s="18"/>
      <c r="XD4" s="18"/>
      <c r="XE4" s="18"/>
      <c r="XF4" s="18"/>
      <c r="XG4" s="18"/>
      <c r="XH4" s="18"/>
      <c r="XI4" s="18"/>
      <c r="XJ4" s="18"/>
      <c r="XK4" s="18"/>
      <c r="XL4" s="18"/>
      <c r="XM4" s="18"/>
      <c r="XN4" s="18"/>
      <c r="XO4" s="18"/>
      <c r="XP4" s="18"/>
      <c r="XQ4" s="18"/>
      <c r="XR4" s="18"/>
      <c r="XS4" s="18"/>
      <c r="XT4" s="18"/>
      <c r="XU4" s="18"/>
      <c r="XV4" s="18"/>
      <c r="XW4" s="18"/>
      <c r="XX4" s="18"/>
      <c r="XY4" s="18"/>
      <c r="XZ4" s="18"/>
      <c r="YA4" s="18"/>
      <c r="YB4" s="18"/>
      <c r="YC4" s="18"/>
      <c r="YD4" s="18"/>
      <c r="YE4" s="18"/>
      <c r="YF4" s="18"/>
      <c r="YG4" s="18"/>
      <c r="YH4" s="18"/>
      <c r="YI4" s="18"/>
      <c r="YJ4" s="18"/>
      <c r="YK4" s="18"/>
      <c r="YL4" s="18"/>
      <c r="YM4" s="18"/>
      <c r="YN4" s="18"/>
      <c r="YO4" s="18"/>
      <c r="YP4" s="18"/>
      <c r="YQ4" s="18"/>
      <c r="YR4" s="18"/>
      <c r="YS4" s="18"/>
      <c r="YT4" s="18"/>
      <c r="YU4" s="18"/>
      <c r="YV4" s="18"/>
      <c r="YW4" s="18"/>
      <c r="YX4" s="18"/>
      <c r="YY4" s="18"/>
      <c r="YZ4" s="18"/>
      <c r="ZA4" s="18"/>
      <c r="ZB4" s="18"/>
      <c r="ZC4" s="18"/>
      <c r="ZD4" s="18"/>
      <c r="ZE4" s="18"/>
      <c r="ZF4" s="18"/>
      <c r="ZG4" s="18"/>
      <c r="ZH4" s="18"/>
      <c r="ZI4" s="18"/>
      <c r="ZJ4" s="18"/>
      <c r="ZK4" s="18"/>
      <c r="ZL4" s="18"/>
      <c r="ZM4" s="18"/>
      <c r="ZN4" s="18"/>
      <c r="ZO4" s="18"/>
      <c r="ZP4" s="18"/>
      <c r="ZQ4" s="18"/>
      <c r="ZR4" s="18"/>
      <c r="ZS4" s="18"/>
      <c r="ZT4" s="18"/>
      <c r="ZU4" s="18"/>
      <c r="ZV4" s="18"/>
      <c r="ZW4" s="18"/>
      <c r="ZX4" s="18"/>
      <c r="ZY4" s="18"/>
      <c r="ZZ4" s="18"/>
      <c r="AAA4" s="18"/>
      <c r="AAB4" s="18"/>
      <c r="AAC4" s="18"/>
      <c r="AAD4" s="18"/>
      <c r="AAE4" s="18"/>
      <c r="AAF4" s="18"/>
      <c r="AAG4" s="18"/>
      <c r="AAH4" s="18"/>
      <c r="AAI4" s="18"/>
      <c r="AAJ4" s="18"/>
      <c r="AAK4" s="18"/>
      <c r="AAL4" s="18"/>
      <c r="AAM4" s="18"/>
      <c r="AAN4" s="18"/>
      <c r="AAO4" s="18"/>
      <c r="AAP4" s="18"/>
      <c r="AAQ4" s="18"/>
      <c r="AAR4" s="18"/>
      <c r="AAS4" s="18"/>
      <c r="AAT4" s="18"/>
      <c r="AAU4" s="18"/>
      <c r="AAV4" s="18"/>
      <c r="AAW4" s="18"/>
      <c r="AAX4" s="18"/>
      <c r="AAY4" s="18"/>
      <c r="AAZ4" s="18"/>
      <c r="ABA4" s="18"/>
      <c r="ABB4" s="18"/>
      <c r="ABC4" s="18"/>
      <c r="ABD4" s="18"/>
      <c r="ABE4" s="18"/>
      <c r="ABF4" s="18"/>
      <c r="ABG4" s="18"/>
      <c r="ABH4" s="18"/>
      <c r="ABI4" s="18"/>
      <c r="ABJ4" s="18"/>
      <c r="ABK4" s="18"/>
      <c r="ABL4" s="18"/>
      <c r="ABM4" s="18"/>
      <c r="ABN4" s="18"/>
      <c r="ABO4" s="18"/>
      <c r="ABP4" s="18"/>
      <c r="ABQ4" s="18"/>
      <c r="ABR4" s="18"/>
      <c r="ABS4" s="18"/>
      <c r="ABT4" s="18"/>
      <c r="ABU4" s="18"/>
      <c r="ABV4" s="18"/>
      <c r="ABW4" s="18"/>
      <c r="ABX4" s="18"/>
      <c r="ABY4" s="18"/>
      <c r="ABZ4" s="18"/>
      <c r="ACA4" s="18"/>
      <c r="ACB4" s="18"/>
      <c r="ACC4" s="18"/>
      <c r="ACD4" s="18"/>
      <c r="ACE4" s="18"/>
      <c r="ACF4" s="18"/>
      <c r="ACG4" s="18"/>
      <c r="ACH4" s="18"/>
      <c r="ACI4" s="18"/>
      <c r="ACJ4" s="18"/>
      <c r="ACK4" s="18"/>
      <c r="ACL4" s="18"/>
      <c r="ACM4" s="18"/>
      <c r="ACN4" s="18"/>
      <c r="ACO4" s="18"/>
      <c r="ACP4" s="18"/>
      <c r="ACQ4" s="18"/>
      <c r="ACR4" s="18"/>
      <c r="ACS4" s="18"/>
      <c r="ACT4" s="18"/>
      <c r="ACU4" s="18"/>
      <c r="ACV4" s="18"/>
      <c r="ACW4" s="18"/>
      <c r="ACX4" s="18"/>
      <c r="ACY4" s="18"/>
      <c r="ACZ4" s="18"/>
      <c r="ADA4" s="18"/>
      <c r="ADB4" s="18"/>
      <c r="ADC4" s="18"/>
      <c r="ADD4" s="18"/>
      <c r="ADE4" s="18"/>
      <c r="ADF4" s="18"/>
      <c r="ADG4" s="18"/>
      <c r="ADH4" s="18"/>
      <c r="ADI4" s="18"/>
      <c r="ADJ4" s="18"/>
      <c r="ADK4" s="18"/>
      <c r="ADL4" s="18"/>
      <c r="ADM4" s="18"/>
      <c r="ADN4" s="18"/>
      <c r="ADO4" s="18"/>
      <c r="ADP4" s="18"/>
      <c r="ADQ4" s="18"/>
      <c r="ADR4" s="18"/>
      <c r="ADS4" s="18"/>
      <c r="ADT4" s="18"/>
      <c r="ADU4" s="18"/>
      <c r="ADV4" s="18"/>
      <c r="ADW4" s="18"/>
      <c r="ADX4" s="18"/>
      <c r="ADY4" s="18"/>
      <c r="ADZ4" s="18"/>
      <c r="AEA4" s="18"/>
      <c r="AEB4" s="18"/>
      <c r="AEC4" s="18"/>
      <c r="AED4" s="18"/>
      <c r="AEE4" s="18"/>
      <c r="AEF4" s="18"/>
      <c r="AEG4" s="18"/>
      <c r="AEH4" s="18"/>
      <c r="AEI4" s="18"/>
      <c r="AEJ4" s="18"/>
      <c r="AEK4" s="18"/>
      <c r="AEL4" s="18"/>
      <c r="AEM4" s="18"/>
      <c r="AEN4" s="18"/>
      <c r="AEO4" s="18"/>
      <c r="AEP4" s="18"/>
      <c r="AEQ4" s="18"/>
      <c r="AER4" s="18"/>
      <c r="AES4" s="18"/>
      <c r="AET4" s="18"/>
      <c r="AEU4" s="18"/>
      <c r="AEV4" s="18"/>
      <c r="AEW4" s="18"/>
      <c r="AEX4" s="18"/>
      <c r="AEY4" s="18"/>
      <c r="AEZ4" s="18"/>
      <c r="AFA4" s="18"/>
      <c r="AFB4" s="18"/>
      <c r="AFC4" s="18"/>
      <c r="AFD4" s="18"/>
      <c r="AFE4" s="18"/>
      <c r="AFF4" s="18"/>
      <c r="AFG4" s="18"/>
      <c r="AFH4" s="18"/>
      <c r="AFI4" s="18"/>
      <c r="AFJ4" s="18"/>
      <c r="AFK4" s="18"/>
      <c r="AFL4" s="18"/>
      <c r="AFM4" s="18"/>
      <c r="AFN4" s="18"/>
      <c r="AFO4" s="18"/>
      <c r="AFP4" s="18"/>
      <c r="AFQ4" s="18"/>
      <c r="AFR4" s="18"/>
      <c r="AFS4" s="18"/>
      <c r="AFT4" s="18"/>
      <c r="AFU4" s="18"/>
      <c r="AFV4" s="18"/>
      <c r="AFW4" s="18"/>
      <c r="AFX4" s="18"/>
      <c r="AFY4" s="18"/>
      <c r="AFZ4" s="18"/>
      <c r="AGA4" s="18"/>
      <c r="AGB4" s="18"/>
      <c r="AGC4" s="18"/>
      <c r="AGD4" s="18"/>
      <c r="AGE4" s="18"/>
      <c r="AGF4" s="18"/>
      <c r="AGG4" s="18"/>
      <c r="AGH4" s="18"/>
      <c r="AGI4" s="18"/>
      <c r="AGJ4" s="18"/>
      <c r="AGK4" s="18"/>
      <c r="AGL4" s="18"/>
      <c r="AGM4" s="18"/>
      <c r="AGN4" s="18"/>
      <c r="AGO4" s="18"/>
      <c r="AGP4" s="18"/>
      <c r="AGQ4" s="18"/>
      <c r="AGR4" s="18"/>
      <c r="AGS4" s="18"/>
      <c r="AGT4" s="18"/>
      <c r="AGU4" s="18"/>
      <c r="AGV4" s="18"/>
      <c r="AGW4" s="18"/>
      <c r="AGX4" s="18"/>
      <c r="AGY4" s="18"/>
      <c r="AGZ4" s="18"/>
      <c r="AHA4" s="18"/>
      <c r="AHB4" s="18"/>
      <c r="AHC4" s="18"/>
      <c r="AHD4" s="18"/>
      <c r="AHE4" s="18"/>
      <c r="AHF4" s="18"/>
      <c r="AHG4" s="18"/>
      <c r="AHH4" s="18"/>
      <c r="AHI4" s="18"/>
      <c r="AHJ4" s="18"/>
      <c r="AHK4" s="18"/>
      <c r="AHL4" s="18"/>
      <c r="AHM4" s="18"/>
      <c r="AHN4" s="18"/>
      <c r="AHO4" s="18"/>
      <c r="AHP4" s="18"/>
      <c r="AHQ4" s="18"/>
      <c r="AHR4" s="18"/>
      <c r="AHS4" s="18"/>
      <c r="AHT4" s="18"/>
      <c r="AHU4" s="18"/>
      <c r="AHV4" s="18"/>
      <c r="AHW4" s="18"/>
      <c r="AHX4" s="18"/>
      <c r="AHY4" s="18"/>
      <c r="AHZ4" s="18"/>
      <c r="AIA4" s="18"/>
      <c r="AIB4" s="18"/>
      <c r="AIC4" s="18"/>
      <c r="AID4" s="18"/>
      <c r="AIE4" s="18"/>
      <c r="AIF4" s="18"/>
      <c r="AIG4" s="18"/>
      <c r="AIH4" s="18"/>
      <c r="AII4" s="18"/>
      <c r="AIJ4" s="18"/>
      <c r="AIK4" s="18"/>
      <c r="AIL4" s="18"/>
      <c r="AIM4" s="18"/>
      <c r="AIN4" s="18"/>
      <c r="AIO4" s="18"/>
      <c r="AIP4" s="18"/>
      <c r="AIQ4" s="18"/>
      <c r="AIR4" s="18"/>
      <c r="AIS4" s="18"/>
      <c r="AIT4" s="18"/>
      <c r="AIU4" s="18"/>
      <c r="AIV4" s="18"/>
      <c r="AIW4" s="18"/>
      <c r="AIX4" s="18"/>
      <c r="AIY4" s="18"/>
      <c r="AIZ4" s="18"/>
      <c r="AJA4" s="18"/>
      <c r="AJB4" s="18"/>
      <c r="AJC4" s="18"/>
      <c r="AJD4" s="18"/>
      <c r="AJE4" s="18"/>
      <c r="AJF4" s="18"/>
      <c r="AJG4" s="18"/>
      <c r="AJH4" s="18"/>
      <c r="AJI4" s="18"/>
      <c r="AJJ4" s="18"/>
      <c r="AJK4" s="18"/>
      <c r="AJL4" s="18"/>
      <c r="AJM4" s="18"/>
      <c r="AJN4" s="18"/>
      <c r="AJO4" s="18"/>
      <c r="AJP4" s="18"/>
      <c r="AJQ4" s="18"/>
      <c r="AJR4" s="18"/>
      <c r="AJS4" s="18"/>
      <c r="AJT4" s="18"/>
      <c r="AJU4" s="18"/>
      <c r="AJV4" s="18"/>
      <c r="AJW4" s="18"/>
      <c r="AJX4" s="18"/>
      <c r="AJY4" s="18"/>
      <c r="AJZ4" s="18"/>
      <c r="AKA4" s="18"/>
      <c r="AKB4" s="18"/>
      <c r="AKC4" s="18"/>
      <c r="AKD4" s="18"/>
      <c r="AKE4" s="18"/>
      <c r="AKF4" s="18"/>
      <c r="AKG4" s="18"/>
      <c r="AKH4" s="18"/>
      <c r="AKI4" s="18"/>
      <c r="AKJ4" s="18"/>
      <c r="AKK4" s="18"/>
      <c r="AKL4" s="18"/>
      <c r="AKM4" s="18"/>
      <c r="AKN4" s="18"/>
      <c r="AKO4" s="18"/>
    </row>
    <row r="5" spans="1:977" s="32" customFormat="1" ht="45" outlineLevel="1" x14ac:dyDescent="0.15">
      <c r="A5" s="4"/>
      <c r="B5" s="20" t="s">
        <v>21</v>
      </c>
      <c r="C5" s="21"/>
      <c r="D5" s="22" t="s">
        <v>22</v>
      </c>
      <c r="E5" s="23"/>
      <c r="F5" s="23"/>
      <c r="G5" s="24">
        <v>50000</v>
      </c>
      <c r="H5" s="25">
        <f t="shared" si="0"/>
        <v>50000</v>
      </c>
      <c r="I5" s="26" t="s">
        <v>23</v>
      </c>
      <c r="J5" s="26"/>
      <c r="K5" s="27"/>
      <c r="L5" s="27"/>
      <c r="M5" s="28"/>
      <c r="N5" s="29"/>
      <c r="O5" s="30">
        <f t="shared" si="1"/>
        <v>0</v>
      </c>
      <c r="P5" s="30">
        <f t="shared" si="2"/>
        <v>50000</v>
      </c>
      <c r="Q5" s="31"/>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c r="DV5" s="18"/>
      <c r="DW5" s="18"/>
      <c r="DX5" s="18"/>
      <c r="DY5" s="18"/>
      <c r="DZ5" s="18"/>
      <c r="EA5" s="18"/>
      <c r="EB5" s="18"/>
      <c r="EC5" s="18"/>
      <c r="ED5" s="18"/>
      <c r="EE5" s="18"/>
      <c r="EF5" s="18"/>
      <c r="EG5" s="18"/>
      <c r="EH5" s="18"/>
      <c r="EI5" s="18"/>
      <c r="EJ5" s="18"/>
      <c r="EK5" s="18"/>
      <c r="EL5" s="18"/>
      <c r="EM5" s="18"/>
      <c r="EN5" s="18"/>
      <c r="EO5" s="18"/>
      <c r="EP5" s="18"/>
      <c r="EQ5" s="18"/>
      <c r="ER5" s="18"/>
      <c r="ES5" s="18"/>
      <c r="ET5" s="18"/>
      <c r="EU5" s="18"/>
      <c r="EV5" s="18"/>
      <c r="EW5" s="18"/>
      <c r="EX5" s="18"/>
      <c r="EY5" s="18"/>
      <c r="EZ5" s="18"/>
      <c r="FA5" s="18"/>
      <c r="FB5" s="18"/>
      <c r="FC5" s="18"/>
      <c r="FD5" s="18"/>
      <c r="FE5" s="18"/>
      <c r="FF5" s="18"/>
      <c r="FG5" s="18"/>
      <c r="FH5" s="18"/>
      <c r="FI5" s="18"/>
      <c r="FJ5" s="18"/>
      <c r="FK5" s="18"/>
      <c r="FL5" s="18"/>
      <c r="FM5" s="18"/>
      <c r="FN5" s="18"/>
      <c r="FO5" s="18"/>
      <c r="FP5" s="18"/>
      <c r="FQ5" s="18"/>
      <c r="FR5" s="18"/>
      <c r="FS5" s="18"/>
      <c r="FT5" s="18"/>
      <c r="FU5" s="18"/>
      <c r="FV5" s="18"/>
      <c r="FW5" s="18"/>
      <c r="FX5" s="18"/>
      <c r="FY5" s="18"/>
      <c r="FZ5" s="18"/>
      <c r="GA5" s="18"/>
      <c r="GB5" s="18"/>
      <c r="GC5" s="18"/>
      <c r="GD5" s="18"/>
      <c r="GE5" s="18"/>
      <c r="GF5" s="18"/>
      <c r="GG5" s="18"/>
      <c r="GH5" s="18"/>
      <c r="GI5" s="18"/>
      <c r="GJ5" s="18"/>
      <c r="GK5" s="18"/>
      <c r="GL5" s="18"/>
      <c r="GM5" s="18"/>
      <c r="GN5" s="18"/>
      <c r="GO5" s="18"/>
      <c r="GP5" s="18"/>
      <c r="GQ5" s="18"/>
      <c r="GR5" s="18"/>
      <c r="GS5" s="18"/>
      <c r="GT5" s="18"/>
      <c r="GU5" s="18"/>
      <c r="GV5" s="18"/>
      <c r="GW5" s="18"/>
      <c r="GX5" s="18"/>
      <c r="GY5" s="18"/>
      <c r="GZ5" s="18"/>
      <c r="HA5" s="18"/>
      <c r="HB5" s="18"/>
      <c r="HC5" s="18"/>
      <c r="HD5" s="18"/>
      <c r="HE5" s="18"/>
      <c r="HF5" s="18"/>
      <c r="HG5" s="18"/>
      <c r="HH5" s="18"/>
      <c r="HI5" s="18"/>
      <c r="HJ5" s="18"/>
      <c r="HK5" s="18"/>
      <c r="HL5" s="18"/>
      <c r="HM5" s="18"/>
      <c r="HN5" s="18"/>
      <c r="HO5" s="18"/>
      <c r="HP5" s="18"/>
      <c r="HQ5" s="18"/>
      <c r="HR5" s="18"/>
      <c r="HS5" s="18"/>
      <c r="HT5" s="18"/>
      <c r="HU5" s="18"/>
      <c r="HV5" s="18"/>
      <c r="HW5" s="18"/>
      <c r="HX5" s="18"/>
      <c r="HY5" s="18"/>
      <c r="HZ5" s="18"/>
      <c r="IA5" s="18"/>
      <c r="IB5" s="18"/>
      <c r="IC5" s="18"/>
      <c r="ID5" s="18"/>
      <c r="IE5" s="18"/>
      <c r="IF5" s="18"/>
      <c r="IG5" s="18"/>
      <c r="IH5" s="18"/>
      <c r="II5" s="18"/>
      <c r="IJ5" s="18"/>
      <c r="IK5" s="18"/>
      <c r="IL5" s="18"/>
      <c r="IM5" s="18"/>
      <c r="IN5" s="18"/>
      <c r="IO5" s="18"/>
      <c r="IP5" s="18"/>
      <c r="IQ5" s="18"/>
      <c r="IR5" s="18"/>
      <c r="IS5" s="18"/>
      <c r="IT5" s="18"/>
      <c r="IU5" s="18"/>
      <c r="IV5" s="18"/>
      <c r="IW5" s="18"/>
      <c r="IX5" s="18"/>
      <c r="IY5" s="18"/>
      <c r="IZ5" s="18"/>
      <c r="JA5" s="18"/>
      <c r="JB5" s="18"/>
      <c r="JC5" s="18"/>
      <c r="JD5" s="18"/>
      <c r="JE5" s="18"/>
      <c r="JF5" s="18"/>
      <c r="JG5" s="18"/>
      <c r="JH5" s="18"/>
      <c r="JI5" s="18"/>
      <c r="JJ5" s="18"/>
      <c r="JK5" s="18"/>
      <c r="JL5" s="18"/>
      <c r="JM5" s="18"/>
      <c r="JN5" s="18"/>
      <c r="JO5" s="18"/>
      <c r="JP5" s="18"/>
      <c r="JQ5" s="18"/>
      <c r="JR5" s="18"/>
      <c r="JS5" s="18"/>
      <c r="JT5" s="18"/>
      <c r="JU5" s="18"/>
      <c r="JV5" s="18"/>
      <c r="JW5" s="18"/>
      <c r="JX5" s="18"/>
      <c r="JY5" s="18"/>
      <c r="JZ5" s="18"/>
      <c r="KA5" s="18"/>
      <c r="KB5" s="18"/>
      <c r="KC5" s="18"/>
      <c r="KD5" s="18"/>
      <c r="KE5" s="18"/>
      <c r="KF5" s="18"/>
      <c r="KG5" s="18"/>
      <c r="KH5" s="18"/>
      <c r="KI5" s="18"/>
      <c r="KJ5" s="18"/>
      <c r="KK5" s="18"/>
      <c r="KL5" s="18"/>
      <c r="KM5" s="18"/>
      <c r="KN5" s="18"/>
      <c r="KO5" s="18"/>
      <c r="KP5" s="18"/>
      <c r="KQ5" s="18"/>
      <c r="KR5" s="18"/>
      <c r="KS5" s="18"/>
      <c r="KT5" s="18"/>
      <c r="KU5" s="18"/>
      <c r="KV5" s="18"/>
      <c r="KW5" s="18"/>
      <c r="KX5" s="18"/>
      <c r="KY5" s="18"/>
      <c r="KZ5" s="18"/>
      <c r="LA5" s="18"/>
      <c r="LB5" s="18"/>
      <c r="LC5" s="18"/>
      <c r="LD5" s="18"/>
      <c r="LE5" s="18"/>
      <c r="LF5" s="18"/>
      <c r="LG5" s="18"/>
      <c r="LH5" s="18"/>
      <c r="LI5" s="18"/>
      <c r="LJ5" s="18"/>
      <c r="LK5" s="18"/>
      <c r="LL5" s="18"/>
      <c r="LM5" s="18"/>
      <c r="LN5" s="18"/>
      <c r="LO5" s="18"/>
      <c r="LP5" s="18"/>
      <c r="LQ5" s="18"/>
      <c r="LR5" s="18"/>
      <c r="LS5" s="18"/>
      <c r="LT5" s="18"/>
      <c r="LU5" s="18"/>
      <c r="LV5" s="18"/>
      <c r="LW5" s="18"/>
      <c r="LX5" s="18"/>
      <c r="LY5" s="18"/>
      <c r="LZ5" s="18"/>
      <c r="MA5" s="18"/>
      <c r="MB5" s="18"/>
      <c r="MC5" s="18"/>
      <c r="MD5" s="18"/>
      <c r="ME5" s="18"/>
      <c r="MF5" s="18"/>
      <c r="MG5" s="18"/>
      <c r="MH5" s="18"/>
      <c r="MI5" s="18"/>
      <c r="MJ5" s="18"/>
      <c r="MK5" s="18"/>
      <c r="ML5" s="18"/>
      <c r="MM5" s="18"/>
      <c r="MN5" s="18"/>
      <c r="MO5" s="18"/>
      <c r="MP5" s="18"/>
      <c r="MQ5" s="18"/>
      <c r="MR5" s="18"/>
      <c r="MS5" s="18"/>
      <c r="MT5" s="18"/>
      <c r="MU5" s="18"/>
      <c r="MV5" s="18"/>
      <c r="MW5" s="18"/>
      <c r="MX5" s="18"/>
      <c r="MY5" s="18"/>
      <c r="MZ5" s="18"/>
      <c r="NA5" s="18"/>
      <c r="NB5" s="18"/>
      <c r="NC5" s="18"/>
      <c r="ND5" s="18"/>
      <c r="NE5" s="18"/>
      <c r="NF5" s="18"/>
      <c r="NG5" s="18"/>
      <c r="NH5" s="18"/>
      <c r="NI5" s="18"/>
      <c r="NJ5" s="18"/>
      <c r="NK5" s="18"/>
      <c r="NL5" s="18"/>
      <c r="NM5" s="18"/>
      <c r="NN5" s="18"/>
      <c r="NO5" s="18"/>
      <c r="NP5" s="18"/>
      <c r="NQ5" s="18"/>
      <c r="NR5" s="18"/>
      <c r="NS5" s="18"/>
      <c r="NT5" s="18"/>
      <c r="NU5" s="18"/>
      <c r="NV5" s="18"/>
      <c r="NW5" s="18"/>
      <c r="NX5" s="18"/>
      <c r="NY5" s="18"/>
      <c r="NZ5" s="18"/>
      <c r="OA5" s="18"/>
      <c r="OB5" s="18"/>
      <c r="OC5" s="18"/>
      <c r="OD5" s="18"/>
      <c r="OE5" s="18"/>
      <c r="OF5" s="18"/>
      <c r="OG5" s="18"/>
      <c r="OH5" s="18"/>
      <c r="OI5" s="18"/>
      <c r="OJ5" s="18"/>
      <c r="OK5" s="18"/>
      <c r="OL5" s="18"/>
      <c r="OM5" s="18"/>
      <c r="ON5" s="18"/>
      <c r="OO5" s="18"/>
      <c r="OP5" s="18"/>
      <c r="OQ5" s="18"/>
      <c r="OR5" s="18"/>
      <c r="OS5" s="18"/>
      <c r="OT5" s="18"/>
      <c r="OU5" s="18"/>
      <c r="OV5" s="18"/>
      <c r="OW5" s="18"/>
      <c r="OX5" s="18"/>
      <c r="OY5" s="18"/>
      <c r="OZ5" s="18"/>
      <c r="PA5" s="18"/>
      <c r="PB5" s="18"/>
      <c r="PC5" s="18"/>
      <c r="PD5" s="18"/>
      <c r="PE5" s="18"/>
      <c r="PF5" s="18"/>
      <c r="PG5" s="18"/>
      <c r="PH5" s="18"/>
      <c r="PI5" s="18"/>
      <c r="PJ5" s="18"/>
      <c r="PK5" s="18"/>
      <c r="PL5" s="18"/>
      <c r="PM5" s="18"/>
      <c r="PN5" s="18"/>
      <c r="PO5" s="18"/>
      <c r="PP5" s="18"/>
      <c r="PQ5" s="18"/>
      <c r="PR5" s="18"/>
      <c r="PS5" s="18"/>
      <c r="PT5" s="18"/>
      <c r="PU5" s="18"/>
      <c r="PV5" s="18"/>
      <c r="PW5" s="18"/>
      <c r="PX5" s="18"/>
      <c r="PY5" s="18"/>
      <c r="PZ5" s="18"/>
      <c r="QA5" s="18"/>
      <c r="QB5" s="18"/>
      <c r="QC5" s="18"/>
      <c r="QD5" s="18"/>
      <c r="QE5" s="18"/>
      <c r="QF5" s="18"/>
      <c r="QG5" s="18"/>
      <c r="QH5" s="18"/>
      <c r="QI5" s="18"/>
      <c r="QJ5" s="18"/>
      <c r="QK5" s="18"/>
      <c r="QL5" s="18"/>
      <c r="QM5" s="18"/>
      <c r="QN5" s="18"/>
      <c r="QO5" s="18"/>
      <c r="QP5" s="18"/>
      <c r="QQ5" s="18"/>
      <c r="QR5" s="18"/>
      <c r="QS5" s="18"/>
      <c r="QT5" s="18"/>
      <c r="QU5" s="18"/>
      <c r="QV5" s="18"/>
      <c r="QW5" s="18"/>
      <c r="QX5" s="18"/>
      <c r="QY5" s="18"/>
      <c r="QZ5" s="18"/>
      <c r="RA5" s="18"/>
      <c r="RB5" s="18"/>
      <c r="RC5" s="18"/>
      <c r="RD5" s="18"/>
      <c r="RE5" s="18"/>
      <c r="RF5" s="18"/>
      <c r="RG5" s="18"/>
      <c r="RH5" s="18"/>
      <c r="RI5" s="18"/>
      <c r="RJ5" s="18"/>
      <c r="RK5" s="18"/>
      <c r="RL5" s="18"/>
      <c r="RM5" s="18"/>
      <c r="RN5" s="18"/>
      <c r="RO5" s="18"/>
      <c r="RP5" s="18"/>
      <c r="RQ5" s="18"/>
      <c r="RR5" s="18"/>
      <c r="RS5" s="18"/>
      <c r="RT5" s="18"/>
      <c r="RU5" s="18"/>
      <c r="RV5" s="18"/>
      <c r="RW5" s="18"/>
      <c r="RX5" s="18"/>
      <c r="RY5" s="18"/>
      <c r="RZ5" s="18"/>
      <c r="SA5" s="18"/>
      <c r="SB5" s="18"/>
      <c r="SC5" s="18"/>
      <c r="SD5" s="18"/>
      <c r="SE5" s="18"/>
      <c r="SF5" s="18"/>
      <c r="SG5" s="18"/>
      <c r="SH5" s="18"/>
      <c r="SI5" s="18"/>
      <c r="SJ5" s="18"/>
      <c r="SK5" s="18"/>
      <c r="SL5" s="18"/>
      <c r="SM5" s="18"/>
      <c r="SN5" s="18"/>
      <c r="SO5" s="18"/>
      <c r="SP5" s="18"/>
      <c r="SQ5" s="18"/>
      <c r="SR5" s="18"/>
      <c r="SS5" s="18"/>
      <c r="ST5" s="18"/>
      <c r="SU5" s="18"/>
      <c r="SV5" s="18"/>
      <c r="SW5" s="18"/>
      <c r="SX5" s="18"/>
      <c r="SY5" s="18"/>
      <c r="SZ5" s="18"/>
      <c r="TA5" s="18"/>
      <c r="TB5" s="18"/>
      <c r="TC5" s="18"/>
      <c r="TD5" s="18"/>
      <c r="TE5" s="18"/>
      <c r="TF5" s="18"/>
      <c r="TG5" s="18"/>
      <c r="TH5" s="18"/>
      <c r="TI5" s="18"/>
      <c r="TJ5" s="18"/>
      <c r="TK5" s="18"/>
      <c r="TL5" s="18"/>
      <c r="TM5" s="18"/>
      <c r="TN5" s="18"/>
      <c r="TO5" s="18"/>
      <c r="TP5" s="18"/>
      <c r="TQ5" s="18"/>
      <c r="TR5" s="18"/>
      <c r="TS5" s="18"/>
      <c r="TT5" s="18"/>
      <c r="TU5" s="18"/>
      <c r="TV5" s="18"/>
      <c r="TW5" s="18"/>
      <c r="TX5" s="18"/>
      <c r="TY5" s="18"/>
      <c r="TZ5" s="18"/>
      <c r="UA5" s="18"/>
      <c r="UB5" s="18"/>
      <c r="UC5" s="18"/>
      <c r="UD5" s="18"/>
      <c r="UE5" s="18"/>
      <c r="UF5" s="18"/>
      <c r="UG5" s="18"/>
      <c r="UH5" s="18"/>
      <c r="UI5" s="18"/>
      <c r="UJ5" s="18"/>
      <c r="UK5" s="18"/>
      <c r="UL5" s="18"/>
      <c r="UM5" s="18"/>
      <c r="UN5" s="18"/>
      <c r="UO5" s="18"/>
      <c r="UP5" s="18"/>
      <c r="UQ5" s="18"/>
      <c r="UR5" s="18"/>
      <c r="US5" s="18"/>
      <c r="UT5" s="18"/>
      <c r="UU5" s="18"/>
      <c r="UV5" s="18"/>
      <c r="UW5" s="18"/>
      <c r="UX5" s="18"/>
      <c r="UY5" s="18"/>
      <c r="UZ5" s="18"/>
      <c r="VA5" s="18"/>
      <c r="VB5" s="18"/>
      <c r="VC5" s="18"/>
      <c r="VD5" s="18"/>
      <c r="VE5" s="18"/>
      <c r="VF5" s="18"/>
      <c r="VG5" s="18"/>
      <c r="VH5" s="18"/>
      <c r="VI5" s="18"/>
      <c r="VJ5" s="18"/>
      <c r="VK5" s="18"/>
      <c r="VL5" s="18"/>
      <c r="VM5" s="18"/>
      <c r="VN5" s="18"/>
      <c r="VO5" s="18"/>
      <c r="VP5" s="18"/>
      <c r="VQ5" s="18"/>
      <c r="VR5" s="18"/>
      <c r="VS5" s="18"/>
      <c r="VT5" s="18"/>
      <c r="VU5" s="18"/>
      <c r="VV5" s="18"/>
      <c r="VW5" s="18"/>
      <c r="VX5" s="18"/>
      <c r="VY5" s="18"/>
      <c r="VZ5" s="18"/>
      <c r="WA5" s="18"/>
      <c r="WB5" s="18"/>
      <c r="WC5" s="18"/>
      <c r="WD5" s="18"/>
      <c r="WE5" s="18"/>
      <c r="WF5" s="18"/>
      <c r="WG5" s="18"/>
      <c r="WH5" s="18"/>
      <c r="WI5" s="18"/>
      <c r="WJ5" s="18"/>
      <c r="WK5" s="18"/>
      <c r="WL5" s="18"/>
      <c r="WM5" s="18"/>
      <c r="WN5" s="18"/>
      <c r="WO5" s="18"/>
      <c r="WP5" s="18"/>
      <c r="WQ5" s="18"/>
      <c r="WR5" s="18"/>
      <c r="WS5" s="18"/>
      <c r="WT5" s="18"/>
      <c r="WU5" s="18"/>
      <c r="WV5" s="18"/>
      <c r="WW5" s="18"/>
      <c r="WX5" s="18"/>
      <c r="WY5" s="18"/>
      <c r="WZ5" s="18"/>
      <c r="XA5" s="18"/>
      <c r="XB5" s="18"/>
      <c r="XC5" s="18"/>
      <c r="XD5" s="18"/>
      <c r="XE5" s="18"/>
      <c r="XF5" s="18"/>
      <c r="XG5" s="18"/>
      <c r="XH5" s="18"/>
      <c r="XI5" s="18"/>
      <c r="XJ5" s="18"/>
      <c r="XK5" s="18"/>
      <c r="XL5" s="18"/>
      <c r="XM5" s="18"/>
      <c r="XN5" s="18"/>
      <c r="XO5" s="18"/>
      <c r="XP5" s="18"/>
      <c r="XQ5" s="18"/>
      <c r="XR5" s="18"/>
      <c r="XS5" s="18"/>
      <c r="XT5" s="18"/>
      <c r="XU5" s="18"/>
      <c r="XV5" s="18"/>
      <c r="XW5" s="18"/>
      <c r="XX5" s="18"/>
      <c r="XY5" s="18"/>
      <c r="XZ5" s="18"/>
      <c r="YA5" s="18"/>
      <c r="YB5" s="18"/>
      <c r="YC5" s="18"/>
      <c r="YD5" s="18"/>
      <c r="YE5" s="18"/>
      <c r="YF5" s="18"/>
      <c r="YG5" s="18"/>
      <c r="YH5" s="18"/>
      <c r="YI5" s="18"/>
      <c r="YJ5" s="18"/>
      <c r="YK5" s="18"/>
      <c r="YL5" s="18"/>
      <c r="YM5" s="18"/>
      <c r="YN5" s="18"/>
      <c r="YO5" s="18"/>
      <c r="YP5" s="18"/>
      <c r="YQ5" s="18"/>
      <c r="YR5" s="18"/>
      <c r="YS5" s="18"/>
      <c r="YT5" s="18"/>
      <c r="YU5" s="18"/>
      <c r="YV5" s="18"/>
      <c r="YW5" s="18"/>
      <c r="YX5" s="18"/>
      <c r="YY5" s="18"/>
      <c r="YZ5" s="18"/>
      <c r="ZA5" s="18"/>
      <c r="ZB5" s="18"/>
      <c r="ZC5" s="18"/>
      <c r="ZD5" s="18"/>
      <c r="ZE5" s="18"/>
      <c r="ZF5" s="18"/>
      <c r="ZG5" s="18"/>
      <c r="ZH5" s="18"/>
      <c r="ZI5" s="18"/>
      <c r="ZJ5" s="18"/>
      <c r="ZK5" s="18"/>
      <c r="ZL5" s="18"/>
      <c r="ZM5" s="18"/>
      <c r="ZN5" s="18"/>
      <c r="ZO5" s="18"/>
      <c r="ZP5" s="18"/>
      <c r="ZQ5" s="18"/>
      <c r="ZR5" s="18"/>
      <c r="ZS5" s="18"/>
      <c r="ZT5" s="18"/>
      <c r="ZU5" s="18"/>
      <c r="ZV5" s="18"/>
      <c r="ZW5" s="18"/>
      <c r="ZX5" s="18"/>
      <c r="ZY5" s="18"/>
      <c r="ZZ5" s="18"/>
      <c r="AAA5" s="18"/>
      <c r="AAB5" s="18"/>
      <c r="AAC5" s="18"/>
      <c r="AAD5" s="18"/>
      <c r="AAE5" s="18"/>
      <c r="AAF5" s="18"/>
      <c r="AAG5" s="18"/>
      <c r="AAH5" s="18"/>
      <c r="AAI5" s="18"/>
      <c r="AAJ5" s="18"/>
      <c r="AAK5" s="18"/>
      <c r="AAL5" s="18"/>
      <c r="AAM5" s="18"/>
      <c r="AAN5" s="18"/>
      <c r="AAO5" s="18"/>
      <c r="AAP5" s="18"/>
      <c r="AAQ5" s="18"/>
      <c r="AAR5" s="18"/>
      <c r="AAS5" s="18"/>
      <c r="AAT5" s="18"/>
      <c r="AAU5" s="18"/>
      <c r="AAV5" s="18"/>
      <c r="AAW5" s="18"/>
      <c r="AAX5" s="18"/>
      <c r="AAY5" s="18"/>
      <c r="AAZ5" s="18"/>
      <c r="ABA5" s="18"/>
      <c r="ABB5" s="18"/>
      <c r="ABC5" s="18"/>
      <c r="ABD5" s="18"/>
      <c r="ABE5" s="18"/>
      <c r="ABF5" s="18"/>
      <c r="ABG5" s="18"/>
      <c r="ABH5" s="18"/>
      <c r="ABI5" s="18"/>
      <c r="ABJ5" s="18"/>
      <c r="ABK5" s="18"/>
      <c r="ABL5" s="18"/>
      <c r="ABM5" s="18"/>
      <c r="ABN5" s="18"/>
      <c r="ABO5" s="18"/>
      <c r="ABP5" s="18"/>
      <c r="ABQ5" s="18"/>
      <c r="ABR5" s="18"/>
      <c r="ABS5" s="18"/>
      <c r="ABT5" s="18"/>
      <c r="ABU5" s="18"/>
      <c r="ABV5" s="18"/>
      <c r="ABW5" s="18"/>
      <c r="ABX5" s="18"/>
      <c r="ABY5" s="18"/>
      <c r="ABZ5" s="18"/>
      <c r="ACA5" s="18"/>
      <c r="ACB5" s="18"/>
      <c r="ACC5" s="18"/>
      <c r="ACD5" s="18"/>
      <c r="ACE5" s="18"/>
      <c r="ACF5" s="18"/>
      <c r="ACG5" s="18"/>
      <c r="ACH5" s="18"/>
      <c r="ACI5" s="18"/>
      <c r="ACJ5" s="18"/>
      <c r="ACK5" s="18"/>
      <c r="ACL5" s="18"/>
      <c r="ACM5" s="18"/>
      <c r="ACN5" s="18"/>
      <c r="ACO5" s="18"/>
      <c r="ACP5" s="18"/>
      <c r="ACQ5" s="18"/>
      <c r="ACR5" s="18"/>
      <c r="ACS5" s="18"/>
      <c r="ACT5" s="18"/>
      <c r="ACU5" s="18"/>
      <c r="ACV5" s="18"/>
      <c r="ACW5" s="18"/>
      <c r="ACX5" s="18"/>
      <c r="ACY5" s="18"/>
      <c r="ACZ5" s="18"/>
      <c r="ADA5" s="18"/>
      <c r="ADB5" s="18"/>
      <c r="ADC5" s="18"/>
      <c r="ADD5" s="18"/>
      <c r="ADE5" s="18"/>
      <c r="ADF5" s="18"/>
      <c r="ADG5" s="18"/>
      <c r="ADH5" s="18"/>
      <c r="ADI5" s="18"/>
      <c r="ADJ5" s="18"/>
      <c r="ADK5" s="18"/>
      <c r="ADL5" s="18"/>
      <c r="ADM5" s="18"/>
      <c r="ADN5" s="18"/>
      <c r="ADO5" s="18"/>
      <c r="ADP5" s="18"/>
      <c r="ADQ5" s="18"/>
      <c r="ADR5" s="18"/>
      <c r="ADS5" s="18"/>
      <c r="ADT5" s="18"/>
      <c r="ADU5" s="18"/>
      <c r="ADV5" s="18"/>
      <c r="ADW5" s="18"/>
      <c r="ADX5" s="18"/>
      <c r="ADY5" s="18"/>
      <c r="ADZ5" s="18"/>
      <c r="AEA5" s="18"/>
      <c r="AEB5" s="18"/>
      <c r="AEC5" s="18"/>
      <c r="AED5" s="18"/>
      <c r="AEE5" s="18"/>
      <c r="AEF5" s="18"/>
      <c r="AEG5" s="18"/>
      <c r="AEH5" s="18"/>
      <c r="AEI5" s="18"/>
      <c r="AEJ5" s="18"/>
      <c r="AEK5" s="18"/>
      <c r="AEL5" s="18"/>
      <c r="AEM5" s="18"/>
      <c r="AEN5" s="18"/>
      <c r="AEO5" s="18"/>
      <c r="AEP5" s="18"/>
      <c r="AEQ5" s="18"/>
      <c r="AER5" s="18"/>
      <c r="AES5" s="18"/>
      <c r="AET5" s="18"/>
      <c r="AEU5" s="18"/>
      <c r="AEV5" s="18"/>
      <c r="AEW5" s="18"/>
      <c r="AEX5" s="18"/>
      <c r="AEY5" s="18"/>
      <c r="AEZ5" s="18"/>
      <c r="AFA5" s="18"/>
      <c r="AFB5" s="18"/>
      <c r="AFC5" s="18"/>
      <c r="AFD5" s="18"/>
      <c r="AFE5" s="18"/>
      <c r="AFF5" s="18"/>
      <c r="AFG5" s="18"/>
      <c r="AFH5" s="18"/>
      <c r="AFI5" s="18"/>
      <c r="AFJ5" s="18"/>
      <c r="AFK5" s="18"/>
      <c r="AFL5" s="18"/>
      <c r="AFM5" s="18"/>
      <c r="AFN5" s="18"/>
      <c r="AFO5" s="18"/>
      <c r="AFP5" s="18"/>
      <c r="AFQ5" s="18"/>
      <c r="AFR5" s="18"/>
      <c r="AFS5" s="18"/>
      <c r="AFT5" s="18"/>
      <c r="AFU5" s="18"/>
      <c r="AFV5" s="18"/>
      <c r="AFW5" s="18"/>
      <c r="AFX5" s="18"/>
      <c r="AFY5" s="18"/>
      <c r="AFZ5" s="18"/>
      <c r="AGA5" s="18"/>
      <c r="AGB5" s="18"/>
      <c r="AGC5" s="18"/>
      <c r="AGD5" s="18"/>
      <c r="AGE5" s="18"/>
      <c r="AGF5" s="18"/>
      <c r="AGG5" s="18"/>
      <c r="AGH5" s="18"/>
      <c r="AGI5" s="18"/>
      <c r="AGJ5" s="18"/>
      <c r="AGK5" s="18"/>
      <c r="AGL5" s="18"/>
      <c r="AGM5" s="18"/>
      <c r="AGN5" s="18"/>
      <c r="AGO5" s="18"/>
      <c r="AGP5" s="18"/>
      <c r="AGQ5" s="18"/>
      <c r="AGR5" s="18"/>
      <c r="AGS5" s="18"/>
      <c r="AGT5" s="18"/>
      <c r="AGU5" s="18"/>
      <c r="AGV5" s="18"/>
      <c r="AGW5" s="18"/>
      <c r="AGX5" s="18"/>
      <c r="AGY5" s="18"/>
      <c r="AGZ5" s="18"/>
      <c r="AHA5" s="18"/>
      <c r="AHB5" s="18"/>
      <c r="AHC5" s="18"/>
      <c r="AHD5" s="18"/>
      <c r="AHE5" s="18"/>
      <c r="AHF5" s="18"/>
      <c r="AHG5" s="18"/>
      <c r="AHH5" s="18"/>
      <c r="AHI5" s="18"/>
      <c r="AHJ5" s="18"/>
      <c r="AHK5" s="18"/>
      <c r="AHL5" s="18"/>
      <c r="AHM5" s="18"/>
      <c r="AHN5" s="18"/>
      <c r="AHO5" s="18"/>
      <c r="AHP5" s="18"/>
      <c r="AHQ5" s="18"/>
      <c r="AHR5" s="18"/>
      <c r="AHS5" s="18"/>
      <c r="AHT5" s="18"/>
      <c r="AHU5" s="18"/>
      <c r="AHV5" s="18"/>
      <c r="AHW5" s="18"/>
      <c r="AHX5" s="18"/>
      <c r="AHY5" s="18"/>
      <c r="AHZ5" s="18"/>
      <c r="AIA5" s="18"/>
      <c r="AIB5" s="18"/>
      <c r="AIC5" s="18"/>
      <c r="AID5" s="18"/>
      <c r="AIE5" s="18"/>
      <c r="AIF5" s="18"/>
      <c r="AIG5" s="18"/>
      <c r="AIH5" s="18"/>
      <c r="AII5" s="18"/>
      <c r="AIJ5" s="18"/>
      <c r="AIK5" s="18"/>
      <c r="AIL5" s="18"/>
      <c r="AIM5" s="18"/>
      <c r="AIN5" s="18"/>
      <c r="AIO5" s="18"/>
      <c r="AIP5" s="18"/>
      <c r="AIQ5" s="18"/>
      <c r="AIR5" s="18"/>
      <c r="AIS5" s="18"/>
      <c r="AIT5" s="18"/>
      <c r="AIU5" s="18"/>
      <c r="AIV5" s="18"/>
      <c r="AIW5" s="18"/>
      <c r="AIX5" s="18"/>
      <c r="AIY5" s="18"/>
      <c r="AIZ5" s="18"/>
      <c r="AJA5" s="18"/>
      <c r="AJB5" s="18"/>
      <c r="AJC5" s="18"/>
      <c r="AJD5" s="18"/>
      <c r="AJE5" s="18"/>
      <c r="AJF5" s="18"/>
      <c r="AJG5" s="18"/>
      <c r="AJH5" s="18"/>
      <c r="AJI5" s="18"/>
      <c r="AJJ5" s="18"/>
      <c r="AJK5" s="18"/>
      <c r="AJL5" s="18"/>
      <c r="AJM5" s="18"/>
      <c r="AJN5" s="18"/>
      <c r="AJO5" s="18"/>
      <c r="AJP5" s="18"/>
      <c r="AJQ5" s="18"/>
      <c r="AJR5" s="18"/>
      <c r="AJS5" s="18"/>
      <c r="AJT5" s="18"/>
      <c r="AJU5" s="18"/>
      <c r="AJV5" s="18"/>
      <c r="AJW5" s="18"/>
      <c r="AJX5" s="18"/>
      <c r="AJY5" s="18"/>
      <c r="AJZ5" s="18"/>
      <c r="AKA5" s="18"/>
      <c r="AKB5" s="18"/>
      <c r="AKC5" s="18"/>
      <c r="AKD5" s="18"/>
      <c r="AKE5" s="18"/>
      <c r="AKF5" s="18"/>
      <c r="AKG5" s="18"/>
      <c r="AKH5" s="18"/>
      <c r="AKI5" s="18"/>
      <c r="AKJ5" s="18"/>
      <c r="AKK5" s="18"/>
      <c r="AKL5" s="18"/>
      <c r="AKM5" s="18"/>
      <c r="AKN5" s="18"/>
      <c r="AKO5" s="18"/>
    </row>
    <row r="6" spans="1:977" s="32" customFormat="1" ht="27" outlineLevel="1" x14ac:dyDescent="0.15">
      <c r="A6" s="4"/>
      <c r="B6" s="20" t="s">
        <v>24</v>
      </c>
      <c r="C6" s="21"/>
      <c r="D6" s="22" t="s">
        <v>25</v>
      </c>
      <c r="E6" s="23"/>
      <c r="F6" s="23"/>
      <c r="G6" s="24">
        <v>95000</v>
      </c>
      <c r="H6" s="25">
        <f t="shared" si="0"/>
        <v>95000</v>
      </c>
      <c r="I6" s="26" t="s">
        <v>23</v>
      </c>
      <c r="J6" s="26"/>
      <c r="K6" s="27"/>
      <c r="L6" s="27"/>
      <c r="M6" s="28"/>
      <c r="N6" s="29"/>
      <c r="O6" s="30">
        <f t="shared" si="1"/>
        <v>0</v>
      </c>
      <c r="P6" s="30">
        <f t="shared" si="2"/>
        <v>95000</v>
      </c>
      <c r="Q6" s="31"/>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c r="CF6" s="18"/>
      <c r="CG6" s="18"/>
      <c r="CH6" s="18"/>
      <c r="CI6" s="18"/>
      <c r="CJ6" s="18"/>
      <c r="CK6" s="18"/>
      <c r="CL6" s="18"/>
      <c r="CM6" s="18"/>
      <c r="CN6" s="18"/>
      <c r="CO6" s="18"/>
      <c r="CP6" s="18"/>
      <c r="CQ6" s="18"/>
      <c r="CR6" s="18"/>
      <c r="CS6" s="18"/>
      <c r="CT6" s="18"/>
      <c r="CU6" s="18"/>
      <c r="CV6" s="18"/>
      <c r="CW6" s="18"/>
      <c r="CX6" s="18"/>
      <c r="CY6" s="18"/>
      <c r="CZ6" s="18"/>
      <c r="DA6" s="18"/>
      <c r="DB6" s="18"/>
      <c r="DC6" s="18"/>
      <c r="DD6" s="18"/>
      <c r="DE6" s="18"/>
      <c r="DF6" s="18"/>
      <c r="DG6" s="18"/>
      <c r="DH6" s="18"/>
      <c r="DI6" s="18"/>
      <c r="DJ6" s="18"/>
      <c r="DK6" s="18"/>
      <c r="DL6" s="18"/>
      <c r="DM6" s="18"/>
      <c r="DN6" s="18"/>
      <c r="DO6" s="18"/>
      <c r="DP6" s="18"/>
      <c r="DQ6" s="18"/>
      <c r="DR6" s="18"/>
      <c r="DS6" s="18"/>
      <c r="DT6" s="18"/>
      <c r="DU6" s="18"/>
      <c r="DV6" s="18"/>
      <c r="DW6" s="18"/>
      <c r="DX6" s="18"/>
      <c r="DY6" s="18"/>
      <c r="DZ6" s="18"/>
      <c r="EA6" s="18"/>
      <c r="EB6" s="18"/>
      <c r="EC6" s="18"/>
      <c r="ED6" s="18"/>
      <c r="EE6" s="18"/>
      <c r="EF6" s="18"/>
      <c r="EG6" s="18"/>
      <c r="EH6" s="18"/>
      <c r="EI6" s="18"/>
      <c r="EJ6" s="18"/>
      <c r="EK6" s="18"/>
      <c r="EL6" s="18"/>
      <c r="EM6" s="18"/>
      <c r="EN6" s="18"/>
      <c r="EO6" s="18"/>
      <c r="EP6" s="18"/>
      <c r="EQ6" s="18"/>
      <c r="ER6" s="18"/>
      <c r="ES6" s="18"/>
      <c r="ET6" s="18"/>
      <c r="EU6" s="18"/>
      <c r="EV6" s="18"/>
      <c r="EW6" s="18"/>
      <c r="EX6" s="18"/>
      <c r="EY6" s="18"/>
      <c r="EZ6" s="18"/>
      <c r="FA6" s="18"/>
      <c r="FB6" s="18"/>
      <c r="FC6" s="18"/>
      <c r="FD6" s="18"/>
      <c r="FE6" s="18"/>
      <c r="FF6" s="18"/>
      <c r="FG6" s="18"/>
      <c r="FH6" s="18"/>
      <c r="FI6" s="18"/>
      <c r="FJ6" s="18"/>
      <c r="FK6" s="18"/>
      <c r="FL6" s="18"/>
      <c r="FM6" s="18"/>
      <c r="FN6" s="18"/>
      <c r="FO6" s="18"/>
      <c r="FP6" s="18"/>
      <c r="FQ6" s="18"/>
      <c r="FR6" s="18"/>
      <c r="FS6" s="18"/>
      <c r="FT6" s="18"/>
      <c r="FU6" s="18"/>
      <c r="FV6" s="18"/>
      <c r="FW6" s="18"/>
      <c r="FX6" s="18"/>
      <c r="FY6" s="18"/>
      <c r="FZ6" s="18"/>
      <c r="GA6" s="18"/>
      <c r="GB6" s="18"/>
      <c r="GC6" s="18"/>
      <c r="GD6" s="18"/>
      <c r="GE6" s="18"/>
      <c r="GF6" s="18"/>
      <c r="GG6" s="18"/>
      <c r="GH6" s="18"/>
      <c r="GI6" s="18"/>
      <c r="GJ6" s="18"/>
      <c r="GK6" s="18"/>
      <c r="GL6" s="18"/>
      <c r="GM6" s="18"/>
      <c r="GN6" s="18"/>
      <c r="GO6" s="18"/>
      <c r="GP6" s="18"/>
      <c r="GQ6" s="18"/>
      <c r="GR6" s="18"/>
      <c r="GS6" s="18"/>
      <c r="GT6" s="18"/>
      <c r="GU6" s="18"/>
      <c r="GV6" s="18"/>
      <c r="GW6" s="18"/>
      <c r="GX6" s="18"/>
      <c r="GY6" s="18"/>
      <c r="GZ6" s="18"/>
      <c r="HA6" s="18"/>
      <c r="HB6" s="18"/>
      <c r="HC6" s="18"/>
      <c r="HD6" s="18"/>
      <c r="HE6" s="18"/>
      <c r="HF6" s="18"/>
      <c r="HG6" s="18"/>
      <c r="HH6" s="18"/>
      <c r="HI6" s="18"/>
      <c r="HJ6" s="18"/>
      <c r="HK6" s="18"/>
      <c r="HL6" s="18"/>
      <c r="HM6" s="18"/>
      <c r="HN6" s="18"/>
      <c r="HO6" s="18"/>
      <c r="HP6" s="18"/>
      <c r="HQ6" s="18"/>
      <c r="HR6" s="18"/>
      <c r="HS6" s="18"/>
      <c r="HT6" s="18"/>
      <c r="HU6" s="18"/>
      <c r="HV6" s="18"/>
      <c r="HW6" s="18"/>
      <c r="HX6" s="18"/>
      <c r="HY6" s="18"/>
      <c r="HZ6" s="18"/>
      <c r="IA6" s="18"/>
      <c r="IB6" s="18"/>
      <c r="IC6" s="18"/>
      <c r="ID6" s="18"/>
      <c r="IE6" s="18"/>
      <c r="IF6" s="18"/>
      <c r="IG6" s="18"/>
      <c r="IH6" s="18"/>
      <c r="II6" s="18"/>
      <c r="IJ6" s="18"/>
      <c r="IK6" s="18"/>
      <c r="IL6" s="18"/>
      <c r="IM6" s="18"/>
      <c r="IN6" s="18"/>
      <c r="IO6" s="18"/>
      <c r="IP6" s="18"/>
      <c r="IQ6" s="18"/>
      <c r="IR6" s="18"/>
      <c r="IS6" s="18"/>
      <c r="IT6" s="18"/>
      <c r="IU6" s="18"/>
      <c r="IV6" s="18"/>
      <c r="IW6" s="18"/>
      <c r="IX6" s="18"/>
      <c r="IY6" s="18"/>
      <c r="IZ6" s="18"/>
      <c r="JA6" s="18"/>
      <c r="JB6" s="18"/>
      <c r="JC6" s="18"/>
      <c r="JD6" s="18"/>
      <c r="JE6" s="18"/>
      <c r="JF6" s="18"/>
      <c r="JG6" s="18"/>
      <c r="JH6" s="18"/>
      <c r="JI6" s="18"/>
      <c r="JJ6" s="18"/>
      <c r="JK6" s="18"/>
      <c r="JL6" s="18"/>
      <c r="JM6" s="18"/>
      <c r="JN6" s="18"/>
      <c r="JO6" s="18"/>
      <c r="JP6" s="18"/>
      <c r="JQ6" s="18"/>
      <c r="JR6" s="18"/>
      <c r="JS6" s="18"/>
      <c r="JT6" s="18"/>
      <c r="JU6" s="18"/>
      <c r="JV6" s="18"/>
      <c r="JW6" s="18"/>
      <c r="JX6" s="18"/>
      <c r="JY6" s="18"/>
      <c r="JZ6" s="18"/>
      <c r="KA6" s="18"/>
      <c r="KB6" s="18"/>
      <c r="KC6" s="18"/>
      <c r="KD6" s="18"/>
      <c r="KE6" s="18"/>
      <c r="KF6" s="18"/>
      <c r="KG6" s="18"/>
      <c r="KH6" s="18"/>
      <c r="KI6" s="18"/>
      <c r="KJ6" s="18"/>
      <c r="KK6" s="18"/>
      <c r="KL6" s="18"/>
      <c r="KM6" s="18"/>
      <c r="KN6" s="18"/>
      <c r="KO6" s="18"/>
      <c r="KP6" s="18"/>
      <c r="KQ6" s="18"/>
      <c r="KR6" s="18"/>
      <c r="KS6" s="18"/>
      <c r="KT6" s="18"/>
      <c r="KU6" s="18"/>
      <c r="KV6" s="18"/>
      <c r="KW6" s="18"/>
      <c r="KX6" s="18"/>
      <c r="KY6" s="18"/>
      <c r="KZ6" s="18"/>
      <c r="LA6" s="18"/>
      <c r="LB6" s="18"/>
      <c r="LC6" s="18"/>
      <c r="LD6" s="18"/>
      <c r="LE6" s="18"/>
      <c r="LF6" s="18"/>
      <c r="LG6" s="18"/>
      <c r="LH6" s="18"/>
      <c r="LI6" s="18"/>
      <c r="LJ6" s="18"/>
      <c r="LK6" s="18"/>
      <c r="LL6" s="18"/>
      <c r="LM6" s="18"/>
      <c r="LN6" s="18"/>
      <c r="LO6" s="18"/>
      <c r="LP6" s="18"/>
      <c r="LQ6" s="18"/>
      <c r="LR6" s="18"/>
      <c r="LS6" s="18"/>
      <c r="LT6" s="18"/>
      <c r="LU6" s="18"/>
      <c r="LV6" s="18"/>
      <c r="LW6" s="18"/>
      <c r="LX6" s="18"/>
      <c r="LY6" s="18"/>
      <c r="LZ6" s="18"/>
      <c r="MA6" s="18"/>
      <c r="MB6" s="18"/>
      <c r="MC6" s="18"/>
      <c r="MD6" s="18"/>
      <c r="ME6" s="18"/>
      <c r="MF6" s="18"/>
      <c r="MG6" s="18"/>
      <c r="MH6" s="18"/>
      <c r="MI6" s="18"/>
      <c r="MJ6" s="18"/>
      <c r="MK6" s="18"/>
      <c r="ML6" s="18"/>
      <c r="MM6" s="18"/>
      <c r="MN6" s="18"/>
      <c r="MO6" s="18"/>
      <c r="MP6" s="18"/>
      <c r="MQ6" s="18"/>
      <c r="MR6" s="18"/>
      <c r="MS6" s="18"/>
      <c r="MT6" s="18"/>
      <c r="MU6" s="18"/>
      <c r="MV6" s="18"/>
      <c r="MW6" s="18"/>
      <c r="MX6" s="18"/>
      <c r="MY6" s="18"/>
      <c r="MZ6" s="18"/>
      <c r="NA6" s="18"/>
      <c r="NB6" s="18"/>
      <c r="NC6" s="18"/>
      <c r="ND6" s="18"/>
      <c r="NE6" s="18"/>
      <c r="NF6" s="18"/>
      <c r="NG6" s="18"/>
      <c r="NH6" s="18"/>
      <c r="NI6" s="18"/>
      <c r="NJ6" s="18"/>
      <c r="NK6" s="18"/>
      <c r="NL6" s="18"/>
      <c r="NM6" s="18"/>
      <c r="NN6" s="18"/>
      <c r="NO6" s="18"/>
      <c r="NP6" s="18"/>
      <c r="NQ6" s="18"/>
      <c r="NR6" s="18"/>
      <c r="NS6" s="18"/>
      <c r="NT6" s="18"/>
      <c r="NU6" s="18"/>
      <c r="NV6" s="18"/>
      <c r="NW6" s="18"/>
      <c r="NX6" s="18"/>
      <c r="NY6" s="18"/>
      <c r="NZ6" s="18"/>
      <c r="OA6" s="18"/>
      <c r="OB6" s="18"/>
      <c r="OC6" s="18"/>
      <c r="OD6" s="18"/>
      <c r="OE6" s="18"/>
      <c r="OF6" s="18"/>
      <c r="OG6" s="18"/>
      <c r="OH6" s="18"/>
      <c r="OI6" s="18"/>
      <c r="OJ6" s="18"/>
      <c r="OK6" s="18"/>
      <c r="OL6" s="18"/>
      <c r="OM6" s="18"/>
      <c r="ON6" s="18"/>
      <c r="OO6" s="18"/>
      <c r="OP6" s="18"/>
      <c r="OQ6" s="18"/>
      <c r="OR6" s="18"/>
      <c r="OS6" s="18"/>
      <c r="OT6" s="18"/>
      <c r="OU6" s="18"/>
      <c r="OV6" s="18"/>
      <c r="OW6" s="18"/>
      <c r="OX6" s="18"/>
      <c r="OY6" s="18"/>
      <c r="OZ6" s="18"/>
      <c r="PA6" s="18"/>
      <c r="PB6" s="18"/>
      <c r="PC6" s="18"/>
      <c r="PD6" s="18"/>
      <c r="PE6" s="18"/>
      <c r="PF6" s="18"/>
      <c r="PG6" s="18"/>
      <c r="PH6" s="18"/>
      <c r="PI6" s="18"/>
      <c r="PJ6" s="18"/>
      <c r="PK6" s="18"/>
      <c r="PL6" s="18"/>
      <c r="PM6" s="18"/>
      <c r="PN6" s="18"/>
      <c r="PO6" s="18"/>
      <c r="PP6" s="18"/>
      <c r="PQ6" s="18"/>
      <c r="PR6" s="18"/>
      <c r="PS6" s="18"/>
      <c r="PT6" s="18"/>
      <c r="PU6" s="18"/>
      <c r="PV6" s="18"/>
      <c r="PW6" s="18"/>
      <c r="PX6" s="18"/>
      <c r="PY6" s="18"/>
      <c r="PZ6" s="18"/>
      <c r="QA6" s="18"/>
      <c r="QB6" s="18"/>
      <c r="QC6" s="18"/>
      <c r="QD6" s="18"/>
      <c r="QE6" s="18"/>
      <c r="QF6" s="18"/>
      <c r="QG6" s="18"/>
      <c r="QH6" s="18"/>
      <c r="QI6" s="18"/>
      <c r="QJ6" s="18"/>
      <c r="QK6" s="18"/>
      <c r="QL6" s="18"/>
      <c r="QM6" s="18"/>
      <c r="QN6" s="18"/>
      <c r="QO6" s="18"/>
      <c r="QP6" s="18"/>
      <c r="QQ6" s="18"/>
      <c r="QR6" s="18"/>
      <c r="QS6" s="18"/>
      <c r="QT6" s="18"/>
      <c r="QU6" s="18"/>
      <c r="QV6" s="18"/>
      <c r="QW6" s="18"/>
      <c r="QX6" s="18"/>
      <c r="QY6" s="18"/>
      <c r="QZ6" s="18"/>
      <c r="RA6" s="18"/>
      <c r="RB6" s="18"/>
      <c r="RC6" s="18"/>
      <c r="RD6" s="18"/>
      <c r="RE6" s="18"/>
      <c r="RF6" s="18"/>
      <c r="RG6" s="18"/>
      <c r="RH6" s="18"/>
      <c r="RI6" s="18"/>
      <c r="RJ6" s="18"/>
      <c r="RK6" s="18"/>
      <c r="RL6" s="18"/>
      <c r="RM6" s="18"/>
      <c r="RN6" s="18"/>
      <c r="RO6" s="18"/>
      <c r="RP6" s="18"/>
      <c r="RQ6" s="18"/>
      <c r="RR6" s="18"/>
      <c r="RS6" s="18"/>
      <c r="RT6" s="18"/>
      <c r="RU6" s="18"/>
      <c r="RV6" s="18"/>
      <c r="RW6" s="18"/>
      <c r="RX6" s="18"/>
      <c r="RY6" s="18"/>
      <c r="RZ6" s="18"/>
      <c r="SA6" s="18"/>
      <c r="SB6" s="18"/>
      <c r="SC6" s="18"/>
      <c r="SD6" s="18"/>
      <c r="SE6" s="18"/>
      <c r="SF6" s="18"/>
      <c r="SG6" s="18"/>
      <c r="SH6" s="18"/>
      <c r="SI6" s="18"/>
      <c r="SJ6" s="18"/>
      <c r="SK6" s="18"/>
      <c r="SL6" s="18"/>
      <c r="SM6" s="18"/>
      <c r="SN6" s="18"/>
      <c r="SO6" s="18"/>
      <c r="SP6" s="18"/>
      <c r="SQ6" s="18"/>
      <c r="SR6" s="18"/>
      <c r="SS6" s="18"/>
      <c r="ST6" s="18"/>
      <c r="SU6" s="18"/>
      <c r="SV6" s="18"/>
      <c r="SW6" s="18"/>
      <c r="SX6" s="18"/>
      <c r="SY6" s="18"/>
      <c r="SZ6" s="18"/>
      <c r="TA6" s="18"/>
      <c r="TB6" s="18"/>
      <c r="TC6" s="18"/>
      <c r="TD6" s="18"/>
      <c r="TE6" s="18"/>
      <c r="TF6" s="18"/>
      <c r="TG6" s="18"/>
      <c r="TH6" s="18"/>
      <c r="TI6" s="18"/>
      <c r="TJ6" s="18"/>
      <c r="TK6" s="18"/>
      <c r="TL6" s="18"/>
      <c r="TM6" s="18"/>
      <c r="TN6" s="18"/>
      <c r="TO6" s="18"/>
      <c r="TP6" s="18"/>
      <c r="TQ6" s="18"/>
      <c r="TR6" s="18"/>
      <c r="TS6" s="18"/>
      <c r="TT6" s="18"/>
      <c r="TU6" s="18"/>
      <c r="TV6" s="18"/>
      <c r="TW6" s="18"/>
      <c r="TX6" s="18"/>
      <c r="TY6" s="18"/>
      <c r="TZ6" s="18"/>
      <c r="UA6" s="18"/>
      <c r="UB6" s="18"/>
      <c r="UC6" s="18"/>
      <c r="UD6" s="18"/>
      <c r="UE6" s="18"/>
      <c r="UF6" s="18"/>
      <c r="UG6" s="18"/>
      <c r="UH6" s="18"/>
      <c r="UI6" s="18"/>
      <c r="UJ6" s="18"/>
      <c r="UK6" s="18"/>
      <c r="UL6" s="18"/>
      <c r="UM6" s="18"/>
      <c r="UN6" s="18"/>
      <c r="UO6" s="18"/>
      <c r="UP6" s="18"/>
      <c r="UQ6" s="18"/>
      <c r="UR6" s="18"/>
      <c r="US6" s="18"/>
      <c r="UT6" s="18"/>
      <c r="UU6" s="18"/>
      <c r="UV6" s="18"/>
      <c r="UW6" s="18"/>
      <c r="UX6" s="18"/>
      <c r="UY6" s="18"/>
      <c r="UZ6" s="18"/>
      <c r="VA6" s="18"/>
      <c r="VB6" s="18"/>
      <c r="VC6" s="18"/>
      <c r="VD6" s="18"/>
      <c r="VE6" s="18"/>
      <c r="VF6" s="18"/>
      <c r="VG6" s="18"/>
      <c r="VH6" s="18"/>
      <c r="VI6" s="18"/>
      <c r="VJ6" s="18"/>
      <c r="VK6" s="18"/>
      <c r="VL6" s="18"/>
      <c r="VM6" s="18"/>
      <c r="VN6" s="18"/>
      <c r="VO6" s="18"/>
      <c r="VP6" s="18"/>
      <c r="VQ6" s="18"/>
      <c r="VR6" s="18"/>
      <c r="VS6" s="18"/>
      <c r="VT6" s="18"/>
      <c r="VU6" s="18"/>
      <c r="VV6" s="18"/>
      <c r="VW6" s="18"/>
      <c r="VX6" s="18"/>
      <c r="VY6" s="18"/>
      <c r="VZ6" s="18"/>
      <c r="WA6" s="18"/>
      <c r="WB6" s="18"/>
      <c r="WC6" s="18"/>
      <c r="WD6" s="18"/>
      <c r="WE6" s="18"/>
      <c r="WF6" s="18"/>
      <c r="WG6" s="18"/>
      <c r="WH6" s="18"/>
      <c r="WI6" s="18"/>
      <c r="WJ6" s="18"/>
      <c r="WK6" s="18"/>
      <c r="WL6" s="18"/>
      <c r="WM6" s="18"/>
      <c r="WN6" s="18"/>
      <c r="WO6" s="18"/>
      <c r="WP6" s="18"/>
      <c r="WQ6" s="18"/>
      <c r="WR6" s="18"/>
      <c r="WS6" s="18"/>
      <c r="WT6" s="18"/>
      <c r="WU6" s="18"/>
      <c r="WV6" s="18"/>
      <c r="WW6" s="18"/>
      <c r="WX6" s="18"/>
      <c r="WY6" s="18"/>
      <c r="WZ6" s="18"/>
      <c r="XA6" s="18"/>
      <c r="XB6" s="18"/>
      <c r="XC6" s="18"/>
      <c r="XD6" s="18"/>
      <c r="XE6" s="18"/>
      <c r="XF6" s="18"/>
      <c r="XG6" s="18"/>
      <c r="XH6" s="18"/>
      <c r="XI6" s="18"/>
      <c r="XJ6" s="18"/>
      <c r="XK6" s="18"/>
      <c r="XL6" s="18"/>
      <c r="XM6" s="18"/>
      <c r="XN6" s="18"/>
      <c r="XO6" s="18"/>
      <c r="XP6" s="18"/>
      <c r="XQ6" s="18"/>
      <c r="XR6" s="18"/>
      <c r="XS6" s="18"/>
      <c r="XT6" s="18"/>
      <c r="XU6" s="18"/>
      <c r="XV6" s="18"/>
      <c r="XW6" s="18"/>
      <c r="XX6" s="18"/>
      <c r="XY6" s="18"/>
      <c r="XZ6" s="18"/>
      <c r="YA6" s="18"/>
      <c r="YB6" s="18"/>
      <c r="YC6" s="18"/>
      <c r="YD6" s="18"/>
      <c r="YE6" s="18"/>
      <c r="YF6" s="18"/>
      <c r="YG6" s="18"/>
      <c r="YH6" s="18"/>
      <c r="YI6" s="18"/>
      <c r="YJ6" s="18"/>
      <c r="YK6" s="18"/>
      <c r="YL6" s="18"/>
      <c r="YM6" s="18"/>
      <c r="YN6" s="18"/>
      <c r="YO6" s="18"/>
      <c r="YP6" s="18"/>
      <c r="YQ6" s="18"/>
      <c r="YR6" s="18"/>
      <c r="YS6" s="18"/>
      <c r="YT6" s="18"/>
      <c r="YU6" s="18"/>
      <c r="YV6" s="18"/>
      <c r="YW6" s="18"/>
      <c r="YX6" s="18"/>
      <c r="YY6" s="18"/>
      <c r="YZ6" s="18"/>
      <c r="ZA6" s="18"/>
      <c r="ZB6" s="18"/>
      <c r="ZC6" s="18"/>
      <c r="ZD6" s="18"/>
      <c r="ZE6" s="18"/>
      <c r="ZF6" s="18"/>
      <c r="ZG6" s="18"/>
      <c r="ZH6" s="18"/>
      <c r="ZI6" s="18"/>
      <c r="ZJ6" s="18"/>
      <c r="ZK6" s="18"/>
      <c r="ZL6" s="18"/>
      <c r="ZM6" s="18"/>
      <c r="ZN6" s="18"/>
      <c r="ZO6" s="18"/>
      <c r="ZP6" s="18"/>
      <c r="ZQ6" s="18"/>
      <c r="ZR6" s="18"/>
      <c r="ZS6" s="18"/>
      <c r="ZT6" s="18"/>
      <c r="ZU6" s="18"/>
      <c r="ZV6" s="18"/>
      <c r="ZW6" s="18"/>
      <c r="ZX6" s="18"/>
      <c r="ZY6" s="18"/>
      <c r="ZZ6" s="18"/>
      <c r="AAA6" s="18"/>
      <c r="AAB6" s="18"/>
      <c r="AAC6" s="18"/>
      <c r="AAD6" s="18"/>
      <c r="AAE6" s="18"/>
      <c r="AAF6" s="18"/>
      <c r="AAG6" s="18"/>
      <c r="AAH6" s="18"/>
      <c r="AAI6" s="18"/>
      <c r="AAJ6" s="18"/>
      <c r="AAK6" s="18"/>
      <c r="AAL6" s="18"/>
      <c r="AAM6" s="18"/>
      <c r="AAN6" s="18"/>
      <c r="AAO6" s="18"/>
      <c r="AAP6" s="18"/>
      <c r="AAQ6" s="18"/>
      <c r="AAR6" s="18"/>
      <c r="AAS6" s="18"/>
      <c r="AAT6" s="18"/>
      <c r="AAU6" s="18"/>
      <c r="AAV6" s="18"/>
      <c r="AAW6" s="18"/>
      <c r="AAX6" s="18"/>
      <c r="AAY6" s="18"/>
      <c r="AAZ6" s="18"/>
      <c r="ABA6" s="18"/>
      <c r="ABB6" s="18"/>
      <c r="ABC6" s="18"/>
      <c r="ABD6" s="18"/>
      <c r="ABE6" s="18"/>
      <c r="ABF6" s="18"/>
      <c r="ABG6" s="18"/>
      <c r="ABH6" s="18"/>
      <c r="ABI6" s="18"/>
      <c r="ABJ6" s="18"/>
      <c r="ABK6" s="18"/>
      <c r="ABL6" s="18"/>
      <c r="ABM6" s="18"/>
      <c r="ABN6" s="18"/>
      <c r="ABO6" s="18"/>
      <c r="ABP6" s="18"/>
      <c r="ABQ6" s="18"/>
      <c r="ABR6" s="18"/>
      <c r="ABS6" s="18"/>
      <c r="ABT6" s="18"/>
      <c r="ABU6" s="18"/>
      <c r="ABV6" s="18"/>
      <c r="ABW6" s="18"/>
      <c r="ABX6" s="18"/>
      <c r="ABY6" s="18"/>
      <c r="ABZ6" s="18"/>
      <c r="ACA6" s="18"/>
      <c r="ACB6" s="18"/>
      <c r="ACC6" s="18"/>
      <c r="ACD6" s="18"/>
      <c r="ACE6" s="18"/>
      <c r="ACF6" s="18"/>
      <c r="ACG6" s="18"/>
      <c r="ACH6" s="18"/>
      <c r="ACI6" s="18"/>
      <c r="ACJ6" s="18"/>
      <c r="ACK6" s="18"/>
      <c r="ACL6" s="18"/>
      <c r="ACM6" s="18"/>
      <c r="ACN6" s="18"/>
      <c r="ACO6" s="18"/>
      <c r="ACP6" s="18"/>
      <c r="ACQ6" s="18"/>
      <c r="ACR6" s="18"/>
      <c r="ACS6" s="18"/>
      <c r="ACT6" s="18"/>
      <c r="ACU6" s="18"/>
      <c r="ACV6" s="18"/>
      <c r="ACW6" s="18"/>
      <c r="ACX6" s="18"/>
      <c r="ACY6" s="18"/>
      <c r="ACZ6" s="18"/>
      <c r="ADA6" s="18"/>
      <c r="ADB6" s="18"/>
      <c r="ADC6" s="18"/>
      <c r="ADD6" s="18"/>
      <c r="ADE6" s="18"/>
      <c r="ADF6" s="18"/>
      <c r="ADG6" s="18"/>
      <c r="ADH6" s="18"/>
      <c r="ADI6" s="18"/>
      <c r="ADJ6" s="18"/>
      <c r="ADK6" s="18"/>
      <c r="ADL6" s="18"/>
      <c r="ADM6" s="18"/>
      <c r="ADN6" s="18"/>
      <c r="ADO6" s="18"/>
      <c r="ADP6" s="18"/>
      <c r="ADQ6" s="18"/>
      <c r="ADR6" s="18"/>
      <c r="ADS6" s="18"/>
      <c r="ADT6" s="18"/>
      <c r="ADU6" s="18"/>
      <c r="ADV6" s="18"/>
      <c r="ADW6" s="18"/>
      <c r="ADX6" s="18"/>
      <c r="ADY6" s="18"/>
      <c r="ADZ6" s="18"/>
      <c r="AEA6" s="18"/>
      <c r="AEB6" s="18"/>
      <c r="AEC6" s="18"/>
      <c r="AED6" s="18"/>
      <c r="AEE6" s="18"/>
      <c r="AEF6" s="18"/>
      <c r="AEG6" s="18"/>
      <c r="AEH6" s="18"/>
      <c r="AEI6" s="18"/>
      <c r="AEJ6" s="18"/>
      <c r="AEK6" s="18"/>
      <c r="AEL6" s="18"/>
      <c r="AEM6" s="18"/>
      <c r="AEN6" s="18"/>
      <c r="AEO6" s="18"/>
      <c r="AEP6" s="18"/>
      <c r="AEQ6" s="18"/>
      <c r="AER6" s="18"/>
      <c r="AES6" s="18"/>
      <c r="AET6" s="18"/>
      <c r="AEU6" s="18"/>
      <c r="AEV6" s="18"/>
      <c r="AEW6" s="18"/>
      <c r="AEX6" s="18"/>
      <c r="AEY6" s="18"/>
      <c r="AEZ6" s="18"/>
      <c r="AFA6" s="18"/>
      <c r="AFB6" s="18"/>
      <c r="AFC6" s="18"/>
      <c r="AFD6" s="18"/>
      <c r="AFE6" s="18"/>
      <c r="AFF6" s="18"/>
      <c r="AFG6" s="18"/>
      <c r="AFH6" s="18"/>
      <c r="AFI6" s="18"/>
      <c r="AFJ6" s="18"/>
      <c r="AFK6" s="18"/>
      <c r="AFL6" s="18"/>
      <c r="AFM6" s="18"/>
      <c r="AFN6" s="18"/>
      <c r="AFO6" s="18"/>
      <c r="AFP6" s="18"/>
      <c r="AFQ6" s="18"/>
      <c r="AFR6" s="18"/>
      <c r="AFS6" s="18"/>
      <c r="AFT6" s="18"/>
      <c r="AFU6" s="18"/>
      <c r="AFV6" s="18"/>
      <c r="AFW6" s="18"/>
      <c r="AFX6" s="18"/>
      <c r="AFY6" s="18"/>
      <c r="AFZ6" s="18"/>
      <c r="AGA6" s="18"/>
      <c r="AGB6" s="18"/>
      <c r="AGC6" s="18"/>
      <c r="AGD6" s="18"/>
      <c r="AGE6" s="18"/>
      <c r="AGF6" s="18"/>
      <c r="AGG6" s="18"/>
      <c r="AGH6" s="18"/>
      <c r="AGI6" s="18"/>
      <c r="AGJ6" s="18"/>
      <c r="AGK6" s="18"/>
      <c r="AGL6" s="18"/>
      <c r="AGM6" s="18"/>
      <c r="AGN6" s="18"/>
      <c r="AGO6" s="18"/>
      <c r="AGP6" s="18"/>
      <c r="AGQ6" s="18"/>
      <c r="AGR6" s="18"/>
      <c r="AGS6" s="18"/>
      <c r="AGT6" s="18"/>
      <c r="AGU6" s="18"/>
      <c r="AGV6" s="18"/>
      <c r="AGW6" s="18"/>
      <c r="AGX6" s="18"/>
      <c r="AGY6" s="18"/>
      <c r="AGZ6" s="18"/>
      <c r="AHA6" s="18"/>
      <c r="AHB6" s="18"/>
      <c r="AHC6" s="18"/>
      <c r="AHD6" s="18"/>
      <c r="AHE6" s="18"/>
      <c r="AHF6" s="18"/>
      <c r="AHG6" s="18"/>
      <c r="AHH6" s="18"/>
      <c r="AHI6" s="18"/>
      <c r="AHJ6" s="18"/>
      <c r="AHK6" s="18"/>
      <c r="AHL6" s="18"/>
      <c r="AHM6" s="18"/>
      <c r="AHN6" s="18"/>
      <c r="AHO6" s="18"/>
      <c r="AHP6" s="18"/>
      <c r="AHQ6" s="18"/>
      <c r="AHR6" s="18"/>
      <c r="AHS6" s="18"/>
      <c r="AHT6" s="18"/>
      <c r="AHU6" s="18"/>
      <c r="AHV6" s="18"/>
      <c r="AHW6" s="18"/>
      <c r="AHX6" s="18"/>
      <c r="AHY6" s="18"/>
      <c r="AHZ6" s="18"/>
      <c r="AIA6" s="18"/>
      <c r="AIB6" s="18"/>
      <c r="AIC6" s="18"/>
      <c r="AID6" s="18"/>
      <c r="AIE6" s="18"/>
      <c r="AIF6" s="18"/>
      <c r="AIG6" s="18"/>
      <c r="AIH6" s="18"/>
      <c r="AII6" s="18"/>
      <c r="AIJ6" s="18"/>
      <c r="AIK6" s="18"/>
      <c r="AIL6" s="18"/>
      <c r="AIM6" s="18"/>
      <c r="AIN6" s="18"/>
      <c r="AIO6" s="18"/>
      <c r="AIP6" s="18"/>
      <c r="AIQ6" s="18"/>
      <c r="AIR6" s="18"/>
      <c r="AIS6" s="18"/>
      <c r="AIT6" s="18"/>
      <c r="AIU6" s="18"/>
      <c r="AIV6" s="18"/>
      <c r="AIW6" s="18"/>
      <c r="AIX6" s="18"/>
      <c r="AIY6" s="18"/>
      <c r="AIZ6" s="18"/>
      <c r="AJA6" s="18"/>
      <c r="AJB6" s="18"/>
      <c r="AJC6" s="18"/>
      <c r="AJD6" s="18"/>
      <c r="AJE6" s="18"/>
      <c r="AJF6" s="18"/>
      <c r="AJG6" s="18"/>
      <c r="AJH6" s="18"/>
      <c r="AJI6" s="18"/>
      <c r="AJJ6" s="18"/>
      <c r="AJK6" s="18"/>
      <c r="AJL6" s="18"/>
      <c r="AJM6" s="18"/>
      <c r="AJN6" s="18"/>
      <c r="AJO6" s="18"/>
      <c r="AJP6" s="18"/>
      <c r="AJQ6" s="18"/>
      <c r="AJR6" s="18"/>
      <c r="AJS6" s="18"/>
      <c r="AJT6" s="18"/>
      <c r="AJU6" s="18"/>
      <c r="AJV6" s="18"/>
      <c r="AJW6" s="18"/>
      <c r="AJX6" s="18"/>
      <c r="AJY6" s="18"/>
      <c r="AJZ6" s="18"/>
      <c r="AKA6" s="18"/>
      <c r="AKB6" s="18"/>
      <c r="AKC6" s="18"/>
      <c r="AKD6" s="18"/>
      <c r="AKE6" s="18"/>
      <c r="AKF6" s="18"/>
      <c r="AKG6" s="18"/>
      <c r="AKH6" s="18"/>
      <c r="AKI6" s="18"/>
      <c r="AKJ6" s="18"/>
      <c r="AKK6" s="18"/>
      <c r="AKL6" s="18"/>
      <c r="AKM6" s="18"/>
      <c r="AKN6" s="18"/>
      <c r="AKO6" s="18"/>
    </row>
    <row r="7" spans="1:977" s="32" customFormat="1" ht="36" outlineLevel="1" x14ac:dyDescent="0.15">
      <c r="A7" s="4"/>
      <c r="B7" s="20" t="s">
        <v>26</v>
      </c>
      <c r="C7" s="21"/>
      <c r="D7" s="22" t="s">
        <v>27</v>
      </c>
      <c r="E7" s="23"/>
      <c r="F7" s="23"/>
      <c r="G7" s="24">
        <v>75000</v>
      </c>
      <c r="H7" s="25">
        <f t="shared" si="0"/>
        <v>75000</v>
      </c>
      <c r="I7" s="26" t="s">
        <v>23</v>
      </c>
      <c r="J7" s="26"/>
      <c r="K7" s="27"/>
      <c r="L7" s="27"/>
      <c r="M7" s="28"/>
      <c r="N7" s="29"/>
      <c r="O7" s="30">
        <f t="shared" si="1"/>
        <v>0</v>
      </c>
      <c r="P7" s="30">
        <f t="shared" si="2"/>
        <v>75000</v>
      </c>
      <c r="Q7" s="31"/>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18"/>
      <c r="EG7" s="18"/>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c r="FP7" s="18"/>
      <c r="FQ7" s="18"/>
      <c r="FR7" s="18"/>
      <c r="FS7" s="18"/>
      <c r="FT7" s="18"/>
      <c r="FU7" s="18"/>
      <c r="FV7" s="18"/>
      <c r="FW7" s="18"/>
      <c r="FX7" s="18"/>
      <c r="FY7" s="18"/>
      <c r="FZ7" s="18"/>
      <c r="GA7" s="18"/>
      <c r="GB7" s="18"/>
      <c r="GC7" s="18"/>
      <c r="GD7" s="18"/>
      <c r="GE7" s="18"/>
      <c r="GF7" s="18"/>
      <c r="GG7" s="18"/>
      <c r="GH7" s="18"/>
      <c r="GI7" s="18"/>
      <c r="GJ7" s="18"/>
      <c r="GK7" s="18"/>
      <c r="GL7" s="18"/>
      <c r="GM7" s="18"/>
      <c r="GN7" s="18"/>
      <c r="GO7" s="18"/>
      <c r="GP7" s="18"/>
      <c r="GQ7" s="18"/>
      <c r="GR7" s="18"/>
      <c r="GS7" s="18"/>
      <c r="GT7" s="18"/>
      <c r="GU7" s="18"/>
      <c r="GV7" s="18"/>
      <c r="GW7" s="18"/>
      <c r="GX7" s="18"/>
      <c r="GY7" s="18"/>
      <c r="GZ7" s="18"/>
      <c r="HA7" s="18"/>
      <c r="HB7" s="18"/>
      <c r="HC7" s="18"/>
      <c r="HD7" s="18"/>
      <c r="HE7" s="18"/>
      <c r="HF7" s="18"/>
      <c r="HG7" s="18"/>
      <c r="HH7" s="18"/>
      <c r="HI7" s="18"/>
      <c r="HJ7" s="18"/>
      <c r="HK7" s="18"/>
      <c r="HL7" s="18"/>
      <c r="HM7" s="18"/>
      <c r="HN7" s="18"/>
      <c r="HO7" s="18"/>
      <c r="HP7" s="18"/>
      <c r="HQ7" s="18"/>
      <c r="HR7" s="18"/>
      <c r="HS7" s="18"/>
      <c r="HT7" s="18"/>
      <c r="HU7" s="18"/>
      <c r="HV7" s="18"/>
      <c r="HW7" s="18"/>
      <c r="HX7" s="18"/>
      <c r="HY7" s="18"/>
      <c r="HZ7" s="18"/>
      <c r="IA7" s="18"/>
      <c r="IB7" s="18"/>
      <c r="IC7" s="18"/>
      <c r="ID7" s="18"/>
      <c r="IE7" s="18"/>
      <c r="IF7" s="18"/>
      <c r="IG7" s="18"/>
      <c r="IH7" s="18"/>
      <c r="II7" s="18"/>
      <c r="IJ7" s="18"/>
      <c r="IK7" s="18"/>
      <c r="IL7" s="18"/>
      <c r="IM7" s="18"/>
      <c r="IN7" s="18"/>
      <c r="IO7" s="18"/>
      <c r="IP7" s="18"/>
      <c r="IQ7" s="18"/>
      <c r="IR7" s="18"/>
      <c r="IS7" s="18"/>
      <c r="IT7" s="18"/>
      <c r="IU7" s="18"/>
      <c r="IV7" s="18"/>
      <c r="IW7" s="18"/>
      <c r="IX7" s="18"/>
      <c r="IY7" s="18"/>
      <c r="IZ7" s="18"/>
      <c r="JA7" s="18"/>
      <c r="JB7" s="18"/>
      <c r="JC7" s="18"/>
      <c r="JD7" s="18"/>
      <c r="JE7" s="18"/>
      <c r="JF7" s="18"/>
      <c r="JG7" s="18"/>
      <c r="JH7" s="18"/>
      <c r="JI7" s="18"/>
      <c r="JJ7" s="18"/>
      <c r="JK7" s="18"/>
      <c r="JL7" s="18"/>
      <c r="JM7" s="18"/>
      <c r="JN7" s="18"/>
      <c r="JO7" s="18"/>
      <c r="JP7" s="18"/>
      <c r="JQ7" s="18"/>
      <c r="JR7" s="18"/>
      <c r="JS7" s="18"/>
      <c r="JT7" s="18"/>
      <c r="JU7" s="18"/>
      <c r="JV7" s="18"/>
      <c r="JW7" s="18"/>
      <c r="JX7" s="18"/>
      <c r="JY7" s="18"/>
      <c r="JZ7" s="18"/>
      <c r="KA7" s="18"/>
      <c r="KB7" s="18"/>
      <c r="KC7" s="18"/>
      <c r="KD7" s="18"/>
      <c r="KE7" s="18"/>
      <c r="KF7" s="18"/>
      <c r="KG7" s="18"/>
      <c r="KH7" s="18"/>
      <c r="KI7" s="18"/>
      <c r="KJ7" s="18"/>
      <c r="KK7" s="18"/>
      <c r="KL7" s="18"/>
      <c r="KM7" s="18"/>
      <c r="KN7" s="18"/>
      <c r="KO7" s="18"/>
      <c r="KP7" s="18"/>
      <c r="KQ7" s="18"/>
      <c r="KR7" s="18"/>
      <c r="KS7" s="18"/>
      <c r="KT7" s="18"/>
      <c r="KU7" s="18"/>
      <c r="KV7" s="18"/>
      <c r="KW7" s="18"/>
      <c r="KX7" s="18"/>
      <c r="KY7" s="18"/>
      <c r="KZ7" s="18"/>
      <c r="LA7" s="18"/>
      <c r="LB7" s="18"/>
      <c r="LC7" s="18"/>
      <c r="LD7" s="18"/>
      <c r="LE7" s="18"/>
      <c r="LF7" s="18"/>
      <c r="LG7" s="18"/>
      <c r="LH7" s="18"/>
      <c r="LI7" s="18"/>
      <c r="LJ7" s="18"/>
      <c r="LK7" s="18"/>
      <c r="LL7" s="18"/>
      <c r="LM7" s="18"/>
      <c r="LN7" s="18"/>
      <c r="LO7" s="18"/>
      <c r="LP7" s="18"/>
      <c r="LQ7" s="18"/>
      <c r="LR7" s="18"/>
      <c r="LS7" s="18"/>
      <c r="LT7" s="18"/>
      <c r="LU7" s="18"/>
      <c r="LV7" s="18"/>
      <c r="LW7" s="18"/>
      <c r="LX7" s="18"/>
      <c r="LY7" s="18"/>
      <c r="LZ7" s="18"/>
      <c r="MA7" s="18"/>
      <c r="MB7" s="18"/>
      <c r="MC7" s="18"/>
      <c r="MD7" s="18"/>
      <c r="ME7" s="18"/>
      <c r="MF7" s="18"/>
      <c r="MG7" s="18"/>
      <c r="MH7" s="18"/>
      <c r="MI7" s="18"/>
      <c r="MJ7" s="18"/>
      <c r="MK7" s="18"/>
      <c r="ML7" s="18"/>
      <c r="MM7" s="18"/>
      <c r="MN7" s="18"/>
      <c r="MO7" s="18"/>
      <c r="MP7" s="18"/>
      <c r="MQ7" s="18"/>
      <c r="MR7" s="18"/>
      <c r="MS7" s="18"/>
      <c r="MT7" s="18"/>
      <c r="MU7" s="18"/>
      <c r="MV7" s="18"/>
      <c r="MW7" s="18"/>
      <c r="MX7" s="18"/>
      <c r="MY7" s="18"/>
      <c r="MZ7" s="18"/>
      <c r="NA7" s="18"/>
      <c r="NB7" s="18"/>
      <c r="NC7" s="18"/>
      <c r="ND7" s="18"/>
      <c r="NE7" s="18"/>
      <c r="NF7" s="18"/>
      <c r="NG7" s="18"/>
      <c r="NH7" s="18"/>
      <c r="NI7" s="18"/>
      <c r="NJ7" s="18"/>
      <c r="NK7" s="18"/>
      <c r="NL7" s="18"/>
      <c r="NM7" s="18"/>
      <c r="NN7" s="18"/>
      <c r="NO7" s="18"/>
      <c r="NP7" s="18"/>
      <c r="NQ7" s="18"/>
      <c r="NR7" s="18"/>
      <c r="NS7" s="18"/>
      <c r="NT7" s="18"/>
      <c r="NU7" s="18"/>
      <c r="NV7" s="18"/>
      <c r="NW7" s="18"/>
      <c r="NX7" s="18"/>
      <c r="NY7" s="18"/>
      <c r="NZ7" s="18"/>
      <c r="OA7" s="18"/>
      <c r="OB7" s="18"/>
      <c r="OC7" s="18"/>
      <c r="OD7" s="18"/>
      <c r="OE7" s="18"/>
      <c r="OF7" s="18"/>
      <c r="OG7" s="18"/>
      <c r="OH7" s="18"/>
      <c r="OI7" s="18"/>
      <c r="OJ7" s="18"/>
      <c r="OK7" s="18"/>
      <c r="OL7" s="18"/>
      <c r="OM7" s="18"/>
      <c r="ON7" s="18"/>
      <c r="OO7" s="18"/>
      <c r="OP7" s="18"/>
      <c r="OQ7" s="18"/>
      <c r="OR7" s="18"/>
      <c r="OS7" s="18"/>
      <c r="OT7" s="18"/>
      <c r="OU7" s="18"/>
      <c r="OV7" s="18"/>
      <c r="OW7" s="18"/>
      <c r="OX7" s="18"/>
      <c r="OY7" s="18"/>
      <c r="OZ7" s="18"/>
      <c r="PA7" s="18"/>
      <c r="PB7" s="18"/>
      <c r="PC7" s="18"/>
      <c r="PD7" s="18"/>
      <c r="PE7" s="18"/>
      <c r="PF7" s="18"/>
      <c r="PG7" s="18"/>
      <c r="PH7" s="18"/>
      <c r="PI7" s="18"/>
      <c r="PJ7" s="18"/>
      <c r="PK7" s="18"/>
      <c r="PL7" s="18"/>
      <c r="PM7" s="18"/>
      <c r="PN7" s="18"/>
      <c r="PO7" s="18"/>
      <c r="PP7" s="18"/>
      <c r="PQ7" s="18"/>
      <c r="PR7" s="18"/>
      <c r="PS7" s="18"/>
      <c r="PT7" s="18"/>
      <c r="PU7" s="18"/>
      <c r="PV7" s="18"/>
      <c r="PW7" s="18"/>
      <c r="PX7" s="18"/>
      <c r="PY7" s="18"/>
      <c r="PZ7" s="18"/>
      <c r="QA7" s="18"/>
      <c r="QB7" s="18"/>
      <c r="QC7" s="18"/>
      <c r="QD7" s="18"/>
      <c r="QE7" s="18"/>
      <c r="QF7" s="18"/>
      <c r="QG7" s="18"/>
      <c r="QH7" s="18"/>
      <c r="QI7" s="18"/>
      <c r="QJ7" s="18"/>
      <c r="QK7" s="18"/>
      <c r="QL7" s="18"/>
      <c r="QM7" s="18"/>
      <c r="QN7" s="18"/>
      <c r="QO7" s="18"/>
      <c r="QP7" s="18"/>
      <c r="QQ7" s="18"/>
      <c r="QR7" s="18"/>
      <c r="QS7" s="18"/>
      <c r="QT7" s="18"/>
      <c r="QU7" s="18"/>
      <c r="QV7" s="18"/>
      <c r="QW7" s="18"/>
      <c r="QX7" s="18"/>
      <c r="QY7" s="18"/>
      <c r="QZ7" s="18"/>
      <c r="RA7" s="18"/>
      <c r="RB7" s="18"/>
      <c r="RC7" s="18"/>
      <c r="RD7" s="18"/>
      <c r="RE7" s="18"/>
      <c r="RF7" s="18"/>
      <c r="RG7" s="18"/>
      <c r="RH7" s="18"/>
      <c r="RI7" s="18"/>
      <c r="RJ7" s="18"/>
      <c r="RK7" s="18"/>
      <c r="RL7" s="18"/>
      <c r="RM7" s="18"/>
      <c r="RN7" s="18"/>
      <c r="RO7" s="18"/>
      <c r="RP7" s="18"/>
      <c r="RQ7" s="18"/>
      <c r="RR7" s="18"/>
      <c r="RS7" s="18"/>
      <c r="RT7" s="18"/>
      <c r="RU7" s="18"/>
      <c r="RV7" s="18"/>
      <c r="RW7" s="18"/>
      <c r="RX7" s="18"/>
      <c r="RY7" s="18"/>
      <c r="RZ7" s="18"/>
      <c r="SA7" s="18"/>
      <c r="SB7" s="18"/>
      <c r="SC7" s="18"/>
      <c r="SD7" s="18"/>
      <c r="SE7" s="18"/>
      <c r="SF7" s="18"/>
      <c r="SG7" s="18"/>
      <c r="SH7" s="18"/>
      <c r="SI7" s="18"/>
      <c r="SJ7" s="18"/>
      <c r="SK7" s="18"/>
      <c r="SL7" s="18"/>
      <c r="SM7" s="18"/>
      <c r="SN7" s="18"/>
      <c r="SO7" s="18"/>
      <c r="SP7" s="18"/>
      <c r="SQ7" s="18"/>
      <c r="SR7" s="18"/>
      <c r="SS7" s="18"/>
      <c r="ST7" s="18"/>
      <c r="SU7" s="18"/>
      <c r="SV7" s="18"/>
      <c r="SW7" s="18"/>
      <c r="SX7" s="18"/>
      <c r="SY7" s="18"/>
      <c r="SZ7" s="18"/>
      <c r="TA7" s="18"/>
      <c r="TB7" s="18"/>
      <c r="TC7" s="18"/>
      <c r="TD7" s="18"/>
      <c r="TE7" s="18"/>
      <c r="TF7" s="18"/>
      <c r="TG7" s="18"/>
      <c r="TH7" s="18"/>
      <c r="TI7" s="18"/>
      <c r="TJ7" s="18"/>
      <c r="TK7" s="18"/>
      <c r="TL7" s="18"/>
      <c r="TM7" s="18"/>
      <c r="TN7" s="18"/>
      <c r="TO7" s="18"/>
      <c r="TP7" s="18"/>
      <c r="TQ7" s="18"/>
      <c r="TR7" s="18"/>
      <c r="TS7" s="18"/>
      <c r="TT7" s="18"/>
      <c r="TU7" s="18"/>
      <c r="TV7" s="18"/>
      <c r="TW7" s="18"/>
      <c r="TX7" s="18"/>
      <c r="TY7" s="18"/>
      <c r="TZ7" s="18"/>
      <c r="UA7" s="18"/>
      <c r="UB7" s="18"/>
      <c r="UC7" s="18"/>
      <c r="UD7" s="18"/>
      <c r="UE7" s="18"/>
      <c r="UF7" s="18"/>
      <c r="UG7" s="18"/>
      <c r="UH7" s="18"/>
      <c r="UI7" s="18"/>
      <c r="UJ7" s="18"/>
      <c r="UK7" s="18"/>
      <c r="UL7" s="18"/>
      <c r="UM7" s="18"/>
      <c r="UN7" s="18"/>
      <c r="UO7" s="18"/>
      <c r="UP7" s="18"/>
      <c r="UQ7" s="18"/>
      <c r="UR7" s="18"/>
      <c r="US7" s="18"/>
      <c r="UT7" s="18"/>
      <c r="UU7" s="18"/>
      <c r="UV7" s="18"/>
      <c r="UW7" s="18"/>
      <c r="UX7" s="18"/>
      <c r="UY7" s="18"/>
      <c r="UZ7" s="18"/>
      <c r="VA7" s="18"/>
      <c r="VB7" s="18"/>
      <c r="VC7" s="18"/>
      <c r="VD7" s="18"/>
      <c r="VE7" s="18"/>
      <c r="VF7" s="18"/>
      <c r="VG7" s="18"/>
      <c r="VH7" s="18"/>
      <c r="VI7" s="18"/>
      <c r="VJ7" s="18"/>
      <c r="VK7" s="18"/>
      <c r="VL7" s="18"/>
      <c r="VM7" s="18"/>
      <c r="VN7" s="18"/>
      <c r="VO7" s="18"/>
      <c r="VP7" s="18"/>
      <c r="VQ7" s="18"/>
      <c r="VR7" s="18"/>
      <c r="VS7" s="18"/>
      <c r="VT7" s="18"/>
      <c r="VU7" s="18"/>
      <c r="VV7" s="18"/>
      <c r="VW7" s="18"/>
      <c r="VX7" s="18"/>
      <c r="VY7" s="18"/>
      <c r="VZ7" s="18"/>
      <c r="WA7" s="18"/>
      <c r="WB7" s="18"/>
      <c r="WC7" s="18"/>
      <c r="WD7" s="18"/>
      <c r="WE7" s="18"/>
      <c r="WF7" s="18"/>
      <c r="WG7" s="18"/>
      <c r="WH7" s="18"/>
      <c r="WI7" s="18"/>
      <c r="WJ7" s="18"/>
      <c r="WK7" s="18"/>
      <c r="WL7" s="18"/>
      <c r="WM7" s="18"/>
      <c r="WN7" s="18"/>
      <c r="WO7" s="18"/>
      <c r="WP7" s="18"/>
      <c r="WQ7" s="18"/>
      <c r="WR7" s="18"/>
      <c r="WS7" s="18"/>
      <c r="WT7" s="18"/>
      <c r="WU7" s="18"/>
      <c r="WV7" s="18"/>
      <c r="WW7" s="18"/>
      <c r="WX7" s="18"/>
      <c r="WY7" s="18"/>
      <c r="WZ7" s="18"/>
      <c r="XA7" s="18"/>
      <c r="XB7" s="18"/>
      <c r="XC7" s="18"/>
      <c r="XD7" s="18"/>
      <c r="XE7" s="18"/>
      <c r="XF7" s="18"/>
      <c r="XG7" s="18"/>
      <c r="XH7" s="18"/>
      <c r="XI7" s="18"/>
      <c r="XJ7" s="18"/>
      <c r="XK7" s="18"/>
      <c r="XL7" s="18"/>
      <c r="XM7" s="18"/>
      <c r="XN7" s="18"/>
      <c r="XO7" s="18"/>
      <c r="XP7" s="18"/>
      <c r="XQ7" s="18"/>
      <c r="XR7" s="18"/>
      <c r="XS7" s="18"/>
      <c r="XT7" s="18"/>
      <c r="XU7" s="18"/>
      <c r="XV7" s="18"/>
      <c r="XW7" s="18"/>
      <c r="XX7" s="18"/>
      <c r="XY7" s="18"/>
      <c r="XZ7" s="18"/>
      <c r="YA7" s="18"/>
      <c r="YB7" s="18"/>
      <c r="YC7" s="18"/>
      <c r="YD7" s="18"/>
      <c r="YE7" s="18"/>
      <c r="YF7" s="18"/>
      <c r="YG7" s="18"/>
      <c r="YH7" s="18"/>
      <c r="YI7" s="18"/>
      <c r="YJ7" s="18"/>
      <c r="YK7" s="18"/>
      <c r="YL7" s="18"/>
      <c r="YM7" s="18"/>
      <c r="YN7" s="18"/>
      <c r="YO7" s="18"/>
      <c r="YP7" s="18"/>
      <c r="YQ7" s="18"/>
      <c r="YR7" s="18"/>
      <c r="YS7" s="18"/>
      <c r="YT7" s="18"/>
      <c r="YU7" s="18"/>
      <c r="YV7" s="18"/>
      <c r="YW7" s="18"/>
      <c r="YX7" s="18"/>
      <c r="YY7" s="18"/>
      <c r="YZ7" s="18"/>
      <c r="ZA7" s="18"/>
      <c r="ZB7" s="18"/>
      <c r="ZC7" s="18"/>
      <c r="ZD7" s="18"/>
      <c r="ZE7" s="18"/>
      <c r="ZF7" s="18"/>
      <c r="ZG7" s="18"/>
      <c r="ZH7" s="18"/>
      <c r="ZI7" s="18"/>
      <c r="ZJ7" s="18"/>
      <c r="ZK7" s="18"/>
      <c r="ZL7" s="18"/>
      <c r="ZM7" s="18"/>
      <c r="ZN7" s="18"/>
      <c r="ZO7" s="18"/>
      <c r="ZP7" s="18"/>
      <c r="ZQ7" s="18"/>
      <c r="ZR7" s="18"/>
      <c r="ZS7" s="18"/>
      <c r="ZT7" s="18"/>
      <c r="ZU7" s="18"/>
      <c r="ZV7" s="18"/>
      <c r="ZW7" s="18"/>
      <c r="ZX7" s="18"/>
      <c r="ZY7" s="18"/>
      <c r="ZZ7" s="18"/>
      <c r="AAA7" s="18"/>
      <c r="AAB7" s="18"/>
      <c r="AAC7" s="18"/>
      <c r="AAD7" s="18"/>
      <c r="AAE7" s="18"/>
      <c r="AAF7" s="18"/>
      <c r="AAG7" s="18"/>
      <c r="AAH7" s="18"/>
      <c r="AAI7" s="18"/>
      <c r="AAJ7" s="18"/>
      <c r="AAK7" s="18"/>
      <c r="AAL7" s="18"/>
      <c r="AAM7" s="18"/>
      <c r="AAN7" s="18"/>
      <c r="AAO7" s="18"/>
      <c r="AAP7" s="18"/>
      <c r="AAQ7" s="18"/>
      <c r="AAR7" s="18"/>
      <c r="AAS7" s="18"/>
      <c r="AAT7" s="18"/>
      <c r="AAU7" s="18"/>
      <c r="AAV7" s="18"/>
      <c r="AAW7" s="18"/>
      <c r="AAX7" s="18"/>
      <c r="AAY7" s="18"/>
      <c r="AAZ7" s="18"/>
      <c r="ABA7" s="18"/>
      <c r="ABB7" s="18"/>
      <c r="ABC7" s="18"/>
      <c r="ABD7" s="18"/>
      <c r="ABE7" s="18"/>
      <c r="ABF7" s="18"/>
      <c r="ABG7" s="18"/>
      <c r="ABH7" s="18"/>
      <c r="ABI7" s="18"/>
      <c r="ABJ7" s="18"/>
      <c r="ABK7" s="18"/>
      <c r="ABL7" s="18"/>
      <c r="ABM7" s="18"/>
      <c r="ABN7" s="18"/>
      <c r="ABO7" s="18"/>
      <c r="ABP7" s="18"/>
      <c r="ABQ7" s="18"/>
      <c r="ABR7" s="18"/>
      <c r="ABS7" s="18"/>
      <c r="ABT7" s="18"/>
      <c r="ABU7" s="18"/>
      <c r="ABV7" s="18"/>
      <c r="ABW7" s="18"/>
      <c r="ABX7" s="18"/>
      <c r="ABY7" s="18"/>
      <c r="ABZ7" s="18"/>
      <c r="ACA7" s="18"/>
      <c r="ACB7" s="18"/>
      <c r="ACC7" s="18"/>
      <c r="ACD7" s="18"/>
      <c r="ACE7" s="18"/>
      <c r="ACF7" s="18"/>
      <c r="ACG7" s="18"/>
      <c r="ACH7" s="18"/>
      <c r="ACI7" s="18"/>
      <c r="ACJ7" s="18"/>
      <c r="ACK7" s="18"/>
      <c r="ACL7" s="18"/>
      <c r="ACM7" s="18"/>
      <c r="ACN7" s="18"/>
      <c r="ACO7" s="18"/>
      <c r="ACP7" s="18"/>
      <c r="ACQ7" s="18"/>
      <c r="ACR7" s="18"/>
      <c r="ACS7" s="18"/>
      <c r="ACT7" s="18"/>
      <c r="ACU7" s="18"/>
      <c r="ACV7" s="18"/>
      <c r="ACW7" s="18"/>
      <c r="ACX7" s="18"/>
      <c r="ACY7" s="18"/>
      <c r="ACZ7" s="18"/>
      <c r="ADA7" s="18"/>
      <c r="ADB7" s="18"/>
      <c r="ADC7" s="18"/>
      <c r="ADD7" s="18"/>
      <c r="ADE7" s="18"/>
      <c r="ADF7" s="18"/>
      <c r="ADG7" s="18"/>
      <c r="ADH7" s="18"/>
      <c r="ADI7" s="18"/>
      <c r="ADJ7" s="18"/>
      <c r="ADK7" s="18"/>
      <c r="ADL7" s="18"/>
      <c r="ADM7" s="18"/>
      <c r="ADN7" s="18"/>
      <c r="ADO7" s="18"/>
      <c r="ADP7" s="18"/>
      <c r="ADQ7" s="18"/>
      <c r="ADR7" s="18"/>
      <c r="ADS7" s="18"/>
      <c r="ADT7" s="18"/>
      <c r="ADU7" s="18"/>
      <c r="ADV7" s="18"/>
      <c r="ADW7" s="18"/>
      <c r="ADX7" s="18"/>
      <c r="ADY7" s="18"/>
      <c r="ADZ7" s="18"/>
      <c r="AEA7" s="18"/>
      <c r="AEB7" s="18"/>
      <c r="AEC7" s="18"/>
      <c r="AED7" s="18"/>
      <c r="AEE7" s="18"/>
      <c r="AEF7" s="18"/>
      <c r="AEG7" s="18"/>
      <c r="AEH7" s="18"/>
      <c r="AEI7" s="18"/>
      <c r="AEJ7" s="18"/>
      <c r="AEK7" s="18"/>
      <c r="AEL7" s="18"/>
      <c r="AEM7" s="18"/>
      <c r="AEN7" s="18"/>
      <c r="AEO7" s="18"/>
      <c r="AEP7" s="18"/>
      <c r="AEQ7" s="18"/>
      <c r="AER7" s="18"/>
      <c r="AES7" s="18"/>
      <c r="AET7" s="18"/>
      <c r="AEU7" s="18"/>
      <c r="AEV7" s="18"/>
      <c r="AEW7" s="18"/>
      <c r="AEX7" s="18"/>
      <c r="AEY7" s="18"/>
      <c r="AEZ7" s="18"/>
      <c r="AFA7" s="18"/>
      <c r="AFB7" s="18"/>
      <c r="AFC7" s="18"/>
      <c r="AFD7" s="18"/>
      <c r="AFE7" s="18"/>
      <c r="AFF7" s="18"/>
      <c r="AFG7" s="18"/>
      <c r="AFH7" s="18"/>
      <c r="AFI7" s="18"/>
      <c r="AFJ7" s="18"/>
      <c r="AFK7" s="18"/>
      <c r="AFL7" s="18"/>
      <c r="AFM7" s="18"/>
      <c r="AFN7" s="18"/>
      <c r="AFO7" s="18"/>
      <c r="AFP7" s="18"/>
      <c r="AFQ7" s="18"/>
      <c r="AFR7" s="18"/>
      <c r="AFS7" s="18"/>
      <c r="AFT7" s="18"/>
      <c r="AFU7" s="18"/>
      <c r="AFV7" s="18"/>
      <c r="AFW7" s="18"/>
      <c r="AFX7" s="18"/>
      <c r="AFY7" s="18"/>
      <c r="AFZ7" s="18"/>
      <c r="AGA7" s="18"/>
      <c r="AGB7" s="18"/>
      <c r="AGC7" s="18"/>
      <c r="AGD7" s="18"/>
      <c r="AGE7" s="18"/>
      <c r="AGF7" s="18"/>
      <c r="AGG7" s="18"/>
      <c r="AGH7" s="18"/>
      <c r="AGI7" s="18"/>
      <c r="AGJ7" s="18"/>
      <c r="AGK7" s="18"/>
      <c r="AGL7" s="18"/>
      <c r="AGM7" s="18"/>
      <c r="AGN7" s="18"/>
      <c r="AGO7" s="18"/>
      <c r="AGP7" s="18"/>
      <c r="AGQ7" s="18"/>
      <c r="AGR7" s="18"/>
      <c r="AGS7" s="18"/>
      <c r="AGT7" s="18"/>
      <c r="AGU7" s="18"/>
      <c r="AGV7" s="18"/>
      <c r="AGW7" s="18"/>
      <c r="AGX7" s="18"/>
      <c r="AGY7" s="18"/>
      <c r="AGZ7" s="18"/>
      <c r="AHA7" s="18"/>
      <c r="AHB7" s="18"/>
      <c r="AHC7" s="18"/>
      <c r="AHD7" s="18"/>
      <c r="AHE7" s="18"/>
      <c r="AHF7" s="18"/>
      <c r="AHG7" s="18"/>
      <c r="AHH7" s="18"/>
      <c r="AHI7" s="18"/>
      <c r="AHJ7" s="18"/>
      <c r="AHK7" s="18"/>
      <c r="AHL7" s="18"/>
      <c r="AHM7" s="18"/>
      <c r="AHN7" s="18"/>
      <c r="AHO7" s="18"/>
      <c r="AHP7" s="18"/>
      <c r="AHQ7" s="18"/>
      <c r="AHR7" s="18"/>
      <c r="AHS7" s="18"/>
      <c r="AHT7" s="18"/>
      <c r="AHU7" s="18"/>
      <c r="AHV7" s="18"/>
      <c r="AHW7" s="18"/>
      <c r="AHX7" s="18"/>
      <c r="AHY7" s="18"/>
      <c r="AHZ7" s="18"/>
      <c r="AIA7" s="18"/>
      <c r="AIB7" s="18"/>
      <c r="AIC7" s="18"/>
      <c r="AID7" s="18"/>
      <c r="AIE7" s="18"/>
      <c r="AIF7" s="18"/>
      <c r="AIG7" s="18"/>
      <c r="AIH7" s="18"/>
      <c r="AII7" s="18"/>
      <c r="AIJ7" s="18"/>
      <c r="AIK7" s="18"/>
      <c r="AIL7" s="18"/>
      <c r="AIM7" s="18"/>
      <c r="AIN7" s="18"/>
      <c r="AIO7" s="18"/>
      <c r="AIP7" s="18"/>
      <c r="AIQ7" s="18"/>
      <c r="AIR7" s="18"/>
      <c r="AIS7" s="18"/>
      <c r="AIT7" s="18"/>
      <c r="AIU7" s="18"/>
      <c r="AIV7" s="18"/>
      <c r="AIW7" s="18"/>
      <c r="AIX7" s="18"/>
      <c r="AIY7" s="18"/>
      <c r="AIZ7" s="18"/>
      <c r="AJA7" s="18"/>
      <c r="AJB7" s="18"/>
      <c r="AJC7" s="18"/>
      <c r="AJD7" s="18"/>
      <c r="AJE7" s="18"/>
      <c r="AJF7" s="18"/>
      <c r="AJG7" s="18"/>
      <c r="AJH7" s="18"/>
      <c r="AJI7" s="18"/>
      <c r="AJJ7" s="18"/>
      <c r="AJK7" s="18"/>
      <c r="AJL7" s="18"/>
      <c r="AJM7" s="18"/>
      <c r="AJN7" s="18"/>
      <c r="AJO7" s="18"/>
      <c r="AJP7" s="18"/>
      <c r="AJQ7" s="18"/>
      <c r="AJR7" s="18"/>
      <c r="AJS7" s="18"/>
      <c r="AJT7" s="18"/>
      <c r="AJU7" s="18"/>
      <c r="AJV7" s="18"/>
      <c r="AJW7" s="18"/>
      <c r="AJX7" s="18"/>
      <c r="AJY7" s="18"/>
      <c r="AJZ7" s="18"/>
      <c r="AKA7" s="18"/>
      <c r="AKB7" s="18"/>
      <c r="AKC7" s="18"/>
      <c r="AKD7" s="18"/>
      <c r="AKE7" s="18"/>
      <c r="AKF7" s="18"/>
      <c r="AKG7" s="18"/>
      <c r="AKH7" s="18"/>
      <c r="AKI7" s="18"/>
      <c r="AKJ7" s="18"/>
      <c r="AKK7" s="18"/>
      <c r="AKL7" s="18"/>
      <c r="AKM7" s="18"/>
      <c r="AKN7" s="18"/>
      <c r="AKO7" s="18"/>
    </row>
    <row r="8" spans="1:977" s="4" customFormat="1" ht="36" outlineLevel="1" x14ac:dyDescent="0.15">
      <c r="B8" s="5" t="s">
        <v>28</v>
      </c>
      <c r="C8" s="6" t="s">
        <v>16</v>
      </c>
      <c r="D8" s="33" t="s">
        <v>29</v>
      </c>
      <c r="E8" s="8">
        <v>8727.4599999999991</v>
      </c>
      <c r="F8" s="8"/>
      <c r="G8" s="10"/>
      <c r="H8" s="11">
        <f t="shared" si="0"/>
        <v>8727.4599999999991</v>
      </c>
      <c r="I8" s="13" t="s">
        <v>30</v>
      </c>
      <c r="J8" s="13" t="s">
        <v>31</v>
      </c>
      <c r="K8" s="13">
        <v>2578140</v>
      </c>
      <c r="L8" s="13">
        <v>2476914</v>
      </c>
      <c r="M8" s="34">
        <v>8727.4599999999991</v>
      </c>
      <c r="N8" s="35">
        <v>0</v>
      </c>
      <c r="O8" s="16">
        <f t="shared" si="1"/>
        <v>8727.4599999999991</v>
      </c>
      <c r="P8" s="16">
        <f t="shared" si="2"/>
        <v>0</v>
      </c>
      <c r="Q8" s="17" t="s">
        <v>32</v>
      </c>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c r="DZ8" s="18"/>
      <c r="EA8" s="18"/>
      <c r="EB8" s="18"/>
      <c r="EC8" s="18"/>
      <c r="ED8" s="18"/>
      <c r="EE8" s="18"/>
      <c r="EF8" s="18"/>
      <c r="EG8" s="18"/>
      <c r="EH8" s="18"/>
      <c r="EI8" s="18"/>
      <c r="EJ8" s="18"/>
      <c r="EK8" s="18"/>
      <c r="EL8" s="18"/>
      <c r="EM8" s="18"/>
      <c r="EN8" s="18"/>
      <c r="EO8" s="18"/>
      <c r="EP8" s="18"/>
      <c r="EQ8" s="18"/>
      <c r="ER8" s="18"/>
      <c r="ES8" s="18"/>
      <c r="ET8" s="18"/>
      <c r="EU8" s="18"/>
      <c r="EV8" s="18"/>
      <c r="EW8" s="18"/>
      <c r="EX8" s="18"/>
      <c r="EY8" s="18"/>
      <c r="EZ8" s="18"/>
      <c r="FA8" s="18"/>
      <c r="FB8" s="18"/>
      <c r="FC8" s="18"/>
      <c r="FD8" s="18"/>
      <c r="FE8" s="18"/>
      <c r="FF8" s="18"/>
      <c r="FG8" s="18"/>
      <c r="FH8" s="18"/>
      <c r="FI8" s="18"/>
      <c r="FJ8" s="18"/>
      <c r="FK8" s="18"/>
      <c r="FL8" s="18"/>
      <c r="FM8" s="18"/>
      <c r="FN8" s="18"/>
      <c r="FO8" s="18"/>
      <c r="FP8" s="18"/>
      <c r="FQ8" s="18"/>
      <c r="FR8" s="18"/>
      <c r="FS8" s="18"/>
      <c r="FT8" s="18"/>
      <c r="FU8" s="18"/>
      <c r="FV8" s="18"/>
      <c r="FW8" s="18"/>
      <c r="FX8" s="18"/>
      <c r="FY8" s="18"/>
      <c r="FZ8" s="18"/>
      <c r="GA8" s="18"/>
      <c r="GB8" s="18"/>
      <c r="GC8" s="18"/>
      <c r="GD8" s="18"/>
      <c r="GE8" s="18"/>
      <c r="GF8" s="18"/>
      <c r="GG8" s="18"/>
      <c r="GH8" s="18"/>
      <c r="GI8" s="18"/>
      <c r="GJ8" s="18"/>
      <c r="GK8" s="18"/>
      <c r="GL8" s="18"/>
      <c r="GM8" s="18"/>
      <c r="GN8" s="18"/>
      <c r="GO8" s="18"/>
      <c r="GP8" s="18"/>
      <c r="GQ8" s="18"/>
      <c r="GR8" s="18"/>
      <c r="GS8" s="18"/>
      <c r="GT8" s="18"/>
      <c r="GU8" s="18"/>
      <c r="GV8" s="18"/>
      <c r="GW8" s="18"/>
      <c r="GX8" s="18"/>
      <c r="GY8" s="18"/>
      <c r="GZ8" s="18"/>
      <c r="HA8" s="18"/>
      <c r="HB8" s="18"/>
      <c r="HC8" s="18"/>
      <c r="HD8" s="18"/>
      <c r="HE8" s="18"/>
      <c r="HF8" s="18"/>
      <c r="HG8" s="18"/>
      <c r="HH8" s="18"/>
      <c r="HI8" s="18"/>
      <c r="HJ8" s="18"/>
      <c r="HK8" s="18"/>
      <c r="HL8" s="18"/>
      <c r="HM8" s="18"/>
      <c r="HN8" s="18"/>
      <c r="HO8" s="18"/>
      <c r="HP8" s="18"/>
      <c r="HQ8" s="18"/>
      <c r="HR8" s="18"/>
      <c r="HS8" s="18"/>
      <c r="HT8" s="18"/>
      <c r="HU8" s="18"/>
      <c r="HV8" s="18"/>
      <c r="HW8" s="18"/>
      <c r="HX8" s="18"/>
      <c r="HY8" s="18"/>
      <c r="HZ8" s="18"/>
      <c r="IA8" s="18"/>
      <c r="IB8" s="18"/>
      <c r="IC8" s="18"/>
      <c r="ID8" s="18"/>
      <c r="IE8" s="18"/>
      <c r="IF8" s="18"/>
      <c r="IG8" s="18"/>
      <c r="IH8" s="18"/>
      <c r="II8" s="18"/>
      <c r="IJ8" s="18"/>
      <c r="IK8" s="18"/>
      <c r="IL8" s="18"/>
      <c r="IM8" s="18"/>
      <c r="IN8" s="18"/>
      <c r="IO8" s="18"/>
      <c r="IP8" s="18"/>
      <c r="IQ8" s="18"/>
      <c r="IR8" s="18"/>
      <c r="IS8" s="18"/>
      <c r="IT8" s="18"/>
      <c r="IU8" s="18"/>
      <c r="IV8" s="18"/>
      <c r="IW8" s="18"/>
      <c r="IX8" s="18"/>
      <c r="IY8" s="18"/>
      <c r="IZ8" s="18"/>
      <c r="JA8" s="18"/>
      <c r="JB8" s="18"/>
      <c r="JC8" s="18"/>
      <c r="JD8" s="18"/>
      <c r="JE8" s="18"/>
      <c r="JF8" s="18"/>
      <c r="JG8" s="18"/>
      <c r="JH8" s="18"/>
      <c r="JI8" s="18"/>
      <c r="JJ8" s="18"/>
      <c r="JK8" s="18"/>
      <c r="JL8" s="18"/>
      <c r="JM8" s="18"/>
      <c r="JN8" s="18"/>
      <c r="JO8" s="18"/>
      <c r="JP8" s="18"/>
      <c r="JQ8" s="18"/>
      <c r="JR8" s="18"/>
      <c r="JS8" s="18"/>
      <c r="JT8" s="18"/>
      <c r="JU8" s="18"/>
      <c r="JV8" s="18"/>
      <c r="JW8" s="18"/>
      <c r="JX8" s="18"/>
      <c r="JY8" s="18"/>
      <c r="JZ8" s="18"/>
      <c r="KA8" s="18"/>
      <c r="KB8" s="18"/>
      <c r="KC8" s="18"/>
      <c r="KD8" s="18"/>
      <c r="KE8" s="18"/>
      <c r="KF8" s="18"/>
      <c r="KG8" s="18"/>
      <c r="KH8" s="18"/>
      <c r="KI8" s="18"/>
      <c r="KJ8" s="18"/>
      <c r="KK8" s="18"/>
      <c r="KL8" s="18"/>
      <c r="KM8" s="18"/>
      <c r="KN8" s="18"/>
      <c r="KO8" s="18"/>
      <c r="KP8" s="18"/>
      <c r="KQ8" s="18"/>
      <c r="KR8" s="18"/>
      <c r="KS8" s="18"/>
      <c r="KT8" s="18"/>
      <c r="KU8" s="18"/>
      <c r="KV8" s="18"/>
      <c r="KW8" s="18"/>
      <c r="KX8" s="18"/>
      <c r="KY8" s="18"/>
      <c r="KZ8" s="18"/>
      <c r="LA8" s="18"/>
      <c r="LB8" s="18"/>
      <c r="LC8" s="18"/>
      <c r="LD8" s="18"/>
      <c r="LE8" s="18"/>
      <c r="LF8" s="18"/>
      <c r="LG8" s="18"/>
      <c r="LH8" s="18"/>
      <c r="LI8" s="18"/>
      <c r="LJ8" s="18"/>
      <c r="LK8" s="18"/>
      <c r="LL8" s="18"/>
      <c r="LM8" s="18"/>
      <c r="LN8" s="18"/>
      <c r="LO8" s="18"/>
      <c r="LP8" s="18"/>
      <c r="LQ8" s="18"/>
      <c r="LR8" s="18"/>
      <c r="LS8" s="18"/>
      <c r="LT8" s="18"/>
      <c r="LU8" s="18"/>
      <c r="LV8" s="18"/>
      <c r="LW8" s="18"/>
      <c r="LX8" s="18"/>
      <c r="LY8" s="18"/>
      <c r="LZ8" s="18"/>
      <c r="MA8" s="18"/>
      <c r="MB8" s="18"/>
      <c r="MC8" s="18"/>
      <c r="MD8" s="18"/>
      <c r="ME8" s="18"/>
      <c r="MF8" s="18"/>
      <c r="MG8" s="18"/>
      <c r="MH8" s="18"/>
      <c r="MI8" s="18"/>
      <c r="MJ8" s="18"/>
      <c r="MK8" s="18"/>
      <c r="ML8" s="18"/>
      <c r="MM8" s="18"/>
      <c r="MN8" s="18"/>
      <c r="MO8" s="18"/>
      <c r="MP8" s="18"/>
      <c r="MQ8" s="18"/>
      <c r="MR8" s="18"/>
      <c r="MS8" s="18"/>
      <c r="MT8" s="18"/>
      <c r="MU8" s="18"/>
      <c r="MV8" s="18"/>
      <c r="MW8" s="18"/>
      <c r="MX8" s="18"/>
      <c r="MY8" s="18"/>
      <c r="MZ8" s="18"/>
      <c r="NA8" s="18"/>
      <c r="NB8" s="18"/>
      <c r="NC8" s="18"/>
      <c r="ND8" s="18"/>
      <c r="NE8" s="18"/>
      <c r="NF8" s="18"/>
      <c r="NG8" s="18"/>
      <c r="NH8" s="18"/>
      <c r="NI8" s="18"/>
      <c r="NJ8" s="18"/>
      <c r="NK8" s="18"/>
      <c r="NL8" s="18"/>
      <c r="NM8" s="18"/>
      <c r="NN8" s="18"/>
      <c r="NO8" s="18"/>
      <c r="NP8" s="18"/>
      <c r="NQ8" s="18"/>
      <c r="NR8" s="18"/>
      <c r="NS8" s="18"/>
      <c r="NT8" s="18"/>
      <c r="NU8" s="18"/>
      <c r="NV8" s="18"/>
      <c r="NW8" s="18"/>
      <c r="NX8" s="18"/>
      <c r="NY8" s="18"/>
      <c r="NZ8" s="18"/>
      <c r="OA8" s="18"/>
      <c r="OB8" s="18"/>
      <c r="OC8" s="18"/>
      <c r="OD8" s="18"/>
      <c r="OE8" s="18"/>
      <c r="OF8" s="18"/>
      <c r="OG8" s="18"/>
      <c r="OH8" s="18"/>
      <c r="OI8" s="18"/>
      <c r="OJ8" s="18"/>
      <c r="OK8" s="18"/>
      <c r="OL8" s="18"/>
      <c r="OM8" s="18"/>
      <c r="ON8" s="18"/>
      <c r="OO8" s="18"/>
      <c r="OP8" s="18"/>
      <c r="OQ8" s="18"/>
      <c r="OR8" s="18"/>
      <c r="OS8" s="18"/>
      <c r="OT8" s="18"/>
      <c r="OU8" s="18"/>
      <c r="OV8" s="18"/>
      <c r="OW8" s="18"/>
      <c r="OX8" s="18"/>
      <c r="OY8" s="18"/>
      <c r="OZ8" s="18"/>
      <c r="PA8" s="18"/>
      <c r="PB8" s="18"/>
      <c r="PC8" s="18"/>
      <c r="PD8" s="18"/>
      <c r="PE8" s="18"/>
      <c r="PF8" s="18"/>
      <c r="PG8" s="18"/>
      <c r="PH8" s="18"/>
      <c r="PI8" s="18"/>
      <c r="PJ8" s="18"/>
      <c r="PK8" s="18"/>
      <c r="PL8" s="18"/>
      <c r="PM8" s="18"/>
      <c r="PN8" s="18"/>
      <c r="PO8" s="18"/>
      <c r="PP8" s="18"/>
      <c r="PQ8" s="18"/>
      <c r="PR8" s="18"/>
      <c r="PS8" s="18"/>
      <c r="PT8" s="18"/>
      <c r="PU8" s="18"/>
      <c r="PV8" s="18"/>
      <c r="PW8" s="18"/>
      <c r="PX8" s="18"/>
      <c r="PY8" s="18"/>
      <c r="PZ8" s="18"/>
      <c r="QA8" s="18"/>
      <c r="QB8" s="18"/>
      <c r="QC8" s="18"/>
      <c r="QD8" s="18"/>
      <c r="QE8" s="18"/>
      <c r="QF8" s="18"/>
      <c r="QG8" s="18"/>
      <c r="QH8" s="18"/>
      <c r="QI8" s="18"/>
      <c r="QJ8" s="18"/>
      <c r="QK8" s="18"/>
      <c r="QL8" s="18"/>
      <c r="QM8" s="18"/>
      <c r="QN8" s="18"/>
      <c r="QO8" s="18"/>
      <c r="QP8" s="18"/>
      <c r="QQ8" s="18"/>
      <c r="QR8" s="18"/>
      <c r="QS8" s="18"/>
      <c r="QT8" s="18"/>
      <c r="QU8" s="18"/>
      <c r="QV8" s="18"/>
      <c r="QW8" s="18"/>
      <c r="QX8" s="18"/>
      <c r="QY8" s="18"/>
      <c r="QZ8" s="18"/>
      <c r="RA8" s="18"/>
      <c r="RB8" s="18"/>
      <c r="RC8" s="18"/>
      <c r="RD8" s="18"/>
      <c r="RE8" s="18"/>
      <c r="RF8" s="18"/>
      <c r="RG8" s="18"/>
      <c r="RH8" s="18"/>
      <c r="RI8" s="18"/>
      <c r="RJ8" s="18"/>
      <c r="RK8" s="18"/>
      <c r="RL8" s="18"/>
      <c r="RM8" s="18"/>
      <c r="RN8" s="18"/>
      <c r="RO8" s="18"/>
      <c r="RP8" s="18"/>
      <c r="RQ8" s="18"/>
      <c r="RR8" s="18"/>
      <c r="RS8" s="18"/>
      <c r="RT8" s="18"/>
      <c r="RU8" s="18"/>
      <c r="RV8" s="18"/>
      <c r="RW8" s="18"/>
      <c r="RX8" s="18"/>
      <c r="RY8" s="18"/>
      <c r="RZ8" s="18"/>
      <c r="SA8" s="18"/>
      <c r="SB8" s="18"/>
      <c r="SC8" s="18"/>
      <c r="SD8" s="18"/>
      <c r="SE8" s="18"/>
      <c r="SF8" s="18"/>
      <c r="SG8" s="18"/>
      <c r="SH8" s="18"/>
      <c r="SI8" s="18"/>
      <c r="SJ8" s="18"/>
      <c r="SK8" s="18"/>
      <c r="SL8" s="18"/>
      <c r="SM8" s="18"/>
      <c r="SN8" s="18"/>
      <c r="SO8" s="18"/>
      <c r="SP8" s="18"/>
      <c r="SQ8" s="18"/>
      <c r="SR8" s="18"/>
      <c r="SS8" s="18"/>
      <c r="ST8" s="18"/>
      <c r="SU8" s="18"/>
      <c r="SV8" s="18"/>
      <c r="SW8" s="18"/>
      <c r="SX8" s="18"/>
      <c r="SY8" s="18"/>
      <c r="SZ8" s="18"/>
      <c r="TA8" s="18"/>
      <c r="TB8" s="18"/>
      <c r="TC8" s="18"/>
      <c r="TD8" s="18"/>
      <c r="TE8" s="18"/>
      <c r="TF8" s="18"/>
      <c r="TG8" s="18"/>
      <c r="TH8" s="18"/>
      <c r="TI8" s="18"/>
      <c r="TJ8" s="18"/>
      <c r="TK8" s="18"/>
      <c r="TL8" s="18"/>
      <c r="TM8" s="18"/>
      <c r="TN8" s="18"/>
      <c r="TO8" s="18"/>
      <c r="TP8" s="18"/>
      <c r="TQ8" s="18"/>
      <c r="TR8" s="18"/>
      <c r="TS8" s="18"/>
      <c r="TT8" s="18"/>
      <c r="TU8" s="18"/>
      <c r="TV8" s="18"/>
      <c r="TW8" s="18"/>
      <c r="TX8" s="18"/>
      <c r="TY8" s="18"/>
      <c r="TZ8" s="18"/>
      <c r="UA8" s="18"/>
      <c r="UB8" s="18"/>
      <c r="UC8" s="18"/>
      <c r="UD8" s="18"/>
      <c r="UE8" s="18"/>
      <c r="UF8" s="18"/>
      <c r="UG8" s="18"/>
      <c r="UH8" s="18"/>
      <c r="UI8" s="18"/>
      <c r="UJ8" s="18"/>
      <c r="UK8" s="18"/>
      <c r="UL8" s="18"/>
      <c r="UM8" s="18"/>
      <c r="UN8" s="18"/>
      <c r="UO8" s="18"/>
      <c r="UP8" s="18"/>
      <c r="UQ8" s="18"/>
      <c r="UR8" s="18"/>
      <c r="US8" s="18"/>
      <c r="UT8" s="18"/>
      <c r="UU8" s="18"/>
      <c r="UV8" s="18"/>
      <c r="UW8" s="18"/>
      <c r="UX8" s="18"/>
      <c r="UY8" s="18"/>
      <c r="UZ8" s="18"/>
      <c r="VA8" s="18"/>
      <c r="VB8" s="18"/>
      <c r="VC8" s="18"/>
      <c r="VD8" s="18"/>
      <c r="VE8" s="18"/>
      <c r="VF8" s="18"/>
      <c r="VG8" s="18"/>
      <c r="VH8" s="18"/>
      <c r="VI8" s="18"/>
      <c r="VJ8" s="18"/>
      <c r="VK8" s="18"/>
      <c r="VL8" s="18"/>
      <c r="VM8" s="18"/>
      <c r="VN8" s="18"/>
      <c r="VO8" s="18"/>
      <c r="VP8" s="18"/>
      <c r="VQ8" s="18"/>
      <c r="VR8" s="18"/>
      <c r="VS8" s="18"/>
      <c r="VT8" s="18"/>
      <c r="VU8" s="18"/>
      <c r="VV8" s="18"/>
      <c r="VW8" s="18"/>
      <c r="VX8" s="18"/>
      <c r="VY8" s="18"/>
      <c r="VZ8" s="18"/>
      <c r="WA8" s="18"/>
      <c r="WB8" s="18"/>
      <c r="WC8" s="18"/>
      <c r="WD8" s="18"/>
      <c r="WE8" s="18"/>
      <c r="WF8" s="18"/>
      <c r="WG8" s="18"/>
      <c r="WH8" s="18"/>
      <c r="WI8" s="18"/>
      <c r="WJ8" s="18"/>
      <c r="WK8" s="18"/>
      <c r="WL8" s="18"/>
      <c r="WM8" s="18"/>
      <c r="WN8" s="18"/>
      <c r="WO8" s="18"/>
      <c r="WP8" s="18"/>
      <c r="WQ8" s="18"/>
      <c r="WR8" s="18"/>
      <c r="WS8" s="18"/>
      <c r="WT8" s="18"/>
      <c r="WU8" s="18"/>
      <c r="WV8" s="18"/>
      <c r="WW8" s="18"/>
      <c r="WX8" s="18"/>
      <c r="WY8" s="18"/>
      <c r="WZ8" s="18"/>
      <c r="XA8" s="18"/>
      <c r="XB8" s="18"/>
      <c r="XC8" s="18"/>
      <c r="XD8" s="18"/>
      <c r="XE8" s="18"/>
      <c r="XF8" s="18"/>
      <c r="XG8" s="18"/>
      <c r="XH8" s="18"/>
      <c r="XI8" s="18"/>
      <c r="XJ8" s="18"/>
      <c r="XK8" s="18"/>
      <c r="XL8" s="18"/>
      <c r="XM8" s="18"/>
      <c r="XN8" s="18"/>
      <c r="XO8" s="18"/>
      <c r="XP8" s="18"/>
      <c r="XQ8" s="18"/>
      <c r="XR8" s="18"/>
      <c r="XS8" s="18"/>
      <c r="XT8" s="18"/>
      <c r="XU8" s="18"/>
      <c r="XV8" s="18"/>
      <c r="XW8" s="18"/>
      <c r="XX8" s="18"/>
      <c r="XY8" s="18"/>
      <c r="XZ8" s="18"/>
      <c r="YA8" s="18"/>
      <c r="YB8" s="18"/>
      <c r="YC8" s="18"/>
      <c r="YD8" s="18"/>
      <c r="YE8" s="18"/>
      <c r="YF8" s="18"/>
      <c r="YG8" s="18"/>
      <c r="YH8" s="18"/>
      <c r="YI8" s="18"/>
      <c r="YJ8" s="18"/>
      <c r="YK8" s="18"/>
      <c r="YL8" s="18"/>
      <c r="YM8" s="18"/>
      <c r="YN8" s="18"/>
      <c r="YO8" s="18"/>
      <c r="YP8" s="18"/>
      <c r="YQ8" s="18"/>
      <c r="YR8" s="18"/>
      <c r="YS8" s="18"/>
      <c r="YT8" s="18"/>
      <c r="YU8" s="18"/>
      <c r="YV8" s="18"/>
      <c r="YW8" s="18"/>
      <c r="YX8" s="18"/>
      <c r="YY8" s="18"/>
      <c r="YZ8" s="18"/>
      <c r="ZA8" s="18"/>
      <c r="ZB8" s="18"/>
      <c r="ZC8" s="18"/>
      <c r="ZD8" s="18"/>
      <c r="ZE8" s="18"/>
      <c r="ZF8" s="18"/>
      <c r="ZG8" s="18"/>
      <c r="ZH8" s="18"/>
      <c r="ZI8" s="18"/>
      <c r="ZJ8" s="18"/>
      <c r="ZK8" s="18"/>
      <c r="ZL8" s="18"/>
      <c r="ZM8" s="18"/>
      <c r="ZN8" s="18"/>
      <c r="ZO8" s="18"/>
      <c r="ZP8" s="18"/>
      <c r="ZQ8" s="18"/>
      <c r="ZR8" s="18"/>
      <c r="ZS8" s="18"/>
      <c r="ZT8" s="18"/>
      <c r="ZU8" s="18"/>
      <c r="ZV8" s="18"/>
      <c r="ZW8" s="18"/>
      <c r="ZX8" s="18"/>
      <c r="ZY8" s="18"/>
      <c r="ZZ8" s="18"/>
      <c r="AAA8" s="18"/>
      <c r="AAB8" s="18"/>
      <c r="AAC8" s="18"/>
      <c r="AAD8" s="18"/>
      <c r="AAE8" s="18"/>
      <c r="AAF8" s="18"/>
      <c r="AAG8" s="18"/>
      <c r="AAH8" s="18"/>
      <c r="AAI8" s="18"/>
      <c r="AAJ8" s="18"/>
      <c r="AAK8" s="18"/>
      <c r="AAL8" s="18"/>
      <c r="AAM8" s="18"/>
      <c r="AAN8" s="18"/>
      <c r="AAO8" s="18"/>
      <c r="AAP8" s="18"/>
      <c r="AAQ8" s="18"/>
      <c r="AAR8" s="18"/>
      <c r="AAS8" s="18"/>
      <c r="AAT8" s="18"/>
      <c r="AAU8" s="18"/>
      <c r="AAV8" s="18"/>
      <c r="AAW8" s="18"/>
      <c r="AAX8" s="18"/>
      <c r="AAY8" s="18"/>
      <c r="AAZ8" s="18"/>
      <c r="ABA8" s="18"/>
      <c r="ABB8" s="18"/>
      <c r="ABC8" s="18"/>
      <c r="ABD8" s="18"/>
      <c r="ABE8" s="18"/>
      <c r="ABF8" s="18"/>
      <c r="ABG8" s="18"/>
      <c r="ABH8" s="18"/>
      <c r="ABI8" s="18"/>
      <c r="ABJ8" s="18"/>
      <c r="ABK8" s="18"/>
      <c r="ABL8" s="18"/>
      <c r="ABM8" s="18"/>
      <c r="ABN8" s="18"/>
      <c r="ABO8" s="18"/>
      <c r="ABP8" s="18"/>
      <c r="ABQ8" s="18"/>
      <c r="ABR8" s="18"/>
      <c r="ABS8" s="18"/>
      <c r="ABT8" s="18"/>
      <c r="ABU8" s="18"/>
      <c r="ABV8" s="18"/>
      <c r="ABW8" s="18"/>
      <c r="ABX8" s="18"/>
      <c r="ABY8" s="18"/>
      <c r="ABZ8" s="18"/>
      <c r="ACA8" s="18"/>
      <c r="ACB8" s="18"/>
      <c r="ACC8" s="18"/>
      <c r="ACD8" s="18"/>
      <c r="ACE8" s="18"/>
      <c r="ACF8" s="18"/>
      <c r="ACG8" s="18"/>
      <c r="ACH8" s="18"/>
      <c r="ACI8" s="18"/>
      <c r="ACJ8" s="18"/>
      <c r="ACK8" s="18"/>
      <c r="ACL8" s="18"/>
      <c r="ACM8" s="18"/>
      <c r="ACN8" s="18"/>
      <c r="ACO8" s="18"/>
      <c r="ACP8" s="18"/>
      <c r="ACQ8" s="18"/>
      <c r="ACR8" s="18"/>
      <c r="ACS8" s="18"/>
      <c r="ACT8" s="18"/>
      <c r="ACU8" s="18"/>
      <c r="ACV8" s="18"/>
      <c r="ACW8" s="18"/>
      <c r="ACX8" s="18"/>
      <c r="ACY8" s="18"/>
      <c r="ACZ8" s="18"/>
      <c r="ADA8" s="18"/>
      <c r="ADB8" s="18"/>
      <c r="ADC8" s="18"/>
      <c r="ADD8" s="18"/>
      <c r="ADE8" s="18"/>
      <c r="ADF8" s="18"/>
      <c r="ADG8" s="18"/>
      <c r="ADH8" s="18"/>
      <c r="ADI8" s="18"/>
      <c r="ADJ8" s="18"/>
      <c r="ADK8" s="18"/>
      <c r="ADL8" s="18"/>
      <c r="ADM8" s="18"/>
      <c r="ADN8" s="18"/>
      <c r="ADO8" s="18"/>
      <c r="ADP8" s="18"/>
      <c r="ADQ8" s="18"/>
      <c r="ADR8" s="18"/>
      <c r="ADS8" s="18"/>
      <c r="ADT8" s="18"/>
      <c r="ADU8" s="18"/>
      <c r="ADV8" s="18"/>
      <c r="ADW8" s="18"/>
      <c r="ADX8" s="18"/>
      <c r="ADY8" s="18"/>
      <c r="ADZ8" s="18"/>
      <c r="AEA8" s="18"/>
      <c r="AEB8" s="18"/>
      <c r="AEC8" s="18"/>
      <c r="AED8" s="18"/>
      <c r="AEE8" s="18"/>
      <c r="AEF8" s="18"/>
      <c r="AEG8" s="18"/>
      <c r="AEH8" s="18"/>
      <c r="AEI8" s="18"/>
      <c r="AEJ8" s="18"/>
      <c r="AEK8" s="18"/>
      <c r="AEL8" s="18"/>
      <c r="AEM8" s="18"/>
      <c r="AEN8" s="18"/>
      <c r="AEO8" s="18"/>
      <c r="AEP8" s="18"/>
      <c r="AEQ8" s="18"/>
      <c r="AER8" s="18"/>
      <c r="AES8" s="18"/>
      <c r="AET8" s="18"/>
      <c r="AEU8" s="18"/>
      <c r="AEV8" s="18"/>
      <c r="AEW8" s="18"/>
      <c r="AEX8" s="18"/>
      <c r="AEY8" s="18"/>
      <c r="AEZ8" s="18"/>
      <c r="AFA8" s="18"/>
      <c r="AFB8" s="18"/>
      <c r="AFC8" s="18"/>
      <c r="AFD8" s="18"/>
      <c r="AFE8" s="18"/>
      <c r="AFF8" s="18"/>
      <c r="AFG8" s="18"/>
      <c r="AFH8" s="18"/>
      <c r="AFI8" s="18"/>
      <c r="AFJ8" s="18"/>
      <c r="AFK8" s="18"/>
      <c r="AFL8" s="18"/>
      <c r="AFM8" s="18"/>
      <c r="AFN8" s="18"/>
      <c r="AFO8" s="18"/>
      <c r="AFP8" s="18"/>
      <c r="AFQ8" s="18"/>
      <c r="AFR8" s="18"/>
      <c r="AFS8" s="18"/>
      <c r="AFT8" s="18"/>
      <c r="AFU8" s="18"/>
      <c r="AFV8" s="18"/>
      <c r="AFW8" s="18"/>
      <c r="AFX8" s="18"/>
      <c r="AFY8" s="18"/>
      <c r="AFZ8" s="18"/>
      <c r="AGA8" s="18"/>
      <c r="AGB8" s="18"/>
      <c r="AGC8" s="18"/>
      <c r="AGD8" s="18"/>
      <c r="AGE8" s="18"/>
      <c r="AGF8" s="18"/>
      <c r="AGG8" s="18"/>
      <c r="AGH8" s="18"/>
      <c r="AGI8" s="18"/>
      <c r="AGJ8" s="18"/>
      <c r="AGK8" s="18"/>
      <c r="AGL8" s="18"/>
      <c r="AGM8" s="18"/>
      <c r="AGN8" s="18"/>
      <c r="AGO8" s="18"/>
      <c r="AGP8" s="18"/>
      <c r="AGQ8" s="18"/>
      <c r="AGR8" s="18"/>
      <c r="AGS8" s="18"/>
      <c r="AGT8" s="18"/>
      <c r="AGU8" s="18"/>
      <c r="AGV8" s="18"/>
      <c r="AGW8" s="18"/>
      <c r="AGX8" s="18"/>
      <c r="AGY8" s="18"/>
      <c r="AGZ8" s="18"/>
      <c r="AHA8" s="18"/>
      <c r="AHB8" s="18"/>
      <c r="AHC8" s="18"/>
      <c r="AHD8" s="18"/>
      <c r="AHE8" s="18"/>
      <c r="AHF8" s="18"/>
      <c r="AHG8" s="18"/>
      <c r="AHH8" s="18"/>
      <c r="AHI8" s="18"/>
      <c r="AHJ8" s="18"/>
      <c r="AHK8" s="18"/>
      <c r="AHL8" s="18"/>
      <c r="AHM8" s="18"/>
      <c r="AHN8" s="18"/>
      <c r="AHO8" s="18"/>
      <c r="AHP8" s="18"/>
      <c r="AHQ8" s="18"/>
      <c r="AHR8" s="18"/>
      <c r="AHS8" s="18"/>
      <c r="AHT8" s="18"/>
      <c r="AHU8" s="18"/>
      <c r="AHV8" s="18"/>
      <c r="AHW8" s="18"/>
      <c r="AHX8" s="18"/>
      <c r="AHY8" s="18"/>
      <c r="AHZ8" s="18"/>
      <c r="AIA8" s="18"/>
      <c r="AIB8" s="18"/>
      <c r="AIC8" s="18"/>
      <c r="AID8" s="18"/>
      <c r="AIE8" s="18"/>
      <c r="AIF8" s="18"/>
      <c r="AIG8" s="18"/>
      <c r="AIH8" s="18"/>
      <c r="AII8" s="18"/>
      <c r="AIJ8" s="18"/>
      <c r="AIK8" s="18"/>
      <c r="AIL8" s="18"/>
      <c r="AIM8" s="18"/>
      <c r="AIN8" s="18"/>
      <c r="AIO8" s="18"/>
      <c r="AIP8" s="18"/>
      <c r="AIQ8" s="18"/>
      <c r="AIR8" s="18"/>
      <c r="AIS8" s="18"/>
      <c r="AIT8" s="18"/>
      <c r="AIU8" s="18"/>
      <c r="AIV8" s="18"/>
      <c r="AIW8" s="18"/>
      <c r="AIX8" s="18"/>
      <c r="AIY8" s="18"/>
      <c r="AIZ8" s="18"/>
      <c r="AJA8" s="18"/>
      <c r="AJB8" s="18"/>
      <c r="AJC8" s="18"/>
      <c r="AJD8" s="18"/>
      <c r="AJE8" s="18"/>
      <c r="AJF8" s="18"/>
      <c r="AJG8" s="18"/>
      <c r="AJH8" s="18"/>
      <c r="AJI8" s="18"/>
      <c r="AJJ8" s="18"/>
      <c r="AJK8" s="18"/>
      <c r="AJL8" s="18"/>
      <c r="AJM8" s="18"/>
      <c r="AJN8" s="18"/>
      <c r="AJO8" s="18"/>
      <c r="AJP8" s="18"/>
      <c r="AJQ8" s="18"/>
      <c r="AJR8" s="18"/>
      <c r="AJS8" s="18"/>
      <c r="AJT8" s="18"/>
      <c r="AJU8" s="18"/>
      <c r="AJV8" s="18"/>
      <c r="AJW8" s="18"/>
      <c r="AJX8" s="18"/>
      <c r="AJY8" s="18"/>
      <c r="AJZ8" s="18"/>
      <c r="AKA8" s="18"/>
      <c r="AKB8" s="18"/>
      <c r="AKC8" s="18"/>
      <c r="AKD8" s="18"/>
      <c r="AKE8" s="18"/>
      <c r="AKF8" s="18"/>
      <c r="AKG8" s="18"/>
      <c r="AKH8" s="18"/>
      <c r="AKI8" s="18"/>
      <c r="AKJ8" s="18"/>
      <c r="AKK8" s="18"/>
      <c r="AKL8" s="18"/>
      <c r="AKM8" s="18"/>
      <c r="AKN8" s="18"/>
      <c r="AKO8" s="18"/>
    </row>
    <row r="9" spans="1:977" s="4" customFormat="1" ht="54" outlineLevel="1" x14ac:dyDescent="0.15">
      <c r="B9" s="5" t="s">
        <v>33</v>
      </c>
      <c r="C9" s="6" t="s">
        <v>16</v>
      </c>
      <c r="D9" s="33" t="s">
        <v>34</v>
      </c>
      <c r="E9" s="8"/>
      <c r="F9" s="8">
        <v>0.04</v>
      </c>
      <c r="G9" s="10"/>
      <c r="H9" s="11">
        <f t="shared" si="0"/>
        <v>0.04</v>
      </c>
      <c r="I9" s="12" t="s">
        <v>35</v>
      </c>
      <c r="J9" s="13" t="s">
        <v>36</v>
      </c>
      <c r="K9" s="36">
        <v>2578105</v>
      </c>
      <c r="L9" s="36">
        <v>2476915</v>
      </c>
      <c r="M9" s="34">
        <v>4.1000000000000002E-2</v>
      </c>
      <c r="N9" s="35">
        <v>0</v>
      </c>
      <c r="O9" s="16">
        <f t="shared" si="1"/>
        <v>4.1000000000000002E-2</v>
      </c>
      <c r="P9" s="16">
        <f t="shared" si="2"/>
        <v>-1.0000000000000009E-3</v>
      </c>
      <c r="Q9" s="17"/>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c r="FR9" s="18"/>
      <c r="FS9" s="18"/>
      <c r="FT9" s="18"/>
      <c r="FU9" s="18"/>
      <c r="FV9" s="18"/>
      <c r="FW9" s="18"/>
      <c r="FX9" s="18"/>
      <c r="FY9" s="18"/>
      <c r="FZ9" s="18"/>
      <c r="GA9" s="18"/>
      <c r="GB9" s="18"/>
      <c r="GC9" s="18"/>
      <c r="GD9" s="18"/>
      <c r="GE9" s="18"/>
      <c r="GF9" s="18"/>
      <c r="GG9" s="18"/>
      <c r="GH9" s="18"/>
      <c r="GI9" s="18"/>
      <c r="GJ9" s="18"/>
      <c r="GK9" s="18"/>
      <c r="GL9" s="18"/>
      <c r="GM9" s="18"/>
      <c r="GN9" s="18"/>
      <c r="GO9" s="18"/>
      <c r="GP9" s="18"/>
      <c r="GQ9" s="18"/>
      <c r="GR9" s="18"/>
      <c r="GS9" s="18"/>
      <c r="GT9" s="18"/>
      <c r="GU9" s="18"/>
      <c r="GV9" s="18"/>
      <c r="GW9" s="18"/>
      <c r="GX9" s="18"/>
      <c r="GY9" s="18"/>
      <c r="GZ9" s="18"/>
      <c r="HA9" s="18"/>
      <c r="HB9" s="18"/>
      <c r="HC9" s="18"/>
      <c r="HD9" s="18"/>
      <c r="HE9" s="18"/>
      <c r="HF9" s="18"/>
      <c r="HG9" s="18"/>
      <c r="HH9" s="18"/>
      <c r="HI9" s="18"/>
      <c r="HJ9" s="18"/>
      <c r="HK9" s="18"/>
      <c r="HL9" s="18"/>
      <c r="HM9" s="18"/>
      <c r="HN9" s="18"/>
      <c r="HO9" s="18"/>
      <c r="HP9" s="18"/>
      <c r="HQ9" s="18"/>
      <c r="HR9" s="18"/>
      <c r="HS9" s="18"/>
      <c r="HT9" s="18"/>
      <c r="HU9" s="18"/>
      <c r="HV9" s="18"/>
      <c r="HW9" s="18"/>
      <c r="HX9" s="18"/>
      <c r="HY9" s="18"/>
      <c r="HZ9" s="18"/>
      <c r="IA9" s="18"/>
      <c r="IB9" s="18"/>
      <c r="IC9" s="18"/>
      <c r="ID9" s="18"/>
      <c r="IE9" s="18"/>
      <c r="IF9" s="18"/>
      <c r="IG9" s="18"/>
      <c r="IH9" s="18"/>
      <c r="II9" s="18"/>
      <c r="IJ9" s="18"/>
      <c r="IK9" s="18"/>
      <c r="IL9" s="18"/>
      <c r="IM9" s="18"/>
      <c r="IN9" s="18"/>
      <c r="IO9" s="18"/>
      <c r="IP9" s="18"/>
      <c r="IQ9" s="18"/>
      <c r="IR9" s="18"/>
      <c r="IS9" s="18"/>
      <c r="IT9" s="18"/>
      <c r="IU9" s="18"/>
      <c r="IV9" s="18"/>
      <c r="IW9" s="18"/>
      <c r="IX9" s="18"/>
      <c r="IY9" s="18"/>
      <c r="IZ9" s="18"/>
      <c r="JA9" s="18"/>
      <c r="JB9" s="18"/>
      <c r="JC9" s="18"/>
      <c r="JD9" s="18"/>
      <c r="JE9" s="18"/>
      <c r="JF9" s="18"/>
      <c r="JG9" s="18"/>
      <c r="JH9" s="18"/>
      <c r="JI9" s="18"/>
      <c r="JJ9" s="18"/>
      <c r="JK9" s="18"/>
      <c r="JL9" s="18"/>
      <c r="JM9" s="18"/>
      <c r="JN9" s="18"/>
      <c r="JO9" s="18"/>
      <c r="JP9" s="18"/>
      <c r="JQ9" s="18"/>
      <c r="JR9" s="18"/>
      <c r="JS9" s="18"/>
      <c r="JT9" s="18"/>
      <c r="JU9" s="18"/>
      <c r="JV9" s="18"/>
      <c r="JW9" s="18"/>
      <c r="JX9" s="18"/>
      <c r="JY9" s="18"/>
      <c r="JZ9" s="18"/>
      <c r="KA9" s="18"/>
      <c r="KB9" s="18"/>
      <c r="KC9" s="18"/>
      <c r="KD9" s="18"/>
      <c r="KE9" s="18"/>
      <c r="KF9" s="18"/>
      <c r="KG9" s="18"/>
      <c r="KH9" s="18"/>
      <c r="KI9" s="18"/>
      <c r="KJ9" s="18"/>
      <c r="KK9" s="18"/>
      <c r="KL9" s="18"/>
      <c r="KM9" s="18"/>
      <c r="KN9" s="18"/>
      <c r="KO9" s="18"/>
      <c r="KP9" s="18"/>
      <c r="KQ9" s="18"/>
      <c r="KR9" s="18"/>
      <c r="KS9" s="18"/>
      <c r="KT9" s="18"/>
      <c r="KU9" s="18"/>
      <c r="KV9" s="18"/>
      <c r="KW9" s="18"/>
      <c r="KX9" s="18"/>
      <c r="KY9" s="18"/>
      <c r="KZ9" s="18"/>
      <c r="LA9" s="18"/>
      <c r="LB9" s="18"/>
      <c r="LC9" s="18"/>
      <c r="LD9" s="18"/>
      <c r="LE9" s="18"/>
      <c r="LF9" s="18"/>
      <c r="LG9" s="18"/>
      <c r="LH9" s="18"/>
      <c r="LI9" s="18"/>
      <c r="LJ9" s="18"/>
      <c r="LK9" s="18"/>
      <c r="LL9" s="18"/>
      <c r="LM9" s="18"/>
      <c r="LN9" s="18"/>
      <c r="LO9" s="18"/>
      <c r="LP9" s="18"/>
      <c r="LQ9" s="18"/>
      <c r="LR9" s="18"/>
      <c r="LS9" s="18"/>
      <c r="LT9" s="18"/>
      <c r="LU9" s="18"/>
      <c r="LV9" s="18"/>
      <c r="LW9" s="18"/>
      <c r="LX9" s="18"/>
      <c r="LY9" s="18"/>
      <c r="LZ9" s="18"/>
      <c r="MA9" s="18"/>
      <c r="MB9" s="18"/>
      <c r="MC9" s="18"/>
      <c r="MD9" s="18"/>
      <c r="ME9" s="18"/>
      <c r="MF9" s="18"/>
      <c r="MG9" s="18"/>
      <c r="MH9" s="18"/>
      <c r="MI9" s="18"/>
      <c r="MJ9" s="18"/>
      <c r="MK9" s="18"/>
      <c r="ML9" s="18"/>
      <c r="MM9" s="18"/>
      <c r="MN9" s="18"/>
      <c r="MO9" s="18"/>
      <c r="MP9" s="18"/>
      <c r="MQ9" s="18"/>
      <c r="MR9" s="18"/>
      <c r="MS9" s="18"/>
      <c r="MT9" s="18"/>
      <c r="MU9" s="18"/>
      <c r="MV9" s="18"/>
      <c r="MW9" s="18"/>
      <c r="MX9" s="18"/>
      <c r="MY9" s="18"/>
      <c r="MZ9" s="18"/>
      <c r="NA9" s="18"/>
      <c r="NB9" s="18"/>
      <c r="NC9" s="18"/>
      <c r="ND9" s="18"/>
      <c r="NE9" s="18"/>
      <c r="NF9" s="18"/>
      <c r="NG9" s="18"/>
      <c r="NH9" s="18"/>
      <c r="NI9" s="18"/>
      <c r="NJ9" s="18"/>
      <c r="NK9" s="18"/>
      <c r="NL9" s="18"/>
      <c r="NM9" s="18"/>
      <c r="NN9" s="18"/>
      <c r="NO9" s="18"/>
      <c r="NP9" s="18"/>
      <c r="NQ9" s="18"/>
      <c r="NR9" s="18"/>
      <c r="NS9" s="18"/>
      <c r="NT9" s="18"/>
      <c r="NU9" s="18"/>
      <c r="NV9" s="18"/>
      <c r="NW9" s="18"/>
      <c r="NX9" s="18"/>
      <c r="NY9" s="18"/>
      <c r="NZ9" s="18"/>
      <c r="OA9" s="18"/>
      <c r="OB9" s="18"/>
      <c r="OC9" s="18"/>
      <c r="OD9" s="18"/>
      <c r="OE9" s="18"/>
      <c r="OF9" s="18"/>
      <c r="OG9" s="18"/>
      <c r="OH9" s="18"/>
      <c r="OI9" s="18"/>
      <c r="OJ9" s="18"/>
      <c r="OK9" s="18"/>
      <c r="OL9" s="18"/>
      <c r="OM9" s="18"/>
      <c r="ON9" s="18"/>
      <c r="OO9" s="18"/>
      <c r="OP9" s="18"/>
      <c r="OQ9" s="18"/>
      <c r="OR9" s="18"/>
      <c r="OS9" s="18"/>
      <c r="OT9" s="18"/>
      <c r="OU9" s="18"/>
      <c r="OV9" s="18"/>
      <c r="OW9" s="18"/>
      <c r="OX9" s="18"/>
      <c r="OY9" s="18"/>
      <c r="OZ9" s="18"/>
      <c r="PA9" s="18"/>
      <c r="PB9" s="18"/>
      <c r="PC9" s="18"/>
      <c r="PD9" s="18"/>
      <c r="PE9" s="18"/>
      <c r="PF9" s="18"/>
      <c r="PG9" s="18"/>
      <c r="PH9" s="18"/>
      <c r="PI9" s="18"/>
      <c r="PJ9" s="18"/>
      <c r="PK9" s="18"/>
      <c r="PL9" s="18"/>
      <c r="PM9" s="18"/>
      <c r="PN9" s="18"/>
      <c r="PO9" s="18"/>
      <c r="PP9" s="18"/>
      <c r="PQ9" s="18"/>
      <c r="PR9" s="18"/>
      <c r="PS9" s="18"/>
      <c r="PT9" s="18"/>
      <c r="PU9" s="18"/>
      <c r="PV9" s="18"/>
      <c r="PW9" s="18"/>
      <c r="PX9" s="18"/>
      <c r="PY9" s="18"/>
      <c r="PZ9" s="18"/>
      <c r="QA9" s="18"/>
      <c r="QB9" s="18"/>
      <c r="QC9" s="18"/>
      <c r="QD9" s="18"/>
      <c r="QE9" s="18"/>
      <c r="QF9" s="18"/>
      <c r="QG9" s="18"/>
      <c r="QH9" s="18"/>
      <c r="QI9" s="18"/>
      <c r="QJ9" s="18"/>
      <c r="QK9" s="18"/>
      <c r="QL9" s="18"/>
      <c r="QM9" s="18"/>
      <c r="QN9" s="18"/>
      <c r="QO9" s="18"/>
      <c r="QP9" s="18"/>
      <c r="QQ9" s="18"/>
      <c r="QR9" s="18"/>
      <c r="QS9" s="18"/>
      <c r="QT9" s="18"/>
      <c r="QU9" s="18"/>
      <c r="QV9" s="18"/>
      <c r="QW9" s="18"/>
      <c r="QX9" s="18"/>
      <c r="QY9" s="18"/>
      <c r="QZ9" s="18"/>
      <c r="RA9" s="18"/>
      <c r="RB9" s="18"/>
      <c r="RC9" s="18"/>
      <c r="RD9" s="18"/>
      <c r="RE9" s="18"/>
      <c r="RF9" s="18"/>
      <c r="RG9" s="18"/>
      <c r="RH9" s="18"/>
      <c r="RI9" s="18"/>
      <c r="RJ9" s="18"/>
      <c r="RK9" s="18"/>
      <c r="RL9" s="18"/>
      <c r="RM9" s="18"/>
      <c r="RN9" s="18"/>
      <c r="RO9" s="18"/>
      <c r="RP9" s="18"/>
      <c r="RQ9" s="18"/>
      <c r="RR9" s="18"/>
      <c r="RS9" s="18"/>
      <c r="RT9" s="18"/>
      <c r="RU9" s="18"/>
      <c r="RV9" s="18"/>
      <c r="RW9" s="18"/>
      <c r="RX9" s="18"/>
      <c r="RY9" s="18"/>
      <c r="RZ9" s="18"/>
      <c r="SA9" s="18"/>
      <c r="SB9" s="18"/>
      <c r="SC9" s="18"/>
      <c r="SD9" s="18"/>
      <c r="SE9" s="18"/>
      <c r="SF9" s="18"/>
      <c r="SG9" s="18"/>
      <c r="SH9" s="18"/>
      <c r="SI9" s="18"/>
      <c r="SJ9" s="18"/>
      <c r="SK9" s="18"/>
      <c r="SL9" s="18"/>
      <c r="SM9" s="18"/>
      <c r="SN9" s="18"/>
      <c r="SO9" s="18"/>
      <c r="SP9" s="18"/>
      <c r="SQ9" s="18"/>
      <c r="SR9" s="18"/>
      <c r="SS9" s="18"/>
      <c r="ST9" s="18"/>
      <c r="SU9" s="18"/>
      <c r="SV9" s="18"/>
      <c r="SW9" s="18"/>
      <c r="SX9" s="18"/>
      <c r="SY9" s="18"/>
      <c r="SZ9" s="18"/>
      <c r="TA9" s="18"/>
      <c r="TB9" s="18"/>
      <c r="TC9" s="18"/>
      <c r="TD9" s="18"/>
      <c r="TE9" s="18"/>
      <c r="TF9" s="18"/>
      <c r="TG9" s="18"/>
      <c r="TH9" s="18"/>
      <c r="TI9" s="18"/>
      <c r="TJ9" s="18"/>
      <c r="TK9" s="18"/>
      <c r="TL9" s="18"/>
      <c r="TM9" s="18"/>
      <c r="TN9" s="18"/>
      <c r="TO9" s="18"/>
      <c r="TP9" s="18"/>
      <c r="TQ9" s="18"/>
      <c r="TR9" s="18"/>
      <c r="TS9" s="18"/>
      <c r="TT9" s="18"/>
      <c r="TU9" s="18"/>
      <c r="TV9" s="18"/>
      <c r="TW9" s="18"/>
      <c r="TX9" s="18"/>
      <c r="TY9" s="18"/>
      <c r="TZ9" s="18"/>
      <c r="UA9" s="18"/>
      <c r="UB9" s="18"/>
      <c r="UC9" s="18"/>
      <c r="UD9" s="18"/>
      <c r="UE9" s="18"/>
      <c r="UF9" s="18"/>
      <c r="UG9" s="18"/>
      <c r="UH9" s="18"/>
      <c r="UI9" s="18"/>
      <c r="UJ9" s="18"/>
      <c r="UK9" s="18"/>
      <c r="UL9" s="18"/>
      <c r="UM9" s="18"/>
      <c r="UN9" s="18"/>
      <c r="UO9" s="18"/>
      <c r="UP9" s="18"/>
      <c r="UQ9" s="18"/>
      <c r="UR9" s="18"/>
      <c r="US9" s="18"/>
      <c r="UT9" s="18"/>
      <c r="UU9" s="18"/>
      <c r="UV9" s="18"/>
      <c r="UW9" s="18"/>
      <c r="UX9" s="18"/>
      <c r="UY9" s="18"/>
      <c r="UZ9" s="18"/>
      <c r="VA9" s="18"/>
      <c r="VB9" s="18"/>
      <c r="VC9" s="18"/>
      <c r="VD9" s="18"/>
      <c r="VE9" s="18"/>
      <c r="VF9" s="18"/>
      <c r="VG9" s="18"/>
      <c r="VH9" s="18"/>
      <c r="VI9" s="18"/>
      <c r="VJ9" s="18"/>
      <c r="VK9" s="18"/>
      <c r="VL9" s="18"/>
      <c r="VM9" s="18"/>
      <c r="VN9" s="18"/>
      <c r="VO9" s="18"/>
      <c r="VP9" s="18"/>
      <c r="VQ9" s="18"/>
      <c r="VR9" s="18"/>
      <c r="VS9" s="18"/>
      <c r="VT9" s="18"/>
      <c r="VU9" s="18"/>
      <c r="VV9" s="18"/>
      <c r="VW9" s="18"/>
      <c r="VX9" s="18"/>
      <c r="VY9" s="18"/>
      <c r="VZ9" s="18"/>
      <c r="WA9" s="18"/>
      <c r="WB9" s="18"/>
      <c r="WC9" s="18"/>
      <c r="WD9" s="18"/>
      <c r="WE9" s="18"/>
      <c r="WF9" s="18"/>
      <c r="WG9" s="18"/>
      <c r="WH9" s="18"/>
      <c r="WI9" s="18"/>
      <c r="WJ9" s="18"/>
      <c r="WK9" s="18"/>
      <c r="WL9" s="18"/>
      <c r="WM9" s="18"/>
      <c r="WN9" s="18"/>
      <c r="WO9" s="18"/>
      <c r="WP9" s="18"/>
      <c r="WQ9" s="18"/>
      <c r="WR9" s="18"/>
      <c r="WS9" s="18"/>
      <c r="WT9" s="18"/>
      <c r="WU9" s="18"/>
      <c r="WV9" s="18"/>
      <c r="WW9" s="18"/>
      <c r="WX9" s="18"/>
      <c r="WY9" s="18"/>
      <c r="WZ9" s="18"/>
      <c r="XA9" s="18"/>
      <c r="XB9" s="18"/>
      <c r="XC9" s="18"/>
      <c r="XD9" s="18"/>
      <c r="XE9" s="18"/>
      <c r="XF9" s="18"/>
      <c r="XG9" s="18"/>
      <c r="XH9" s="18"/>
      <c r="XI9" s="18"/>
      <c r="XJ9" s="18"/>
      <c r="XK9" s="18"/>
      <c r="XL9" s="18"/>
      <c r="XM9" s="18"/>
      <c r="XN9" s="18"/>
      <c r="XO9" s="18"/>
      <c r="XP9" s="18"/>
      <c r="XQ9" s="18"/>
      <c r="XR9" s="18"/>
      <c r="XS9" s="18"/>
      <c r="XT9" s="18"/>
      <c r="XU9" s="18"/>
      <c r="XV9" s="18"/>
      <c r="XW9" s="18"/>
      <c r="XX9" s="18"/>
      <c r="XY9" s="18"/>
      <c r="XZ9" s="18"/>
      <c r="YA9" s="18"/>
      <c r="YB9" s="18"/>
      <c r="YC9" s="18"/>
      <c r="YD9" s="18"/>
      <c r="YE9" s="18"/>
      <c r="YF9" s="18"/>
      <c r="YG9" s="18"/>
      <c r="YH9" s="18"/>
      <c r="YI9" s="18"/>
      <c r="YJ9" s="18"/>
      <c r="YK9" s="18"/>
      <c r="YL9" s="18"/>
      <c r="YM9" s="18"/>
      <c r="YN9" s="18"/>
      <c r="YO9" s="18"/>
      <c r="YP9" s="18"/>
      <c r="YQ9" s="18"/>
      <c r="YR9" s="18"/>
      <c r="YS9" s="18"/>
      <c r="YT9" s="18"/>
      <c r="YU9" s="18"/>
      <c r="YV9" s="18"/>
      <c r="YW9" s="18"/>
      <c r="YX9" s="18"/>
      <c r="YY9" s="18"/>
      <c r="YZ9" s="18"/>
      <c r="ZA9" s="18"/>
      <c r="ZB9" s="18"/>
      <c r="ZC9" s="18"/>
      <c r="ZD9" s="18"/>
      <c r="ZE9" s="18"/>
      <c r="ZF9" s="18"/>
      <c r="ZG9" s="18"/>
      <c r="ZH9" s="18"/>
      <c r="ZI9" s="18"/>
      <c r="ZJ9" s="18"/>
      <c r="ZK9" s="18"/>
      <c r="ZL9" s="18"/>
      <c r="ZM9" s="18"/>
      <c r="ZN9" s="18"/>
      <c r="ZO9" s="18"/>
      <c r="ZP9" s="18"/>
      <c r="ZQ9" s="18"/>
      <c r="ZR9" s="18"/>
      <c r="ZS9" s="18"/>
      <c r="ZT9" s="18"/>
      <c r="ZU9" s="18"/>
      <c r="ZV9" s="18"/>
      <c r="ZW9" s="18"/>
      <c r="ZX9" s="18"/>
      <c r="ZY9" s="18"/>
      <c r="ZZ9" s="18"/>
      <c r="AAA9" s="18"/>
      <c r="AAB9" s="18"/>
      <c r="AAC9" s="18"/>
      <c r="AAD9" s="18"/>
      <c r="AAE9" s="18"/>
      <c r="AAF9" s="18"/>
      <c r="AAG9" s="18"/>
      <c r="AAH9" s="18"/>
      <c r="AAI9" s="18"/>
      <c r="AAJ9" s="18"/>
      <c r="AAK9" s="18"/>
      <c r="AAL9" s="18"/>
      <c r="AAM9" s="18"/>
      <c r="AAN9" s="18"/>
      <c r="AAO9" s="18"/>
      <c r="AAP9" s="18"/>
      <c r="AAQ9" s="18"/>
      <c r="AAR9" s="18"/>
      <c r="AAS9" s="18"/>
      <c r="AAT9" s="18"/>
      <c r="AAU9" s="18"/>
      <c r="AAV9" s="18"/>
      <c r="AAW9" s="18"/>
      <c r="AAX9" s="18"/>
      <c r="AAY9" s="18"/>
      <c r="AAZ9" s="18"/>
      <c r="ABA9" s="18"/>
      <c r="ABB9" s="18"/>
      <c r="ABC9" s="18"/>
      <c r="ABD9" s="18"/>
      <c r="ABE9" s="18"/>
      <c r="ABF9" s="18"/>
      <c r="ABG9" s="18"/>
      <c r="ABH9" s="18"/>
      <c r="ABI9" s="18"/>
      <c r="ABJ9" s="18"/>
      <c r="ABK9" s="18"/>
      <c r="ABL9" s="18"/>
      <c r="ABM9" s="18"/>
      <c r="ABN9" s="18"/>
      <c r="ABO9" s="18"/>
      <c r="ABP9" s="18"/>
      <c r="ABQ9" s="18"/>
      <c r="ABR9" s="18"/>
      <c r="ABS9" s="18"/>
      <c r="ABT9" s="18"/>
      <c r="ABU9" s="18"/>
      <c r="ABV9" s="18"/>
      <c r="ABW9" s="18"/>
      <c r="ABX9" s="18"/>
      <c r="ABY9" s="18"/>
      <c r="ABZ9" s="18"/>
      <c r="ACA9" s="18"/>
      <c r="ACB9" s="18"/>
      <c r="ACC9" s="18"/>
      <c r="ACD9" s="18"/>
      <c r="ACE9" s="18"/>
      <c r="ACF9" s="18"/>
      <c r="ACG9" s="18"/>
      <c r="ACH9" s="18"/>
      <c r="ACI9" s="18"/>
      <c r="ACJ9" s="18"/>
      <c r="ACK9" s="18"/>
      <c r="ACL9" s="18"/>
      <c r="ACM9" s="18"/>
      <c r="ACN9" s="18"/>
      <c r="ACO9" s="18"/>
      <c r="ACP9" s="18"/>
      <c r="ACQ9" s="18"/>
      <c r="ACR9" s="18"/>
      <c r="ACS9" s="18"/>
      <c r="ACT9" s="18"/>
      <c r="ACU9" s="18"/>
      <c r="ACV9" s="18"/>
      <c r="ACW9" s="18"/>
      <c r="ACX9" s="18"/>
      <c r="ACY9" s="18"/>
      <c r="ACZ9" s="18"/>
      <c r="ADA9" s="18"/>
      <c r="ADB9" s="18"/>
      <c r="ADC9" s="18"/>
      <c r="ADD9" s="18"/>
      <c r="ADE9" s="18"/>
      <c r="ADF9" s="18"/>
      <c r="ADG9" s="18"/>
      <c r="ADH9" s="18"/>
      <c r="ADI9" s="18"/>
      <c r="ADJ9" s="18"/>
      <c r="ADK9" s="18"/>
      <c r="ADL9" s="18"/>
      <c r="ADM9" s="18"/>
      <c r="ADN9" s="18"/>
      <c r="ADO9" s="18"/>
      <c r="ADP9" s="18"/>
      <c r="ADQ9" s="18"/>
      <c r="ADR9" s="18"/>
      <c r="ADS9" s="18"/>
      <c r="ADT9" s="18"/>
      <c r="ADU9" s="18"/>
      <c r="ADV9" s="18"/>
      <c r="ADW9" s="18"/>
      <c r="ADX9" s="18"/>
      <c r="ADY9" s="18"/>
      <c r="ADZ9" s="18"/>
      <c r="AEA9" s="18"/>
      <c r="AEB9" s="18"/>
      <c r="AEC9" s="18"/>
      <c r="AED9" s="18"/>
      <c r="AEE9" s="18"/>
      <c r="AEF9" s="18"/>
      <c r="AEG9" s="18"/>
      <c r="AEH9" s="18"/>
      <c r="AEI9" s="18"/>
      <c r="AEJ9" s="18"/>
      <c r="AEK9" s="18"/>
      <c r="AEL9" s="18"/>
      <c r="AEM9" s="18"/>
      <c r="AEN9" s="18"/>
      <c r="AEO9" s="18"/>
      <c r="AEP9" s="18"/>
      <c r="AEQ9" s="18"/>
      <c r="AER9" s="18"/>
      <c r="AES9" s="18"/>
      <c r="AET9" s="18"/>
      <c r="AEU9" s="18"/>
      <c r="AEV9" s="18"/>
      <c r="AEW9" s="18"/>
      <c r="AEX9" s="18"/>
      <c r="AEY9" s="18"/>
      <c r="AEZ9" s="18"/>
      <c r="AFA9" s="18"/>
      <c r="AFB9" s="18"/>
      <c r="AFC9" s="18"/>
      <c r="AFD9" s="18"/>
      <c r="AFE9" s="18"/>
      <c r="AFF9" s="18"/>
      <c r="AFG9" s="18"/>
      <c r="AFH9" s="18"/>
      <c r="AFI9" s="18"/>
      <c r="AFJ9" s="18"/>
      <c r="AFK9" s="18"/>
      <c r="AFL9" s="18"/>
      <c r="AFM9" s="18"/>
      <c r="AFN9" s="18"/>
      <c r="AFO9" s="18"/>
      <c r="AFP9" s="18"/>
      <c r="AFQ9" s="18"/>
      <c r="AFR9" s="18"/>
      <c r="AFS9" s="18"/>
      <c r="AFT9" s="18"/>
      <c r="AFU9" s="18"/>
      <c r="AFV9" s="18"/>
      <c r="AFW9" s="18"/>
      <c r="AFX9" s="18"/>
      <c r="AFY9" s="18"/>
      <c r="AFZ9" s="18"/>
      <c r="AGA9" s="18"/>
      <c r="AGB9" s="18"/>
      <c r="AGC9" s="18"/>
      <c r="AGD9" s="18"/>
      <c r="AGE9" s="18"/>
      <c r="AGF9" s="18"/>
      <c r="AGG9" s="18"/>
      <c r="AGH9" s="18"/>
      <c r="AGI9" s="18"/>
      <c r="AGJ9" s="18"/>
      <c r="AGK9" s="18"/>
      <c r="AGL9" s="18"/>
      <c r="AGM9" s="18"/>
      <c r="AGN9" s="18"/>
      <c r="AGO9" s="18"/>
      <c r="AGP9" s="18"/>
      <c r="AGQ9" s="18"/>
      <c r="AGR9" s="18"/>
      <c r="AGS9" s="18"/>
      <c r="AGT9" s="18"/>
      <c r="AGU9" s="18"/>
      <c r="AGV9" s="18"/>
      <c r="AGW9" s="18"/>
      <c r="AGX9" s="18"/>
      <c r="AGY9" s="18"/>
      <c r="AGZ9" s="18"/>
      <c r="AHA9" s="18"/>
      <c r="AHB9" s="18"/>
      <c r="AHC9" s="18"/>
      <c r="AHD9" s="18"/>
      <c r="AHE9" s="18"/>
      <c r="AHF9" s="18"/>
      <c r="AHG9" s="18"/>
      <c r="AHH9" s="18"/>
      <c r="AHI9" s="18"/>
      <c r="AHJ9" s="18"/>
      <c r="AHK9" s="18"/>
      <c r="AHL9" s="18"/>
      <c r="AHM9" s="18"/>
      <c r="AHN9" s="18"/>
      <c r="AHO9" s="18"/>
      <c r="AHP9" s="18"/>
      <c r="AHQ9" s="18"/>
      <c r="AHR9" s="18"/>
      <c r="AHS9" s="18"/>
      <c r="AHT9" s="18"/>
      <c r="AHU9" s="18"/>
      <c r="AHV9" s="18"/>
      <c r="AHW9" s="18"/>
      <c r="AHX9" s="18"/>
      <c r="AHY9" s="18"/>
      <c r="AHZ9" s="18"/>
      <c r="AIA9" s="18"/>
      <c r="AIB9" s="18"/>
      <c r="AIC9" s="18"/>
      <c r="AID9" s="18"/>
      <c r="AIE9" s="18"/>
      <c r="AIF9" s="18"/>
      <c r="AIG9" s="18"/>
      <c r="AIH9" s="18"/>
      <c r="AII9" s="18"/>
      <c r="AIJ9" s="18"/>
      <c r="AIK9" s="18"/>
      <c r="AIL9" s="18"/>
      <c r="AIM9" s="18"/>
      <c r="AIN9" s="18"/>
      <c r="AIO9" s="18"/>
      <c r="AIP9" s="18"/>
      <c r="AIQ9" s="18"/>
      <c r="AIR9" s="18"/>
      <c r="AIS9" s="18"/>
      <c r="AIT9" s="18"/>
      <c r="AIU9" s="18"/>
      <c r="AIV9" s="18"/>
      <c r="AIW9" s="18"/>
      <c r="AIX9" s="18"/>
      <c r="AIY9" s="18"/>
      <c r="AIZ9" s="18"/>
      <c r="AJA9" s="18"/>
      <c r="AJB9" s="18"/>
      <c r="AJC9" s="18"/>
      <c r="AJD9" s="18"/>
      <c r="AJE9" s="18"/>
      <c r="AJF9" s="18"/>
      <c r="AJG9" s="18"/>
      <c r="AJH9" s="18"/>
      <c r="AJI9" s="18"/>
      <c r="AJJ9" s="18"/>
      <c r="AJK9" s="18"/>
      <c r="AJL9" s="18"/>
      <c r="AJM9" s="18"/>
      <c r="AJN9" s="18"/>
      <c r="AJO9" s="18"/>
      <c r="AJP9" s="18"/>
      <c r="AJQ9" s="18"/>
      <c r="AJR9" s="18"/>
      <c r="AJS9" s="18"/>
      <c r="AJT9" s="18"/>
      <c r="AJU9" s="18"/>
      <c r="AJV9" s="18"/>
      <c r="AJW9" s="18"/>
      <c r="AJX9" s="18"/>
      <c r="AJY9" s="18"/>
      <c r="AJZ9" s="18"/>
      <c r="AKA9" s="18"/>
      <c r="AKB9" s="18"/>
      <c r="AKC9" s="18"/>
      <c r="AKD9" s="18"/>
      <c r="AKE9" s="18"/>
      <c r="AKF9" s="18"/>
      <c r="AKG9" s="18"/>
      <c r="AKH9" s="18"/>
      <c r="AKI9" s="18"/>
      <c r="AKJ9" s="18"/>
      <c r="AKK9" s="18"/>
      <c r="AKL9" s="18"/>
      <c r="AKM9" s="18"/>
      <c r="AKN9" s="18"/>
      <c r="AKO9" s="18"/>
    </row>
    <row r="10" spans="1:977" s="18" customFormat="1" ht="54" outlineLevel="1" x14ac:dyDescent="0.15">
      <c r="A10" s="4"/>
      <c r="B10" s="37" t="s">
        <v>37</v>
      </c>
      <c r="C10" s="38" t="s">
        <v>16</v>
      </c>
      <c r="D10" s="39" t="s">
        <v>38</v>
      </c>
      <c r="E10" s="40"/>
      <c r="F10" s="40">
        <v>1672.16</v>
      </c>
      <c r="G10" s="41"/>
      <c r="H10" s="42">
        <f t="shared" si="0"/>
        <v>1672.16</v>
      </c>
      <c r="I10" s="43" t="s">
        <v>39</v>
      </c>
      <c r="J10" s="44" t="s">
        <v>40</v>
      </c>
      <c r="K10" s="45">
        <v>2578115</v>
      </c>
      <c r="L10" s="45">
        <v>2476915</v>
      </c>
      <c r="M10" s="46">
        <v>1672.16</v>
      </c>
      <c r="N10" s="47">
        <v>0</v>
      </c>
      <c r="O10" s="48">
        <f t="shared" si="1"/>
        <v>1672.16</v>
      </c>
      <c r="P10" s="48">
        <f t="shared" si="2"/>
        <v>0</v>
      </c>
      <c r="Q10" s="49"/>
    </row>
    <row r="12" spans="1:977" ht="23.4" x14ac:dyDescent="0.45">
      <c r="B12" s="1224" t="s">
        <v>5</v>
      </c>
      <c r="C12" s="1224"/>
      <c r="D12" s="1224"/>
      <c r="E12" s="1224"/>
      <c r="F12" s="1224"/>
    </row>
    <row r="15" spans="1:977" x14ac:dyDescent="0.3">
      <c r="B15" s="50" t="s">
        <v>41</v>
      </c>
      <c r="C15" s="51"/>
      <c r="D15" s="52" t="s">
        <v>42</v>
      </c>
      <c r="E15" s="52"/>
      <c r="F15" s="53"/>
      <c r="G15" s="53"/>
      <c r="H15" s="53"/>
      <c r="I15" s="53"/>
      <c r="J15" s="53"/>
      <c r="K15" s="53"/>
      <c r="L15" s="53"/>
      <c r="M15" s="53"/>
      <c r="N15" s="53"/>
      <c r="O15" s="54"/>
      <c r="P15" s="55"/>
    </row>
    <row r="16" spans="1:977" x14ac:dyDescent="0.3">
      <c r="B16" s="50" t="s">
        <v>43</v>
      </c>
      <c r="C16" s="56"/>
      <c r="D16" s="52" t="s">
        <v>44</v>
      </c>
      <c r="E16" s="52"/>
      <c r="F16" s="57"/>
      <c r="G16" s="57"/>
      <c r="H16" s="57"/>
      <c r="I16" s="57"/>
      <c r="J16" s="57"/>
      <c r="K16" s="57"/>
      <c r="L16" s="57"/>
      <c r="M16" s="57"/>
      <c r="N16" s="57"/>
      <c r="O16" s="54"/>
      <c r="P16" s="58"/>
    </row>
    <row r="17" spans="2:16" x14ac:dyDescent="0.3">
      <c r="B17" s="50" t="s">
        <v>45</v>
      </c>
      <c r="C17" s="56"/>
      <c r="D17" s="52" t="s">
        <v>46</v>
      </c>
      <c r="E17" s="52"/>
      <c r="F17" s="57"/>
      <c r="G17" s="57"/>
      <c r="H17" s="57"/>
      <c r="I17" s="57"/>
      <c r="J17" s="57"/>
      <c r="K17" s="57"/>
      <c r="L17" s="57"/>
      <c r="M17" s="57"/>
      <c r="N17" s="57"/>
      <c r="O17" s="54"/>
      <c r="P17" s="58"/>
    </row>
    <row r="18" spans="2:16" x14ac:dyDescent="0.3">
      <c r="B18" s="50" t="s">
        <v>47</v>
      </c>
      <c r="C18" s="56"/>
      <c r="D18" s="59">
        <v>42011</v>
      </c>
      <c r="E18" s="59"/>
      <c r="F18" s="57"/>
      <c r="G18" s="57"/>
      <c r="H18" s="57"/>
      <c r="I18" s="57"/>
      <c r="J18" s="57"/>
      <c r="K18" s="57"/>
      <c r="L18" s="57"/>
      <c r="M18" s="57"/>
      <c r="N18" s="57"/>
      <c r="O18" s="54"/>
      <c r="P18" s="58"/>
    </row>
    <row r="19" spans="2:16" ht="21.6" x14ac:dyDescent="0.3">
      <c r="B19" s="60"/>
      <c r="C19" s="61" t="s">
        <v>48</v>
      </c>
      <c r="D19" s="62" t="s">
        <v>49</v>
      </c>
      <c r="E19" s="62"/>
      <c r="F19" s="63" t="s">
        <v>50</v>
      </c>
      <c r="G19" s="63" t="s">
        <v>51</v>
      </c>
      <c r="H19" s="63" t="s">
        <v>35</v>
      </c>
      <c r="I19" s="63" t="s">
        <v>52</v>
      </c>
      <c r="J19" s="63" t="s">
        <v>53</v>
      </c>
      <c r="K19" s="63" t="s">
        <v>54</v>
      </c>
      <c r="L19" s="63" t="s">
        <v>55</v>
      </c>
      <c r="M19" s="64" t="s">
        <v>56</v>
      </c>
      <c r="N19" s="65" t="s">
        <v>57</v>
      </c>
      <c r="O19" s="66" t="s">
        <v>58</v>
      </c>
      <c r="P19" s="67"/>
    </row>
    <row r="20" spans="2:16" x14ac:dyDescent="0.3">
      <c r="B20" s="68" t="s">
        <v>59</v>
      </c>
      <c r="C20" s="69"/>
      <c r="D20" s="69"/>
      <c r="E20" s="69"/>
      <c r="F20" s="70">
        <v>7742</v>
      </c>
      <c r="G20" s="70"/>
      <c r="H20" s="70">
        <v>7718</v>
      </c>
      <c r="I20" s="70">
        <v>7916</v>
      </c>
      <c r="J20" s="70"/>
      <c r="K20" s="70"/>
      <c r="L20" s="70"/>
      <c r="M20" s="71"/>
      <c r="N20" s="72"/>
      <c r="O20" s="73"/>
      <c r="P20" s="67"/>
    </row>
    <row r="21" spans="2:16" x14ac:dyDescent="0.3">
      <c r="B21" s="68" t="s">
        <v>60</v>
      </c>
      <c r="C21" s="69"/>
      <c r="D21" s="69"/>
      <c r="E21" s="69"/>
      <c r="F21" s="74">
        <v>2578119</v>
      </c>
      <c r="G21" s="74"/>
      <c r="H21" s="74">
        <v>2578105</v>
      </c>
      <c r="I21" s="74">
        <v>2578654</v>
      </c>
      <c r="J21" s="74"/>
      <c r="K21" s="74">
        <v>4401000</v>
      </c>
      <c r="L21" s="74">
        <v>4401000</v>
      </c>
      <c r="M21" s="74"/>
      <c r="N21" s="75"/>
      <c r="O21" s="76"/>
      <c r="P21" s="1226" t="s">
        <v>61</v>
      </c>
    </row>
    <row r="22" spans="2:16" x14ac:dyDescent="0.3">
      <c r="B22" s="77" t="s">
        <v>62</v>
      </c>
      <c r="C22" s="78"/>
      <c r="D22" s="78"/>
      <c r="E22" s="78"/>
      <c r="F22" s="79">
        <v>2476911</v>
      </c>
      <c r="G22" s="79"/>
      <c r="H22" s="79">
        <v>2475911</v>
      </c>
      <c r="I22" s="79">
        <v>2476911</v>
      </c>
      <c r="J22" s="79"/>
      <c r="K22" s="79"/>
      <c r="L22" s="79"/>
      <c r="M22" s="79"/>
      <c r="N22" s="75"/>
      <c r="O22" s="80"/>
      <c r="P22" s="1227"/>
    </row>
    <row r="23" spans="2:16" x14ac:dyDescent="0.3">
      <c r="B23" s="77" t="s">
        <v>63</v>
      </c>
      <c r="C23" s="78"/>
      <c r="D23" s="78"/>
      <c r="E23" s="78"/>
      <c r="F23" s="81" t="s">
        <v>64</v>
      </c>
      <c r="G23" s="81"/>
      <c r="H23" s="81" t="s">
        <v>65</v>
      </c>
      <c r="I23" s="81" t="s">
        <v>66</v>
      </c>
      <c r="J23" s="81" t="s">
        <v>67</v>
      </c>
      <c r="K23" s="81" t="s">
        <v>68</v>
      </c>
      <c r="L23" s="81"/>
      <c r="M23" s="81"/>
      <c r="N23" s="75"/>
      <c r="O23" s="82"/>
      <c r="P23" s="1227"/>
    </row>
    <row r="24" spans="2:16" x14ac:dyDescent="0.3">
      <c r="B24" s="77" t="s">
        <v>69</v>
      </c>
      <c r="C24" s="78"/>
      <c r="D24" s="78"/>
      <c r="E24" s="78"/>
      <c r="F24" s="83">
        <v>324669.06</v>
      </c>
      <c r="G24" s="83">
        <v>21211.200000000001</v>
      </c>
      <c r="H24" s="83">
        <v>8061</v>
      </c>
      <c r="I24" s="83">
        <v>199973.72</v>
      </c>
      <c r="J24" s="83">
        <v>3000</v>
      </c>
      <c r="K24" s="83">
        <v>211666.2</v>
      </c>
      <c r="L24" s="83">
        <v>642846.57999999996</v>
      </c>
      <c r="M24" s="83"/>
      <c r="N24" s="83">
        <f>SUM(F24:M24)</f>
        <v>1411427.7599999998</v>
      </c>
      <c r="O24" s="82"/>
      <c r="P24" s="1227"/>
    </row>
    <row r="25" spans="2:16" x14ac:dyDescent="0.3">
      <c r="B25" s="84"/>
      <c r="C25" s="85"/>
      <c r="D25" s="85"/>
      <c r="E25" s="85"/>
      <c r="F25" s="86"/>
      <c r="G25" s="86"/>
      <c r="H25" s="86"/>
      <c r="I25" s="86"/>
      <c r="J25" s="86"/>
      <c r="K25" s="86"/>
      <c r="L25" s="86"/>
      <c r="M25" s="86"/>
      <c r="N25" s="86"/>
      <c r="O25" s="87"/>
      <c r="P25" s="88"/>
    </row>
    <row r="26" spans="2:16" x14ac:dyDescent="0.3">
      <c r="B26" s="89">
        <v>41572</v>
      </c>
      <c r="C26" s="90" t="s">
        <v>70</v>
      </c>
      <c r="D26" s="90" t="s">
        <v>71</v>
      </c>
      <c r="E26" s="90"/>
      <c r="F26" s="91"/>
      <c r="G26" s="91"/>
      <c r="H26" s="91"/>
      <c r="I26" s="91"/>
      <c r="J26" s="91">
        <v>3000</v>
      </c>
      <c r="K26" s="91"/>
      <c r="L26" s="91"/>
      <c r="M26" s="91"/>
      <c r="N26" s="91">
        <f t="shared" ref="N26:N43" si="3">SUM(F26:M26)</f>
        <v>3000</v>
      </c>
      <c r="O26" s="89"/>
      <c r="P26" s="1228" t="s">
        <v>72</v>
      </c>
    </row>
    <row r="27" spans="2:16" x14ac:dyDescent="0.3">
      <c r="B27" s="89">
        <v>41848</v>
      </c>
      <c r="C27" s="90" t="s">
        <v>70</v>
      </c>
      <c r="D27" s="90" t="s">
        <v>73</v>
      </c>
      <c r="E27" s="90"/>
      <c r="F27" s="91">
        <v>38213</v>
      </c>
      <c r="G27" s="91"/>
      <c r="H27" s="91">
        <v>8061</v>
      </c>
      <c r="I27" s="91"/>
      <c r="J27" s="91"/>
      <c r="K27" s="91"/>
      <c r="L27" s="91"/>
      <c r="M27" s="91"/>
      <c r="N27" s="91"/>
      <c r="O27" s="89"/>
      <c r="P27" s="1228"/>
    </row>
    <row r="28" spans="2:16" x14ac:dyDescent="0.3">
      <c r="B28" s="89">
        <v>41817</v>
      </c>
      <c r="C28" s="90" t="s">
        <v>74</v>
      </c>
      <c r="D28" s="90" t="s">
        <v>75</v>
      </c>
      <c r="E28" s="90"/>
      <c r="F28" s="91"/>
      <c r="G28" s="91"/>
      <c r="H28" s="91"/>
      <c r="I28" s="91"/>
      <c r="J28" s="91"/>
      <c r="K28" s="91">
        <v>15470</v>
      </c>
      <c r="L28" s="91"/>
      <c r="M28" s="91"/>
      <c r="N28" s="91">
        <f t="shared" si="3"/>
        <v>15470</v>
      </c>
      <c r="O28" s="89"/>
      <c r="P28" s="1229"/>
    </row>
    <row r="29" spans="2:16" x14ac:dyDescent="0.3">
      <c r="B29" s="89">
        <v>41817</v>
      </c>
      <c r="C29" s="90" t="s">
        <v>76</v>
      </c>
      <c r="D29" s="90" t="s">
        <v>77</v>
      </c>
      <c r="E29" s="90"/>
      <c r="F29" s="91"/>
      <c r="G29" s="91"/>
      <c r="H29" s="91"/>
      <c r="I29" s="91"/>
      <c r="J29" s="91"/>
      <c r="K29" s="91">
        <v>41019.199999999997</v>
      </c>
      <c r="L29" s="91"/>
      <c r="M29" s="91"/>
      <c r="N29" s="91">
        <f t="shared" si="3"/>
        <v>41019.199999999997</v>
      </c>
      <c r="O29" s="89"/>
      <c r="P29" s="1229"/>
    </row>
    <row r="30" spans="2:16" x14ac:dyDescent="0.3">
      <c r="B30" s="89">
        <v>41817</v>
      </c>
      <c r="C30" s="90" t="s">
        <v>78</v>
      </c>
      <c r="D30" s="92" t="s">
        <v>79</v>
      </c>
      <c r="E30" s="90"/>
      <c r="F30" s="91">
        <v>2932.13</v>
      </c>
      <c r="G30" s="91"/>
      <c r="H30" s="91"/>
      <c r="I30" s="91"/>
      <c r="J30" s="91"/>
      <c r="K30" s="91"/>
      <c r="L30" s="91"/>
      <c r="M30" s="91"/>
      <c r="N30" s="91">
        <f t="shared" si="3"/>
        <v>2932.13</v>
      </c>
      <c r="O30" s="89"/>
      <c r="P30" s="1229"/>
    </row>
    <row r="31" spans="2:16" ht="21.6" x14ac:dyDescent="0.3">
      <c r="B31" s="89">
        <v>41817</v>
      </c>
      <c r="C31" s="90" t="s">
        <v>80</v>
      </c>
      <c r="D31" s="90" t="s">
        <v>81</v>
      </c>
      <c r="E31" s="90"/>
      <c r="F31" s="91"/>
      <c r="G31" s="91"/>
      <c r="H31" s="91"/>
      <c r="I31" s="91"/>
      <c r="J31" s="91"/>
      <c r="K31" s="91">
        <v>140800</v>
      </c>
      <c r="L31" s="91"/>
      <c r="M31" s="91"/>
      <c r="N31" s="91">
        <f t="shared" si="3"/>
        <v>140800</v>
      </c>
      <c r="O31" s="89"/>
      <c r="P31" s="1229"/>
    </row>
    <row r="32" spans="2:16" x14ac:dyDescent="0.3">
      <c r="B32" s="89">
        <v>41817</v>
      </c>
      <c r="C32" s="90" t="s">
        <v>82</v>
      </c>
      <c r="D32" s="90" t="s">
        <v>81</v>
      </c>
      <c r="E32" s="90"/>
      <c r="F32" s="91"/>
      <c r="G32" s="91"/>
      <c r="H32" s="91"/>
      <c r="I32" s="91"/>
      <c r="J32" s="91"/>
      <c r="K32" s="91">
        <v>14377</v>
      </c>
      <c r="L32" s="91"/>
      <c r="M32" s="91"/>
      <c r="N32" s="91">
        <f t="shared" si="3"/>
        <v>14377</v>
      </c>
      <c r="O32" s="89"/>
      <c r="P32" s="1229"/>
    </row>
    <row r="33" spans="2:16" x14ac:dyDescent="0.3">
      <c r="B33" s="89">
        <v>42017</v>
      </c>
      <c r="C33" s="90" t="s">
        <v>83</v>
      </c>
      <c r="D33" s="93" t="s">
        <v>84</v>
      </c>
      <c r="E33" s="94">
        <v>3475</v>
      </c>
      <c r="F33" s="91"/>
      <c r="G33" s="91"/>
      <c r="H33" s="91"/>
      <c r="I33" s="91"/>
      <c r="J33" s="91"/>
      <c r="K33" s="91"/>
      <c r="L33" s="91"/>
      <c r="M33" s="91"/>
      <c r="N33" s="91"/>
      <c r="O33" s="89"/>
      <c r="P33" s="1229"/>
    </row>
    <row r="34" spans="2:16" x14ac:dyDescent="0.3">
      <c r="B34" s="89">
        <v>42017</v>
      </c>
      <c r="C34" s="90" t="s">
        <v>85</v>
      </c>
      <c r="D34" s="93" t="s">
        <v>84</v>
      </c>
      <c r="E34" s="94">
        <v>5437.43</v>
      </c>
      <c r="F34" s="91"/>
      <c r="G34" s="91"/>
      <c r="H34" s="91"/>
      <c r="I34" s="91"/>
      <c r="J34" s="91"/>
      <c r="K34" s="91"/>
      <c r="L34" s="91"/>
      <c r="M34" s="91"/>
      <c r="N34" s="91"/>
      <c r="O34" s="89"/>
      <c r="P34" s="1229"/>
    </row>
    <row r="35" spans="2:16" x14ac:dyDescent="0.3">
      <c r="B35" s="89">
        <v>41817</v>
      </c>
      <c r="C35" s="90" t="s">
        <v>86</v>
      </c>
      <c r="D35" s="90"/>
      <c r="E35" s="90"/>
      <c r="F35" s="91"/>
      <c r="G35" s="91"/>
      <c r="H35" s="91"/>
      <c r="I35" s="91"/>
      <c r="J35" s="91"/>
      <c r="K35" s="91"/>
      <c r="L35" s="91">
        <v>642846.57999999996</v>
      </c>
      <c r="M35" s="91"/>
      <c r="N35" s="91">
        <f t="shared" si="3"/>
        <v>642846.57999999996</v>
      </c>
      <c r="O35" s="89"/>
      <c r="P35" s="1229"/>
    </row>
    <row r="36" spans="2:16" x14ac:dyDescent="0.3">
      <c r="B36" s="89">
        <v>41817</v>
      </c>
      <c r="C36" s="90" t="s">
        <v>86</v>
      </c>
      <c r="D36" s="90" t="s">
        <v>87</v>
      </c>
      <c r="E36" s="90"/>
      <c r="F36" s="91">
        <v>5356.22</v>
      </c>
      <c r="G36" s="91"/>
      <c r="H36" s="91"/>
      <c r="I36" s="91"/>
      <c r="J36" s="91"/>
      <c r="K36" s="91"/>
      <c r="L36" s="91"/>
      <c r="M36" s="91"/>
      <c r="N36" s="91">
        <f t="shared" si="3"/>
        <v>5356.22</v>
      </c>
      <c r="O36" s="89"/>
      <c r="P36" s="1229"/>
    </row>
    <row r="37" spans="2:16" x14ac:dyDescent="0.3">
      <c r="B37" s="89">
        <v>41817</v>
      </c>
      <c r="C37" s="90" t="s">
        <v>88</v>
      </c>
      <c r="D37" s="90" t="s">
        <v>89</v>
      </c>
      <c r="E37" s="90"/>
      <c r="F37" s="91"/>
      <c r="G37" s="91"/>
      <c r="H37" s="91"/>
      <c r="I37" s="91"/>
      <c r="J37" s="91"/>
      <c r="K37" s="91"/>
      <c r="L37" s="91"/>
      <c r="M37" s="91">
        <v>15000</v>
      </c>
      <c r="N37" s="91">
        <f t="shared" si="3"/>
        <v>15000</v>
      </c>
      <c r="O37" s="89"/>
      <c r="P37" s="1229"/>
    </row>
    <row r="38" spans="2:16" x14ac:dyDescent="0.3">
      <c r="B38" s="89"/>
      <c r="C38" s="90" t="s">
        <v>90</v>
      </c>
      <c r="D38" s="93" t="s">
        <v>91</v>
      </c>
      <c r="E38" s="90"/>
      <c r="F38" s="91" t="s">
        <v>92</v>
      </c>
      <c r="G38" s="91"/>
      <c r="H38" s="91"/>
      <c r="I38" s="91"/>
      <c r="J38" s="91"/>
      <c r="K38" s="91"/>
      <c r="L38" s="91"/>
      <c r="M38" s="91"/>
      <c r="N38" s="91">
        <f t="shared" si="3"/>
        <v>0</v>
      </c>
      <c r="O38" s="89"/>
      <c r="P38" s="1229"/>
    </row>
    <row r="39" spans="2:16" x14ac:dyDescent="0.3">
      <c r="B39" s="89"/>
      <c r="C39" s="90" t="s">
        <v>93</v>
      </c>
      <c r="D39" s="93" t="s">
        <v>91</v>
      </c>
      <c r="E39" s="90"/>
      <c r="F39" s="91" t="s">
        <v>92</v>
      </c>
      <c r="G39" s="91"/>
      <c r="H39" s="91"/>
      <c r="I39" s="91"/>
      <c r="J39" s="91"/>
      <c r="K39" s="91"/>
      <c r="L39" s="91"/>
      <c r="M39" s="91"/>
      <c r="N39" s="91">
        <f t="shared" si="3"/>
        <v>0</v>
      </c>
      <c r="O39" s="89"/>
      <c r="P39" s="1229"/>
    </row>
    <row r="40" spans="2:16" x14ac:dyDescent="0.3">
      <c r="B40" s="89"/>
      <c r="C40" s="90" t="s">
        <v>94</v>
      </c>
      <c r="D40" s="93" t="s">
        <v>91</v>
      </c>
      <c r="E40" s="90"/>
      <c r="F40" s="91" t="s">
        <v>92</v>
      </c>
      <c r="G40" s="91"/>
      <c r="H40" s="91"/>
      <c r="I40" s="91"/>
      <c r="J40" s="91"/>
      <c r="K40" s="91"/>
      <c r="L40" s="91"/>
      <c r="M40" s="91"/>
      <c r="N40" s="91">
        <f t="shared" si="3"/>
        <v>0</v>
      </c>
      <c r="O40" s="89"/>
      <c r="P40" s="1229"/>
    </row>
    <row r="41" spans="2:16" x14ac:dyDescent="0.3">
      <c r="B41" s="89"/>
      <c r="C41" s="90" t="s">
        <v>95</v>
      </c>
      <c r="D41" s="93" t="s">
        <v>91</v>
      </c>
      <c r="E41" s="90"/>
      <c r="F41" s="91" t="s">
        <v>92</v>
      </c>
      <c r="G41" s="91"/>
      <c r="H41" s="91"/>
      <c r="I41" s="91"/>
      <c r="J41" s="91"/>
      <c r="K41" s="91"/>
      <c r="L41" s="91"/>
      <c r="M41" s="91"/>
      <c r="N41" s="91">
        <f t="shared" si="3"/>
        <v>0</v>
      </c>
      <c r="O41" s="89"/>
      <c r="P41" s="1229"/>
    </row>
    <row r="42" spans="2:16" x14ac:dyDescent="0.3">
      <c r="B42" s="89"/>
      <c r="C42" s="90"/>
      <c r="D42" s="90"/>
      <c r="E42" s="90"/>
      <c r="F42" s="91"/>
      <c r="G42" s="91"/>
      <c r="H42" s="91"/>
      <c r="I42" s="91"/>
      <c r="J42" s="91"/>
      <c r="K42" s="91"/>
      <c r="L42" s="91"/>
      <c r="M42" s="91"/>
      <c r="N42" s="91">
        <f t="shared" si="3"/>
        <v>0</v>
      </c>
      <c r="O42" s="89"/>
      <c r="P42" s="1229"/>
    </row>
    <row r="43" spans="2:16" x14ac:dyDescent="0.3">
      <c r="B43" s="89"/>
      <c r="C43" s="90"/>
      <c r="D43" s="90"/>
      <c r="E43" s="90"/>
      <c r="F43" s="91"/>
      <c r="G43" s="91"/>
      <c r="H43" s="91"/>
      <c r="I43" s="91"/>
      <c r="J43" s="91"/>
      <c r="K43" s="91"/>
      <c r="L43" s="91"/>
      <c r="M43" s="91"/>
      <c r="N43" s="91">
        <f t="shared" si="3"/>
        <v>0</v>
      </c>
      <c r="O43" s="89"/>
      <c r="P43" s="1229"/>
    </row>
    <row r="44" spans="2:16" x14ac:dyDescent="0.3">
      <c r="B44" s="95"/>
      <c r="C44" s="96" t="s">
        <v>96</v>
      </c>
      <c r="D44" s="97"/>
      <c r="E44" s="98"/>
      <c r="F44" s="99">
        <f t="shared" ref="F44:N44" si="4">SUM(F26:F43)</f>
        <v>46501.35</v>
      </c>
      <c r="G44" s="99"/>
      <c r="H44" s="99"/>
      <c r="I44" s="99"/>
      <c r="J44" s="99">
        <f t="shared" si="4"/>
        <v>3000</v>
      </c>
      <c r="K44" s="99">
        <f t="shared" si="4"/>
        <v>211666.2</v>
      </c>
      <c r="L44" s="99">
        <f t="shared" si="4"/>
        <v>642846.57999999996</v>
      </c>
      <c r="M44" s="99">
        <f t="shared" si="4"/>
        <v>15000</v>
      </c>
      <c r="N44" s="99">
        <f t="shared" si="4"/>
        <v>880801.12999999989</v>
      </c>
      <c r="O44" s="100"/>
      <c r="P44" s="1229"/>
    </row>
    <row r="45" spans="2:16" x14ac:dyDescent="0.3">
      <c r="B45" s="101"/>
      <c r="C45" s="102"/>
      <c r="D45" s="102"/>
      <c r="E45" s="102"/>
      <c r="F45" s="103"/>
      <c r="G45" s="103"/>
      <c r="H45" s="103"/>
      <c r="I45" s="103"/>
      <c r="J45" s="103"/>
      <c r="K45" s="103"/>
      <c r="L45" s="103"/>
      <c r="M45" s="103"/>
      <c r="N45" s="103"/>
      <c r="O45" s="104"/>
      <c r="P45" s="105"/>
    </row>
    <row r="46" spans="2:16" x14ac:dyDescent="0.3">
      <c r="B46" s="106">
        <v>41656</v>
      </c>
      <c r="C46" s="107" t="s">
        <v>97</v>
      </c>
      <c r="D46" s="108" t="s">
        <v>98</v>
      </c>
      <c r="E46" s="108"/>
      <c r="F46" s="109"/>
      <c r="G46" s="109"/>
      <c r="H46" s="109"/>
      <c r="I46" s="109"/>
      <c r="J46" s="109">
        <v>608.58000000000004</v>
      </c>
      <c r="K46" s="109"/>
      <c r="L46" s="109"/>
      <c r="M46" s="109"/>
      <c r="N46" s="110">
        <f t="shared" ref="N46:N59" si="5">SUM(F46:M46)</f>
        <v>608.58000000000004</v>
      </c>
      <c r="O46" s="111"/>
      <c r="P46" s="1230" t="s">
        <v>99</v>
      </c>
    </row>
    <row r="47" spans="2:16" x14ac:dyDescent="0.3">
      <c r="B47" s="106">
        <v>41681</v>
      </c>
      <c r="C47" s="107" t="s">
        <v>97</v>
      </c>
      <c r="D47" s="108" t="s">
        <v>100</v>
      </c>
      <c r="E47" s="108"/>
      <c r="F47" s="109"/>
      <c r="G47" s="109"/>
      <c r="H47" s="109"/>
      <c r="I47" s="109"/>
      <c r="J47" s="109">
        <v>743.99</v>
      </c>
      <c r="K47" s="109"/>
      <c r="L47" s="109"/>
      <c r="M47" s="109"/>
      <c r="N47" s="110">
        <f t="shared" si="5"/>
        <v>743.99</v>
      </c>
      <c r="O47" s="111"/>
      <c r="P47" s="1230"/>
    </row>
    <row r="48" spans="2:16" x14ac:dyDescent="0.3">
      <c r="B48" s="106">
        <v>41908</v>
      </c>
      <c r="C48" s="107" t="s">
        <v>97</v>
      </c>
      <c r="D48" s="108" t="s">
        <v>101</v>
      </c>
      <c r="E48" s="108"/>
      <c r="F48" s="109"/>
      <c r="G48" s="109"/>
      <c r="H48" s="109"/>
      <c r="I48" s="109"/>
      <c r="J48" s="109">
        <v>1255.31</v>
      </c>
      <c r="K48" s="109"/>
      <c r="L48" s="109"/>
      <c r="M48" s="109"/>
      <c r="N48" s="110">
        <f t="shared" si="5"/>
        <v>1255.31</v>
      </c>
      <c r="O48" s="111"/>
      <c r="P48" s="1230"/>
    </row>
    <row r="49" spans="2:16" x14ac:dyDescent="0.3">
      <c r="B49" s="106">
        <v>41974</v>
      </c>
      <c r="C49" s="107" t="s">
        <v>97</v>
      </c>
      <c r="D49" s="108" t="s">
        <v>102</v>
      </c>
      <c r="E49" s="108"/>
      <c r="F49" s="109"/>
      <c r="G49" s="109"/>
      <c r="H49" s="109"/>
      <c r="I49" s="109"/>
      <c r="J49" s="109">
        <v>132.86000000000001</v>
      </c>
      <c r="K49" s="109"/>
      <c r="L49" s="109"/>
      <c r="M49" s="109"/>
      <c r="N49" s="110">
        <f t="shared" si="5"/>
        <v>132.86000000000001</v>
      </c>
      <c r="O49" s="111"/>
      <c r="P49" s="1230"/>
    </row>
    <row r="50" spans="2:16" x14ac:dyDescent="0.3">
      <c r="B50" s="106" t="s">
        <v>103</v>
      </c>
      <c r="C50" s="107" t="s">
        <v>97</v>
      </c>
      <c r="D50" s="108" t="s">
        <v>104</v>
      </c>
      <c r="E50" s="108"/>
      <c r="F50" s="109"/>
      <c r="G50" s="109"/>
      <c r="H50" s="109"/>
      <c r="I50" s="109"/>
      <c r="J50" s="109">
        <v>88.57</v>
      </c>
      <c r="K50" s="109"/>
      <c r="L50" s="109"/>
      <c r="M50" s="109"/>
      <c r="N50" s="110">
        <f t="shared" si="5"/>
        <v>88.57</v>
      </c>
      <c r="O50" s="111"/>
      <c r="P50" s="1230"/>
    </row>
    <row r="51" spans="2:16" x14ac:dyDescent="0.3">
      <c r="B51" s="106">
        <v>41894</v>
      </c>
      <c r="C51" s="107" t="s">
        <v>105</v>
      </c>
      <c r="D51" s="108" t="s">
        <v>98</v>
      </c>
      <c r="E51" s="108"/>
      <c r="F51" s="109"/>
      <c r="G51" s="109"/>
      <c r="H51" s="109">
        <v>4035.54</v>
      </c>
      <c r="I51" s="109"/>
      <c r="J51" s="109"/>
      <c r="K51" s="109"/>
      <c r="L51" s="109"/>
      <c r="M51" s="109"/>
      <c r="N51" s="110">
        <f t="shared" si="5"/>
        <v>4035.54</v>
      </c>
      <c r="O51" s="111"/>
      <c r="P51" s="1230"/>
    </row>
    <row r="52" spans="2:16" x14ac:dyDescent="0.3">
      <c r="B52" s="112">
        <v>41947</v>
      </c>
      <c r="C52" s="107" t="s">
        <v>105</v>
      </c>
      <c r="D52" s="108" t="s">
        <v>100</v>
      </c>
      <c r="E52" s="108"/>
      <c r="F52" s="110"/>
      <c r="G52" s="110"/>
      <c r="H52" s="110">
        <v>946.86</v>
      </c>
      <c r="I52" s="110"/>
      <c r="J52" s="110"/>
      <c r="K52" s="110"/>
      <c r="L52" s="110"/>
      <c r="M52" s="110"/>
      <c r="N52" s="110">
        <f t="shared" si="5"/>
        <v>946.86</v>
      </c>
      <c r="O52" s="113"/>
      <c r="P52" s="1230"/>
    </row>
    <row r="53" spans="2:16" x14ac:dyDescent="0.3">
      <c r="B53" s="106">
        <v>42004</v>
      </c>
      <c r="C53" s="107" t="s">
        <v>105</v>
      </c>
      <c r="D53" s="108" t="s">
        <v>101</v>
      </c>
      <c r="E53" s="108"/>
      <c r="F53" s="109">
        <v>13095.46</v>
      </c>
      <c r="G53" s="109"/>
      <c r="H53" s="109">
        <v>3078.6</v>
      </c>
      <c r="I53" s="110"/>
      <c r="J53" s="110"/>
      <c r="K53" s="110"/>
      <c r="L53" s="110"/>
      <c r="M53" s="110"/>
      <c r="N53" s="110">
        <f t="shared" si="5"/>
        <v>16174.06</v>
      </c>
      <c r="O53" s="113"/>
      <c r="P53" s="1230"/>
    </row>
    <row r="54" spans="2:16" x14ac:dyDescent="0.3">
      <c r="B54" s="112"/>
      <c r="C54" s="107"/>
      <c r="D54" s="108"/>
      <c r="E54" s="108"/>
      <c r="F54" s="110"/>
      <c r="G54" s="110"/>
      <c r="H54" s="110"/>
      <c r="I54" s="110"/>
      <c r="J54" s="110"/>
      <c r="K54" s="110"/>
      <c r="L54" s="110"/>
      <c r="M54" s="110"/>
      <c r="N54" s="110">
        <f t="shared" si="5"/>
        <v>0</v>
      </c>
      <c r="O54" s="113"/>
      <c r="P54" s="1230"/>
    </row>
    <row r="55" spans="2:16" x14ac:dyDescent="0.3">
      <c r="B55" s="106"/>
      <c r="C55" s="107"/>
      <c r="D55" s="108"/>
      <c r="E55" s="108"/>
      <c r="F55" s="109"/>
      <c r="G55" s="109"/>
      <c r="H55" s="109"/>
      <c r="I55" s="109"/>
      <c r="J55" s="109"/>
      <c r="K55" s="110"/>
      <c r="L55" s="110"/>
      <c r="M55" s="110"/>
      <c r="N55" s="110">
        <f t="shared" si="5"/>
        <v>0</v>
      </c>
      <c r="O55" s="113"/>
      <c r="P55" s="1230"/>
    </row>
    <row r="56" spans="2:16" x14ac:dyDescent="0.3">
      <c r="B56" s="112"/>
      <c r="C56" s="107"/>
      <c r="D56" s="108"/>
      <c r="E56" s="108"/>
      <c r="F56" s="110"/>
      <c r="G56" s="110"/>
      <c r="H56" s="110"/>
      <c r="I56" s="110"/>
      <c r="J56" s="110"/>
      <c r="K56" s="110"/>
      <c r="L56" s="110"/>
      <c r="M56" s="110"/>
      <c r="N56" s="110">
        <f t="shared" si="5"/>
        <v>0</v>
      </c>
      <c r="O56" s="113"/>
      <c r="P56" s="1230"/>
    </row>
    <row r="57" spans="2:16" x14ac:dyDescent="0.3">
      <c r="B57" s="112"/>
      <c r="C57" s="107"/>
      <c r="D57" s="108"/>
      <c r="E57" s="108"/>
      <c r="F57" s="110"/>
      <c r="G57" s="110"/>
      <c r="H57" s="110"/>
      <c r="I57" s="110"/>
      <c r="J57" s="110"/>
      <c r="K57" s="110"/>
      <c r="L57" s="110"/>
      <c r="M57" s="110"/>
      <c r="N57" s="110">
        <f t="shared" si="5"/>
        <v>0</v>
      </c>
      <c r="O57" s="113"/>
      <c r="P57" s="1230"/>
    </row>
    <row r="58" spans="2:16" x14ac:dyDescent="0.3">
      <c r="B58" s="112"/>
      <c r="C58" s="107"/>
      <c r="D58" s="114"/>
      <c r="E58" s="114"/>
      <c r="F58" s="110"/>
      <c r="G58" s="110"/>
      <c r="H58" s="110"/>
      <c r="I58" s="110"/>
      <c r="J58" s="110"/>
      <c r="K58" s="110"/>
      <c r="L58" s="110"/>
      <c r="M58" s="110"/>
      <c r="N58" s="110">
        <f t="shared" si="5"/>
        <v>0</v>
      </c>
      <c r="O58" s="113"/>
      <c r="P58" s="1230"/>
    </row>
    <row r="59" spans="2:16" x14ac:dyDescent="0.3">
      <c r="B59" s="112"/>
      <c r="C59" s="107"/>
      <c r="D59" s="114"/>
      <c r="E59" s="114"/>
      <c r="F59" s="110"/>
      <c r="G59" s="110"/>
      <c r="H59" s="110"/>
      <c r="I59" s="110"/>
      <c r="J59" s="110"/>
      <c r="K59" s="110"/>
      <c r="L59" s="110"/>
      <c r="M59" s="110"/>
      <c r="N59" s="110">
        <f t="shared" si="5"/>
        <v>0</v>
      </c>
      <c r="O59" s="113"/>
      <c r="P59" s="1230"/>
    </row>
    <row r="60" spans="2:16" x14ac:dyDescent="0.3">
      <c r="B60" s="115"/>
      <c r="C60" s="116" t="s">
        <v>106</v>
      </c>
      <c r="D60" s="117"/>
      <c r="E60" s="118"/>
      <c r="F60" s="119">
        <f>SUM(F46:F59)</f>
        <v>13095.46</v>
      </c>
      <c r="G60" s="119"/>
      <c r="H60" s="119"/>
      <c r="I60" s="119"/>
      <c r="J60" s="119">
        <f>SUM(J46:J59)</f>
        <v>2829.3100000000004</v>
      </c>
      <c r="K60" s="119">
        <f>SUM(K46:K59)</f>
        <v>0</v>
      </c>
      <c r="L60" s="119">
        <f>SUM(L46:L59)</f>
        <v>0</v>
      </c>
      <c r="M60" s="119">
        <f>SUM(M46:M59)</f>
        <v>0</v>
      </c>
      <c r="N60" s="120">
        <f>SUM(F60:F60)</f>
        <v>13095.46</v>
      </c>
      <c r="O60" s="120"/>
      <c r="P60" s="1230"/>
    </row>
    <row r="61" spans="2:16" x14ac:dyDescent="0.3">
      <c r="B61" s="121"/>
      <c r="C61" s="122"/>
      <c r="D61" s="122"/>
      <c r="E61" s="122"/>
      <c r="F61" s="123"/>
      <c r="G61" s="123"/>
      <c r="H61" s="123"/>
      <c r="I61" s="123"/>
      <c r="J61" s="123"/>
      <c r="K61" s="123"/>
      <c r="L61" s="123"/>
      <c r="M61" s="123"/>
      <c r="N61" s="123"/>
      <c r="O61" s="124"/>
      <c r="P61" s="88"/>
    </row>
    <row r="62" spans="2:16" x14ac:dyDescent="0.3">
      <c r="B62" s="125"/>
      <c r="C62" s="126"/>
      <c r="D62" s="126"/>
      <c r="E62" s="126"/>
      <c r="F62" s="127"/>
      <c r="G62" s="127"/>
      <c r="H62" s="127"/>
      <c r="I62" s="127"/>
      <c r="J62" s="127"/>
      <c r="K62" s="127"/>
      <c r="L62" s="127"/>
      <c r="M62" s="127"/>
      <c r="N62" s="127"/>
      <c r="O62" s="128"/>
      <c r="P62" s="88"/>
    </row>
    <row r="63" spans="2:16" x14ac:dyDescent="0.3">
      <c r="B63" s="129"/>
      <c r="C63" s="130" t="s">
        <v>107</v>
      </c>
      <c r="D63" s="130"/>
      <c r="E63" s="130"/>
      <c r="F63" s="131">
        <f>F24</f>
        <v>324669.06</v>
      </c>
      <c r="G63" s="131">
        <f t="shared" ref="G63:I63" si="6">G24</f>
        <v>21211.200000000001</v>
      </c>
      <c r="H63" s="131">
        <f t="shared" si="6"/>
        <v>8061</v>
      </c>
      <c r="I63" s="131">
        <f t="shared" si="6"/>
        <v>199973.72</v>
      </c>
      <c r="J63" s="131">
        <f>J24</f>
        <v>3000</v>
      </c>
      <c r="K63" s="131">
        <f>K24</f>
        <v>211666.2</v>
      </c>
      <c r="L63" s="131">
        <f>L24</f>
        <v>642846.57999999996</v>
      </c>
      <c r="M63" s="131">
        <f>M24</f>
        <v>0</v>
      </c>
      <c r="N63" s="131">
        <f>SUM(F63:F63)</f>
        <v>324669.06</v>
      </c>
      <c r="O63" s="132"/>
      <c r="P63" s="133"/>
    </row>
    <row r="64" spans="2:16" ht="15" thickBot="1" x14ac:dyDescent="0.35">
      <c r="B64" s="134"/>
      <c r="C64" s="135" t="s">
        <v>108</v>
      </c>
      <c r="D64" s="136"/>
      <c r="E64" s="136"/>
      <c r="F64" s="137">
        <f>F44</f>
        <v>46501.35</v>
      </c>
      <c r="G64" s="137">
        <f t="shared" ref="G64:I64" si="7">G44</f>
        <v>0</v>
      </c>
      <c r="H64" s="137">
        <f t="shared" si="7"/>
        <v>0</v>
      </c>
      <c r="I64" s="137">
        <f t="shared" si="7"/>
        <v>0</v>
      </c>
      <c r="J64" s="137">
        <f>J44</f>
        <v>3000</v>
      </c>
      <c r="K64" s="137">
        <f>K44</f>
        <v>211666.2</v>
      </c>
      <c r="L64" s="137">
        <f>L44</f>
        <v>642846.57999999996</v>
      </c>
      <c r="M64" s="137">
        <f>M44</f>
        <v>15000</v>
      </c>
      <c r="N64" s="137">
        <f>SUM(F64:F64)</f>
        <v>46501.35</v>
      </c>
      <c r="O64" s="138"/>
      <c r="P64" s="139"/>
    </row>
    <row r="65" spans="2:16" x14ac:dyDescent="0.3">
      <c r="B65" s="140"/>
      <c r="C65" s="141" t="s">
        <v>109</v>
      </c>
      <c r="D65" s="142"/>
      <c r="E65" s="142"/>
      <c r="F65" s="143">
        <f t="shared" ref="F65:N65" si="8">F63-F64</f>
        <v>278167.71000000002</v>
      </c>
      <c r="G65" s="143">
        <f t="shared" si="8"/>
        <v>21211.200000000001</v>
      </c>
      <c r="H65" s="143">
        <f t="shared" si="8"/>
        <v>8061</v>
      </c>
      <c r="I65" s="143">
        <f t="shared" si="8"/>
        <v>199973.72</v>
      </c>
      <c r="J65" s="143">
        <f t="shared" si="8"/>
        <v>0</v>
      </c>
      <c r="K65" s="143">
        <f t="shared" si="8"/>
        <v>0</v>
      </c>
      <c r="L65" s="143">
        <f t="shared" si="8"/>
        <v>0</v>
      </c>
      <c r="M65" s="143">
        <f t="shared" si="8"/>
        <v>-15000</v>
      </c>
      <c r="N65" s="143">
        <f t="shared" si="8"/>
        <v>278167.71000000002</v>
      </c>
      <c r="O65" s="144"/>
      <c r="P65" s="58" t="s">
        <v>110</v>
      </c>
    </row>
    <row r="66" spans="2:16" x14ac:dyDescent="0.3">
      <c r="B66" s="140"/>
      <c r="C66" s="126"/>
      <c r="D66" s="126"/>
      <c r="E66" s="126"/>
      <c r="F66" s="127"/>
      <c r="G66" s="127"/>
      <c r="H66" s="127"/>
      <c r="I66" s="127"/>
      <c r="J66" s="127"/>
      <c r="K66" s="127"/>
      <c r="L66" s="127"/>
      <c r="M66" s="127"/>
      <c r="N66" s="127"/>
      <c r="O66" s="128"/>
      <c r="P66" s="58"/>
    </row>
    <row r="67" spans="2:16" x14ac:dyDescent="0.3">
      <c r="B67" s="145"/>
      <c r="C67" s="146" t="s">
        <v>111</v>
      </c>
      <c r="D67" s="147"/>
      <c r="E67" s="147"/>
      <c r="F67" s="148">
        <f t="shared" ref="F67:N67" si="9">F60</f>
        <v>13095.46</v>
      </c>
      <c r="G67" s="148">
        <f t="shared" si="9"/>
        <v>0</v>
      </c>
      <c r="H67" s="148">
        <f t="shared" si="9"/>
        <v>0</v>
      </c>
      <c r="I67" s="148">
        <f t="shared" si="9"/>
        <v>0</v>
      </c>
      <c r="J67" s="148">
        <f t="shared" si="9"/>
        <v>2829.3100000000004</v>
      </c>
      <c r="K67" s="148">
        <f t="shared" si="9"/>
        <v>0</v>
      </c>
      <c r="L67" s="148">
        <f t="shared" si="9"/>
        <v>0</v>
      </c>
      <c r="M67" s="148">
        <f t="shared" si="9"/>
        <v>0</v>
      </c>
      <c r="N67" s="148">
        <f t="shared" si="9"/>
        <v>13095.46</v>
      </c>
      <c r="O67" s="149"/>
      <c r="P67" s="150" t="s">
        <v>112</v>
      </c>
    </row>
    <row r="68" spans="2:16" ht="21.6" x14ac:dyDescent="0.3">
      <c r="B68" s="140"/>
      <c r="C68" s="151" t="s">
        <v>113</v>
      </c>
      <c r="D68" s="151"/>
      <c r="E68" s="151"/>
      <c r="F68" s="143">
        <f t="shared" ref="F68:N68" si="10">F64-F67</f>
        <v>33405.89</v>
      </c>
      <c r="G68" s="143">
        <f t="shared" si="10"/>
        <v>0</v>
      </c>
      <c r="H68" s="143">
        <f t="shared" si="10"/>
        <v>0</v>
      </c>
      <c r="I68" s="143">
        <f t="shared" si="10"/>
        <v>0</v>
      </c>
      <c r="J68" s="143">
        <f t="shared" si="10"/>
        <v>170.6899999999996</v>
      </c>
      <c r="K68" s="143">
        <f t="shared" si="10"/>
        <v>211666.2</v>
      </c>
      <c r="L68" s="143">
        <f t="shared" si="10"/>
        <v>642846.57999999996</v>
      </c>
      <c r="M68" s="143">
        <f t="shared" si="10"/>
        <v>15000</v>
      </c>
      <c r="N68" s="143">
        <f t="shared" si="10"/>
        <v>33405.89</v>
      </c>
      <c r="O68" s="54"/>
      <c r="P68" s="58"/>
    </row>
    <row r="70" spans="2:16" ht="21" x14ac:dyDescent="0.4">
      <c r="B70" s="1223" t="s">
        <v>7</v>
      </c>
      <c r="C70" s="1223"/>
      <c r="D70" s="1223"/>
      <c r="E70" s="1223"/>
      <c r="F70" s="161"/>
    </row>
    <row r="72" spans="2:16" ht="15.6" x14ac:dyDescent="0.3">
      <c r="B72" s="1225" t="s">
        <v>114</v>
      </c>
      <c r="C72" s="1225"/>
      <c r="D72" s="1225"/>
      <c r="E72" s="1225"/>
    </row>
    <row r="73" spans="2:16" x14ac:dyDescent="0.3">
      <c r="B73" s="153">
        <v>41995</v>
      </c>
      <c r="C73" s="154"/>
      <c r="D73" s="155"/>
      <c r="E73" s="154"/>
    </row>
    <row r="74" spans="2:16" x14ac:dyDescent="0.3">
      <c r="B74" s="154"/>
      <c r="C74" s="154"/>
      <c r="D74" s="155"/>
      <c r="E74" s="154"/>
    </row>
    <row r="75" spans="2:16" x14ac:dyDescent="0.3">
      <c r="B75" s="156" t="s">
        <v>115</v>
      </c>
      <c r="C75" s="156" t="s">
        <v>116</v>
      </c>
      <c r="D75" s="157" t="s">
        <v>117</v>
      </c>
      <c r="E75" s="156" t="s">
        <v>118</v>
      </c>
    </row>
    <row r="76" spans="2:16" x14ac:dyDescent="0.3">
      <c r="B76" s="158" t="s">
        <v>119</v>
      </c>
      <c r="C76" s="159" t="s">
        <v>120</v>
      </c>
      <c r="D76" s="160" t="s">
        <v>121</v>
      </c>
      <c r="E76" s="159" t="s">
        <v>122</v>
      </c>
    </row>
    <row r="77" spans="2:16" x14ac:dyDescent="0.3">
      <c r="B77" s="158" t="s">
        <v>123</v>
      </c>
      <c r="C77" s="159" t="s">
        <v>90</v>
      </c>
      <c r="D77" s="160" t="s">
        <v>124</v>
      </c>
      <c r="E77" s="159" t="s">
        <v>125</v>
      </c>
    </row>
    <row r="78" spans="2:16" x14ac:dyDescent="0.3">
      <c r="B78" s="158"/>
      <c r="C78" s="159" t="s">
        <v>90</v>
      </c>
      <c r="D78" s="160">
        <v>41983</v>
      </c>
      <c r="E78" s="159" t="s">
        <v>126</v>
      </c>
    </row>
    <row r="79" spans="2:16" x14ac:dyDescent="0.3">
      <c r="B79" s="159"/>
      <c r="C79" s="159" t="s">
        <v>127</v>
      </c>
      <c r="D79" s="160" t="s">
        <v>128</v>
      </c>
      <c r="E79" s="159" t="s">
        <v>129</v>
      </c>
    </row>
    <row r="80" spans="2:16" x14ac:dyDescent="0.3">
      <c r="B80" s="159"/>
      <c r="C80" s="159" t="s">
        <v>130</v>
      </c>
      <c r="D80" s="160">
        <v>41995</v>
      </c>
      <c r="E80" s="159" t="s">
        <v>131</v>
      </c>
    </row>
    <row r="81" spans="2:7" x14ac:dyDescent="0.3">
      <c r="B81" s="159"/>
      <c r="C81" s="159" t="s">
        <v>130</v>
      </c>
      <c r="D81" s="160">
        <v>41666</v>
      </c>
      <c r="E81" s="159" t="s">
        <v>132</v>
      </c>
    </row>
    <row r="82" spans="2:7" x14ac:dyDescent="0.3">
      <c r="B82" s="159"/>
      <c r="C82" s="159" t="s">
        <v>133</v>
      </c>
      <c r="D82" s="160">
        <v>41667</v>
      </c>
      <c r="E82" s="159" t="s">
        <v>134</v>
      </c>
    </row>
    <row r="83" spans="2:7" x14ac:dyDescent="0.3">
      <c r="B83" s="159"/>
      <c r="C83" s="159" t="s">
        <v>135</v>
      </c>
      <c r="D83" s="160" t="s">
        <v>136</v>
      </c>
      <c r="E83" s="159" t="s">
        <v>137</v>
      </c>
    </row>
    <row r="84" spans="2:7" x14ac:dyDescent="0.3">
      <c r="B84" s="159"/>
      <c r="C84" s="159" t="s">
        <v>133</v>
      </c>
      <c r="D84" s="160">
        <v>42037</v>
      </c>
      <c r="E84" s="159" t="s">
        <v>138</v>
      </c>
    </row>
    <row r="85" spans="2:7" x14ac:dyDescent="0.3">
      <c r="B85" s="159"/>
      <c r="C85" s="159" t="s">
        <v>139</v>
      </c>
      <c r="D85" s="160" t="s">
        <v>140</v>
      </c>
      <c r="E85" s="159" t="s">
        <v>141</v>
      </c>
    </row>
    <row r="86" spans="2:7" x14ac:dyDescent="0.3">
      <c r="B86" s="159"/>
      <c r="C86" s="159" t="s">
        <v>135</v>
      </c>
      <c r="D86" s="160" t="s">
        <v>142</v>
      </c>
      <c r="E86" s="159" t="s">
        <v>143</v>
      </c>
    </row>
    <row r="87" spans="2:7" x14ac:dyDescent="0.3">
      <c r="B87" s="159"/>
      <c r="C87" s="159" t="s">
        <v>144</v>
      </c>
      <c r="D87" s="160" t="s">
        <v>142</v>
      </c>
      <c r="E87" s="159" t="s">
        <v>145</v>
      </c>
    </row>
    <row r="88" spans="2:7" x14ac:dyDescent="0.3">
      <c r="B88" s="159"/>
      <c r="C88" s="159" t="s">
        <v>130</v>
      </c>
      <c r="D88" s="160">
        <v>41710</v>
      </c>
      <c r="E88" s="159" t="s">
        <v>146</v>
      </c>
    </row>
    <row r="89" spans="2:7" x14ac:dyDescent="0.3">
      <c r="B89" s="159"/>
      <c r="C89" s="159" t="s">
        <v>133</v>
      </c>
      <c r="D89" s="160">
        <v>41711</v>
      </c>
      <c r="E89" s="159" t="s">
        <v>147</v>
      </c>
    </row>
    <row r="90" spans="2:7" x14ac:dyDescent="0.3">
      <c r="B90" s="159"/>
    </row>
    <row r="91" spans="2:7" ht="21" x14ac:dyDescent="0.4">
      <c r="B91" s="1223" t="s">
        <v>8</v>
      </c>
      <c r="C91" s="1223"/>
      <c r="D91" s="1223"/>
      <c r="E91" s="1223"/>
      <c r="F91" s="1223"/>
    </row>
    <row r="92" spans="2:7" x14ac:dyDescent="0.3">
      <c r="B92" s="1" t="s">
        <v>149</v>
      </c>
    </row>
    <row r="94" spans="2:7" x14ac:dyDescent="0.3">
      <c r="B94" t="s">
        <v>150</v>
      </c>
    </row>
    <row r="95" spans="2:7" x14ac:dyDescent="0.3">
      <c r="B95" t="s">
        <v>151</v>
      </c>
      <c r="F95" s="162"/>
      <c r="G95" s="163">
        <v>42009</v>
      </c>
    </row>
    <row r="96" spans="2:7" x14ac:dyDescent="0.3">
      <c r="B96" t="s">
        <v>152</v>
      </c>
    </row>
    <row r="97" spans="2:7" x14ac:dyDescent="0.3">
      <c r="B97" t="s">
        <v>153</v>
      </c>
    </row>
    <row r="98" spans="2:7" x14ac:dyDescent="0.3">
      <c r="B98" t="s">
        <v>154</v>
      </c>
      <c r="C98" t="s">
        <v>155</v>
      </c>
      <c r="E98" t="s">
        <v>156</v>
      </c>
      <c r="F98" t="s">
        <v>157</v>
      </c>
      <c r="G98" t="s">
        <v>157</v>
      </c>
    </row>
    <row r="99" spans="2:7" x14ac:dyDescent="0.3">
      <c r="C99" t="s">
        <v>158</v>
      </c>
      <c r="D99" t="s">
        <v>159</v>
      </c>
      <c r="E99" t="s">
        <v>160</v>
      </c>
      <c r="F99" t="s">
        <v>161</v>
      </c>
      <c r="G99" t="s">
        <v>162</v>
      </c>
    </row>
    <row r="100" spans="2:7" x14ac:dyDescent="0.3">
      <c r="B100" t="s">
        <v>163</v>
      </c>
      <c r="C100" t="s">
        <v>164</v>
      </c>
      <c r="D100" t="s">
        <v>165</v>
      </c>
      <c r="E100" t="s">
        <v>166</v>
      </c>
      <c r="F100" t="s">
        <v>166</v>
      </c>
      <c r="G100" t="s">
        <v>166</v>
      </c>
    </row>
    <row r="101" spans="2:7" x14ac:dyDescent="0.3">
      <c r="B101" s="164" t="s">
        <v>167</v>
      </c>
      <c r="C101" s="164">
        <v>2478335</v>
      </c>
      <c r="D101" s="164" t="s">
        <v>168</v>
      </c>
      <c r="E101" s="165">
        <v>0</v>
      </c>
      <c r="F101" s="165">
        <v>167715.54999999999</v>
      </c>
      <c r="G101" s="165">
        <v>4184384.45</v>
      </c>
    </row>
    <row r="102" spans="2:7" x14ac:dyDescent="0.3">
      <c r="B102" t="s">
        <v>167</v>
      </c>
      <c r="D102" t="s">
        <v>169</v>
      </c>
      <c r="E102" s="166">
        <v>0</v>
      </c>
      <c r="F102" s="166">
        <v>2000</v>
      </c>
      <c r="G102" s="166">
        <v>0</v>
      </c>
    </row>
    <row r="103" spans="2:7" x14ac:dyDescent="0.3">
      <c r="B103" t="s">
        <v>167</v>
      </c>
      <c r="E103" s="166">
        <v>0</v>
      </c>
      <c r="F103" s="166">
        <v>0</v>
      </c>
      <c r="G103" s="166">
        <v>0</v>
      </c>
    </row>
    <row r="104" spans="2:7" x14ac:dyDescent="0.3">
      <c r="B104" t="s">
        <v>167</v>
      </c>
      <c r="E104" s="166">
        <v>0</v>
      </c>
      <c r="F104" s="166">
        <v>0</v>
      </c>
      <c r="G104" s="166">
        <v>0</v>
      </c>
    </row>
    <row r="105" spans="2:7" x14ac:dyDescent="0.3">
      <c r="E105" s="166"/>
      <c r="F105" s="166"/>
      <c r="G105" s="166"/>
    </row>
    <row r="106" spans="2:7" x14ac:dyDescent="0.3">
      <c r="E106" s="166"/>
      <c r="F106" s="166"/>
      <c r="G106" s="166"/>
    </row>
    <row r="107" spans="2:7" x14ac:dyDescent="0.3">
      <c r="C107" t="s">
        <v>170</v>
      </c>
      <c r="D107" t="s">
        <v>171</v>
      </c>
      <c r="E107" s="166">
        <v>0</v>
      </c>
      <c r="F107" s="166">
        <f>SUM(F101)</f>
        <v>167715.54999999999</v>
      </c>
      <c r="G107" s="166">
        <f>SUM(G101:G106)</f>
        <v>4184384.45</v>
      </c>
    </row>
    <row r="108" spans="2:7" x14ac:dyDescent="0.3">
      <c r="E108" s="166"/>
      <c r="F108" s="166"/>
      <c r="G108" s="166"/>
    </row>
    <row r="109" spans="2:7" x14ac:dyDescent="0.3">
      <c r="D109" t="s">
        <v>172</v>
      </c>
      <c r="E109" s="166"/>
      <c r="F109" s="166">
        <v>9000000</v>
      </c>
      <c r="G109" s="166"/>
    </row>
    <row r="110" spans="2:7" x14ac:dyDescent="0.3">
      <c r="D110" t="s">
        <v>173</v>
      </c>
      <c r="F110" s="167">
        <f>-F107</f>
        <v>-167715.54999999999</v>
      </c>
    </row>
    <row r="111" spans="2:7" x14ac:dyDescent="0.3">
      <c r="D111" t="s">
        <v>174</v>
      </c>
      <c r="F111" s="167">
        <f>-G107</f>
        <v>-4184384.45</v>
      </c>
    </row>
    <row r="112" spans="2:7" x14ac:dyDescent="0.3">
      <c r="D112" t="s">
        <v>175</v>
      </c>
      <c r="F112" s="168">
        <f>SUM(F109:F111)</f>
        <v>4647899.9999999991</v>
      </c>
    </row>
    <row r="114" spans="2:7" ht="21.6" thickBot="1" x14ac:dyDescent="0.45">
      <c r="B114" s="1223" t="s">
        <v>10</v>
      </c>
      <c r="C114" s="1223"/>
      <c r="D114" s="1223"/>
      <c r="E114" s="1223"/>
      <c r="F114" s="1223"/>
    </row>
    <row r="115" spans="2:7" ht="18.600000000000001" thickTop="1" x14ac:dyDescent="0.35">
      <c r="B115" s="1237" t="s">
        <v>176</v>
      </c>
      <c r="C115" s="1238"/>
      <c r="D115" s="1238"/>
      <c r="E115" s="1239"/>
      <c r="F115" s="169" t="s">
        <v>177</v>
      </c>
      <c r="G115" s="170"/>
    </row>
    <row r="116" spans="2:7" ht="15.6" x14ac:dyDescent="0.3">
      <c r="B116" s="171" t="s">
        <v>178</v>
      </c>
      <c r="C116" s="172"/>
      <c r="D116" s="173" t="s">
        <v>179</v>
      </c>
      <c r="E116" s="173" t="s">
        <v>180</v>
      </c>
      <c r="F116" s="173" t="s">
        <v>181</v>
      </c>
      <c r="G116" s="174" t="s">
        <v>182</v>
      </c>
    </row>
    <row r="117" spans="2:7" x14ac:dyDescent="0.3">
      <c r="B117" s="175" t="s">
        <v>183</v>
      </c>
      <c r="C117" s="176"/>
      <c r="D117" s="176"/>
      <c r="E117" s="176"/>
      <c r="F117" s="176"/>
      <c r="G117" s="177"/>
    </row>
    <row r="118" spans="2:7" x14ac:dyDescent="0.3">
      <c r="B118" s="178" t="s">
        <v>184</v>
      </c>
      <c r="C118" s="179" t="s">
        <v>185</v>
      </c>
      <c r="D118" s="180" t="s">
        <v>186</v>
      </c>
      <c r="E118" s="180" t="s">
        <v>187</v>
      </c>
      <c r="F118" s="180" t="s">
        <v>188</v>
      </c>
      <c r="G118" s="181" t="s">
        <v>189</v>
      </c>
    </row>
    <row r="119" spans="2:7" x14ac:dyDescent="0.3">
      <c r="B119" s="178" t="s">
        <v>190</v>
      </c>
      <c r="C119" s="179" t="s">
        <v>191</v>
      </c>
      <c r="D119" s="180" t="s">
        <v>186</v>
      </c>
      <c r="E119" s="180" t="s">
        <v>187</v>
      </c>
      <c r="F119" s="180" t="s">
        <v>188</v>
      </c>
      <c r="G119" s="181" t="s">
        <v>189</v>
      </c>
    </row>
    <row r="120" spans="2:7" x14ac:dyDescent="0.3">
      <c r="B120" s="178" t="s">
        <v>192</v>
      </c>
      <c r="C120" s="179" t="s">
        <v>193</v>
      </c>
      <c r="D120" s="182"/>
      <c r="E120" s="182"/>
      <c r="F120" s="180" t="s">
        <v>188</v>
      </c>
      <c r="G120" s="183"/>
    </row>
    <row r="121" spans="2:7" x14ac:dyDescent="0.3">
      <c r="B121" s="178" t="s">
        <v>194</v>
      </c>
      <c r="C121" s="179" t="s">
        <v>195</v>
      </c>
      <c r="D121" s="180" t="s">
        <v>186</v>
      </c>
      <c r="E121" s="180" t="s">
        <v>187</v>
      </c>
      <c r="F121" s="180" t="s">
        <v>188</v>
      </c>
      <c r="G121" s="180" t="s">
        <v>188</v>
      </c>
    </row>
    <row r="122" spans="2:7" x14ac:dyDescent="0.3">
      <c r="B122" s="178" t="s">
        <v>196</v>
      </c>
      <c r="C122" s="179" t="s">
        <v>197</v>
      </c>
      <c r="D122" s="180" t="s">
        <v>186</v>
      </c>
      <c r="E122" s="180" t="s">
        <v>187</v>
      </c>
      <c r="F122" s="180" t="s">
        <v>188</v>
      </c>
      <c r="G122" s="180" t="s">
        <v>188</v>
      </c>
    </row>
    <row r="123" spans="2:7" x14ac:dyDescent="0.3">
      <c r="B123" s="178" t="s">
        <v>198</v>
      </c>
      <c r="C123" s="179" t="s">
        <v>199</v>
      </c>
      <c r="D123" s="182"/>
      <c r="E123" s="182"/>
      <c r="F123" s="180" t="s">
        <v>188</v>
      </c>
      <c r="G123" s="184"/>
    </row>
    <row r="124" spans="2:7" x14ac:dyDescent="0.3">
      <c r="B124" s="178" t="s">
        <v>200</v>
      </c>
      <c r="C124" s="179" t="s">
        <v>201</v>
      </c>
      <c r="D124" s="180" t="s">
        <v>188</v>
      </c>
      <c r="E124" s="180" t="s">
        <v>187</v>
      </c>
      <c r="F124" s="180" t="s">
        <v>188</v>
      </c>
      <c r="G124" s="180" t="s">
        <v>188</v>
      </c>
    </row>
    <row r="125" spans="2:7" x14ac:dyDescent="0.3">
      <c r="B125" s="178" t="s">
        <v>202</v>
      </c>
      <c r="C125" s="179" t="s">
        <v>189</v>
      </c>
      <c r="D125" s="180" t="s">
        <v>188</v>
      </c>
      <c r="E125" s="180" t="s">
        <v>187</v>
      </c>
      <c r="F125" s="180" t="s">
        <v>188</v>
      </c>
      <c r="G125" s="180" t="s">
        <v>188</v>
      </c>
    </row>
    <row r="126" spans="2:7" x14ac:dyDescent="0.3">
      <c r="B126" s="178" t="s">
        <v>203</v>
      </c>
      <c r="C126" s="179" t="s">
        <v>204</v>
      </c>
      <c r="D126" s="180" t="s">
        <v>188</v>
      </c>
      <c r="E126" s="180" t="s">
        <v>187</v>
      </c>
      <c r="F126" s="180" t="s">
        <v>188</v>
      </c>
      <c r="G126" s="180" t="s">
        <v>188</v>
      </c>
    </row>
    <row r="127" spans="2:7" x14ac:dyDescent="0.3">
      <c r="B127" s="185"/>
      <c r="C127" s="186"/>
      <c r="D127" s="186"/>
      <c r="E127" s="186"/>
      <c r="F127" s="186"/>
      <c r="G127" s="187"/>
    </row>
    <row r="128" spans="2:7" x14ac:dyDescent="0.3">
      <c r="B128" s="175" t="s">
        <v>205</v>
      </c>
      <c r="C128" s="176"/>
      <c r="D128" s="176"/>
      <c r="E128" s="176"/>
      <c r="F128" s="176"/>
      <c r="G128" s="177"/>
    </row>
    <row r="129" spans="2:7" x14ac:dyDescent="0.3">
      <c r="B129" s="178" t="s">
        <v>206</v>
      </c>
      <c r="C129" s="179" t="s">
        <v>207</v>
      </c>
      <c r="D129" s="180" t="s">
        <v>208</v>
      </c>
      <c r="E129" s="180" t="s">
        <v>188</v>
      </c>
      <c r="F129" s="180" t="s">
        <v>188</v>
      </c>
      <c r="G129" s="180" t="s">
        <v>188</v>
      </c>
    </row>
    <row r="130" spans="2:7" x14ac:dyDescent="0.3">
      <c r="B130" s="185"/>
      <c r="C130" s="186"/>
      <c r="D130" s="186"/>
      <c r="E130" s="186"/>
      <c r="F130" s="186"/>
      <c r="G130" s="187"/>
    </row>
    <row r="131" spans="2:7" x14ac:dyDescent="0.3">
      <c r="B131" s="175" t="s">
        <v>209</v>
      </c>
      <c r="C131" s="176"/>
      <c r="D131" s="176"/>
      <c r="E131" s="176"/>
      <c r="F131" s="176"/>
      <c r="G131" s="177"/>
    </row>
    <row r="132" spans="2:7" x14ac:dyDescent="0.3">
      <c r="B132" s="178" t="s">
        <v>210</v>
      </c>
      <c r="C132" s="179" t="s">
        <v>211</v>
      </c>
      <c r="D132" s="180" t="s">
        <v>186</v>
      </c>
      <c r="E132" s="180" t="s">
        <v>188</v>
      </c>
      <c r="F132" s="180" t="s">
        <v>188</v>
      </c>
      <c r="G132" s="180" t="s">
        <v>208</v>
      </c>
    </row>
    <row r="133" spans="2:7" x14ac:dyDescent="0.3">
      <c r="B133" s="178" t="s">
        <v>212</v>
      </c>
      <c r="C133" s="179" t="s">
        <v>213</v>
      </c>
      <c r="D133" s="180" t="s">
        <v>186</v>
      </c>
      <c r="E133" s="180" t="s">
        <v>188</v>
      </c>
      <c r="F133" s="180" t="s">
        <v>188</v>
      </c>
      <c r="G133" s="188"/>
    </row>
    <row r="134" spans="2:7" x14ac:dyDescent="0.3">
      <c r="B134" s="178" t="s">
        <v>214</v>
      </c>
      <c r="C134" s="179" t="s">
        <v>215</v>
      </c>
      <c r="D134" s="182"/>
      <c r="E134" s="182"/>
      <c r="F134" s="180" t="s">
        <v>188</v>
      </c>
      <c r="G134" s="188"/>
    </row>
    <row r="135" spans="2:7" x14ac:dyDescent="0.3">
      <c r="B135" s="178" t="s">
        <v>216</v>
      </c>
      <c r="C135" s="179" t="s">
        <v>217</v>
      </c>
      <c r="D135" s="182"/>
      <c r="E135" s="182"/>
      <c r="F135" s="180" t="s">
        <v>188</v>
      </c>
      <c r="G135" s="188"/>
    </row>
    <row r="136" spans="2:7" x14ac:dyDescent="0.3">
      <c r="B136" s="178" t="s">
        <v>218</v>
      </c>
      <c r="C136" s="179" t="s">
        <v>219</v>
      </c>
      <c r="D136" s="180" t="s">
        <v>186</v>
      </c>
      <c r="E136" s="180" t="s">
        <v>188</v>
      </c>
      <c r="F136" s="180" t="s">
        <v>187</v>
      </c>
      <c r="G136" s="180" t="s">
        <v>188</v>
      </c>
    </row>
    <row r="137" spans="2:7" ht="18" x14ac:dyDescent="0.35">
      <c r="B137" s="1240" t="s">
        <v>220</v>
      </c>
      <c r="C137" s="1241"/>
      <c r="D137" s="1241"/>
      <c r="E137" s="1241"/>
      <c r="F137" s="1241"/>
      <c r="G137" s="1242"/>
    </row>
    <row r="138" spans="2:7" x14ac:dyDescent="0.3">
      <c r="B138" s="189" t="s">
        <v>183</v>
      </c>
      <c r="C138" s="190"/>
      <c r="D138" s="190"/>
      <c r="E138" s="190"/>
      <c r="F138" s="190"/>
      <c r="G138" s="191"/>
    </row>
    <row r="139" spans="2:7" x14ac:dyDescent="0.3">
      <c r="B139" s="178" t="s">
        <v>221</v>
      </c>
      <c r="C139" s="179" t="s">
        <v>222</v>
      </c>
      <c r="D139" s="180" t="s">
        <v>186</v>
      </c>
      <c r="E139" s="180" t="s">
        <v>187</v>
      </c>
      <c r="F139" s="180" t="s">
        <v>188</v>
      </c>
      <c r="G139" s="180" t="s">
        <v>188</v>
      </c>
    </row>
    <row r="140" spans="2:7" x14ac:dyDescent="0.3">
      <c r="B140" s="178" t="s">
        <v>223</v>
      </c>
      <c r="C140" s="179" t="s">
        <v>224</v>
      </c>
      <c r="D140" s="180" t="s">
        <v>188</v>
      </c>
      <c r="E140" s="180" t="s">
        <v>187</v>
      </c>
      <c r="F140" s="180" t="s">
        <v>188</v>
      </c>
      <c r="G140" s="180" t="s">
        <v>188</v>
      </c>
    </row>
    <row r="141" spans="2:7" x14ac:dyDescent="0.3">
      <c r="B141" s="185"/>
      <c r="C141" s="186"/>
      <c r="D141" s="186"/>
      <c r="E141" s="186"/>
      <c r="F141" s="186"/>
      <c r="G141" s="187"/>
    </row>
    <row r="142" spans="2:7" x14ac:dyDescent="0.3">
      <c r="B142" s="189" t="s">
        <v>209</v>
      </c>
      <c r="C142" s="190"/>
      <c r="D142" s="190"/>
      <c r="E142" s="190"/>
      <c r="F142" s="190"/>
      <c r="G142" s="191"/>
    </row>
    <row r="143" spans="2:7" x14ac:dyDescent="0.3">
      <c r="B143" s="178" t="s">
        <v>225</v>
      </c>
      <c r="C143" s="179" t="s">
        <v>226</v>
      </c>
      <c r="D143" s="180" t="s">
        <v>188</v>
      </c>
      <c r="E143" s="180" t="s">
        <v>186</v>
      </c>
      <c r="F143" s="180" t="s">
        <v>186</v>
      </c>
      <c r="G143" s="180" t="s">
        <v>227</v>
      </c>
    </row>
    <row r="144" spans="2:7" ht="15" thickBot="1" x14ac:dyDescent="0.35">
      <c r="B144" s="192" t="s">
        <v>228</v>
      </c>
      <c r="C144" s="193" t="s">
        <v>229</v>
      </c>
      <c r="D144" s="194" t="s">
        <v>230</v>
      </c>
      <c r="E144" s="194" t="s">
        <v>230</v>
      </c>
      <c r="F144" s="194" t="s">
        <v>230</v>
      </c>
      <c r="G144" s="195" t="s">
        <v>231</v>
      </c>
    </row>
    <row r="145" spans="2:10" x14ac:dyDescent="0.3">
      <c r="C145" s="196"/>
      <c r="E145" s="2"/>
      <c r="F145" s="2"/>
    </row>
    <row r="146" spans="2:10" x14ac:dyDescent="0.3">
      <c r="C146" s="196"/>
    </row>
    <row r="147" spans="2:10" x14ac:dyDescent="0.3">
      <c r="B147" s="197"/>
      <c r="C147" s="197"/>
      <c r="D147" s="197"/>
      <c r="E147" s="197"/>
      <c r="F147" s="197"/>
      <c r="G147" s="197"/>
    </row>
    <row r="148" spans="2:10" x14ac:dyDescent="0.3">
      <c r="B148" s="197"/>
      <c r="C148" s="197"/>
      <c r="D148" s="197"/>
      <c r="E148" s="197"/>
      <c r="F148" s="197"/>
      <c r="G148" s="197"/>
    </row>
    <row r="149" spans="2:10" ht="21" x14ac:dyDescent="0.4">
      <c r="B149" s="1223" t="s">
        <v>232</v>
      </c>
      <c r="C149" s="1223"/>
      <c r="D149" s="1223"/>
      <c r="E149" s="1223"/>
      <c r="F149" s="1223"/>
    </row>
    <row r="150" spans="2:10" x14ac:dyDescent="0.3">
      <c r="B150" s="198" t="s">
        <v>233</v>
      </c>
      <c r="C150" s="162"/>
      <c r="D150" s="162"/>
      <c r="E150" s="162"/>
      <c r="F150" s="199" t="s">
        <v>234</v>
      </c>
      <c r="G150" s="200"/>
    </row>
    <row r="151" spans="2:10" x14ac:dyDescent="0.3">
      <c r="B151" s="201" t="s">
        <v>180</v>
      </c>
      <c r="C151" s="202" t="s">
        <v>235</v>
      </c>
      <c r="D151" s="202"/>
      <c r="E151" s="202"/>
      <c r="F151" s="203" t="s">
        <v>236</v>
      </c>
      <c r="G151" s="204"/>
      <c r="H151" s="205"/>
      <c r="I151" s="205"/>
      <c r="J151" s="206"/>
    </row>
    <row r="152" spans="2:10" x14ac:dyDescent="0.3">
      <c r="B152" t="s">
        <v>237</v>
      </c>
      <c r="C152" s="207" t="s">
        <v>238</v>
      </c>
      <c r="D152" s="208"/>
      <c r="E152" s="208"/>
      <c r="F152" s="209" t="s">
        <v>239</v>
      </c>
      <c r="G152" s="200"/>
    </row>
    <row r="153" spans="2:10" x14ac:dyDescent="0.3">
      <c r="C153" s="210"/>
      <c r="D153" s="208"/>
      <c r="E153" s="208"/>
      <c r="F153" s="209"/>
      <c r="G153" s="200"/>
    </row>
    <row r="154" spans="2:10" x14ac:dyDescent="0.3">
      <c r="C154" s="210"/>
      <c r="D154" s="210"/>
      <c r="E154" s="208"/>
      <c r="F154" s="211"/>
      <c r="G154" s="200"/>
    </row>
    <row r="155" spans="2:10" x14ac:dyDescent="0.3">
      <c r="C155" s="162"/>
      <c r="D155" s="162"/>
      <c r="E155" s="162"/>
      <c r="F155" s="212"/>
      <c r="G155" s="200"/>
    </row>
    <row r="156" spans="2:10" ht="27" x14ac:dyDescent="0.3">
      <c r="B156" s="152"/>
      <c r="C156" s="213" t="s">
        <v>240</v>
      </c>
      <c r="D156" s="213" t="s">
        <v>241</v>
      </c>
      <c r="E156" s="213" t="s">
        <v>242</v>
      </c>
      <c r="F156" s="214" t="s">
        <v>243</v>
      </c>
      <c r="G156" s="215" t="s">
        <v>244</v>
      </c>
    </row>
    <row r="157" spans="2:10" x14ac:dyDescent="0.3">
      <c r="B157" s="216" t="s">
        <v>245</v>
      </c>
      <c r="C157" s="162">
        <v>41579</v>
      </c>
      <c r="D157" s="162">
        <v>41590</v>
      </c>
      <c r="E157" s="162">
        <v>41596</v>
      </c>
      <c r="F157" s="217">
        <v>10000</v>
      </c>
      <c r="G157" s="218">
        <v>124.81</v>
      </c>
      <c r="H157" s="200"/>
    </row>
    <row r="158" spans="2:10" x14ac:dyDescent="0.3">
      <c r="B158" s="219"/>
      <c r="C158" s="208">
        <v>41590</v>
      </c>
      <c r="D158" s="208">
        <v>41614</v>
      </c>
      <c r="E158" s="208">
        <v>41623</v>
      </c>
      <c r="F158" s="217">
        <v>20000</v>
      </c>
      <c r="G158" s="220">
        <v>341.17</v>
      </c>
      <c r="H158" s="221"/>
      <c r="I158" s="221"/>
      <c r="J158" s="221"/>
    </row>
    <row r="159" spans="2:10" x14ac:dyDescent="0.3">
      <c r="C159" s="162">
        <v>41614</v>
      </c>
      <c r="D159" s="162">
        <v>41642</v>
      </c>
      <c r="E159" s="162">
        <v>41654</v>
      </c>
      <c r="F159" s="212">
        <v>0</v>
      </c>
      <c r="G159" s="200">
        <v>55.24</v>
      </c>
    </row>
    <row r="160" spans="2:10" x14ac:dyDescent="0.3">
      <c r="C160" s="162">
        <v>41642</v>
      </c>
      <c r="D160" s="162">
        <v>41673</v>
      </c>
      <c r="E160" s="162">
        <v>41674</v>
      </c>
      <c r="F160" s="212">
        <v>0</v>
      </c>
      <c r="G160" s="200">
        <v>35.97</v>
      </c>
    </row>
    <row r="161" spans="2:15" x14ac:dyDescent="0.3">
      <c r="B161" s="222"/>
      <c r="F161" s="212"/>
      <c r="G161" s="200"/>
    </row>
    <row r="162" spans="2:15" x14ac:dyDescent="0.3">
      <c r="B162" s="222"/>
      <c r="C162" s="223" t="s">
        <v>246</v>
      </c>
      <c r="D162" s="224"/>
      <c r="E162" s="224"/>
      <c r="F162" s="225">
        <f>SUM(F157:F160)</f>
        <v>30000</v>
      </c>
      <c r="G162" s="226">
        <f>SUM(G157:G160)</f>
        <v>557.19000000000005</v>
      </c>
      <c r="H162" s="227"/>
    </row>
    <row r="163" spans="2:15" x14ac:dyDescent="0.3">
      <c r="B163" s="222"/>
      <c r="C163" s="162"/>
      <c r="D163" s="162"/>
      <c r="E163" s="162"/>
      <c r="F163" s="217"/>
      <c r="G163" s="228"/>
    </row>
    <row r="164" spans="2:15" x14ac:dyDescent="0.3">
      <c r="B164" s="216" t="s">
        <v>247</v>
      </c>
      <c r="C164" s="229">
        <v>41892</v>
      </c>
      <c r="D164" s="229">
        <v>41913</v>
      </c>
      <c r="E164" s="229">
        <v>41927</v>
      </c>
      <c r="F164" s="230">
        <v>10000</v>
      </c>
      <c r="G164" s="231">
        <v>154.88</v>
      </c>
    </row>
    <row r="165" spans="2:15" x14ac:dyDescent="0.3">
      <c r="B165" s="222"/>
      <c r="C165" s="229">
        <v>41913</v>
      </c>
      <c r="D165" s="229">
        <v>41958</v>
      </c>
      <c r="E165" s="229">
        <v>41958</v>
      </c>
      <c r="F165" s="230">
        <v>0</v>
      </c>
      <c r="G165" s="231">
        <v>56.7</v>
      </c>
    </row>
    <row r="166" spans="2:15" x14ac:dyDescent="0.3">
      <c r="B166" s="222"/>
      <c r="C166" s="229">
        <v>41947</v>
      </c>
      <c r="D166" s="229">
        <v>41988</v>
      </c>
      <c r="E166" s="229">
        <v>41988</v>
      </c>
      <c r="F166" s="230">
        <v>0</v>
      </c>
      <c r="G166" s="231">
        <v>56.7</v>
      </c>
    </row>
    <row r="167" spans="2:15" x14ac:dyDescent="0.3">
      <c r="B167" s="222"/>
      <c r="C167" s="229">
        <v>41976</v>
      </c>
      <c r="D167" s="229">
        <v>42019</v>
      </c>
      <c r="E167" s="229">
        <v>42019</v>
      </c>
      <c r="F167" s="230">
        <v>0</v>
      </c>
      <c r="G167" s="231">
        <v>56.7</v>
      </c>
    </row>
    <row r="168" spans="2:15" x14ac:dyDescent="0.3">
      <c r="B168" s="222"/>
      <c r="C168" s="229"/>
      <c r="D168" s="229"/>
      <c r="E168" s="229"/>
      <c r="F168" s="230"/>
      <c r="G168" s="231"/>
    </row>
    <row r="169" spans="2:15" x14ac:dyDescent="0.3">
      <c r="C169" s="223" t="s">
        <v>248</v>
      </c>
      <c r="D169" s="224"/>
      <c r="E169" s="224"/>
      <c r="F169" s="225">
        <f>SUM(F164:F167)</f>
        <v>10000</v>
      </c>
      <c r="G169" s="226">
        <f>SUM(G164:G167)</f>
        <v>324.97999999999996</v>
      </c>
    </row>
    <row r="171" spans="2:15" ht="21.6" thickBot="1" x14ac:dyDescent="0.45">
      <c r="B171" s="1223" t="s">
        <v>249</v>
      </c>
      <c r="C171" s="1223"/>
      <c r="D171" s="1223"/>
      <c r="E171" s="1223"/>
      <c r="F171" s="1223"/>
    </row>
    <row r="172" spans="2:15" ht="60.6" x14ac:dyDescent="0.3">
      <c r="B172" s="232" t="s">
        <v>250</v>
      </c>
      <c r="C172" s="233" t="s">
        <v>251</v>
      </c>
      <c r="D172" s="233" t="s">
        <v>252</v>
      </c>
      <c r="E172" s="233" t="s">
        <v>253</v>
      </c>
      <c r="F172" s="234" t="s">
        <v>254</v>
      </c>
      <c r="G172" s="234" t="s">
        <v>255</v>
      </c>
      <c r="H172" s="234" t="s">
        <v>256</v>
      </c>
      <c r="I172" s="234" t="s">
        <v>257</v>
      </c>
      <c r="J172" s="1217" t="s">
        <v>258</v>
      </c>
      <c r="K172" s="1218"/>
      <c r="L172" s="1218"/>
      <c r="M172" s="1218"/>
      <c r="N172" s="1218"/>
      <c r="O172" s="235" t="s">
        <v>259</v>
      </c>
    </row>
    <row r="173" spans="2:15" ht="15" thickBot="1" x14ac:dyDescent="0.35">
      <c r="B173" s="236"/>
      <c r="C173" s="237"/>
      <c r="D173" s="237"/>
      <c r="E173" s="237"/>
      <c r="F173" s="238"/>
      <c r="G173" s="238"/>
      <c r="H173" s="238"/>
      <c r="I173" s="238"/>
      <c r="J173" s="239">
        <v>1</v>
      </c>
      <c r="K173" s="240">
        <v>2</v>
      </c>
      <c r="L173" s="240">
        <v>3</v>
      </c>
      <c r="M173" s="240">
        <v>4</v>
      </c>
      <c r="N173" s="241">
        <v>5</v>
      </c>
      <c r="O173" s="242"/>
    </row>
    <row r="174" spans="2:15" x14ac:dyDescent="0.3">
      <c r="B174" s="243" t="s">
        <v>260</v>
      </c>
      <c r="C174" s="244">
        <v>4052</v>
      </c>
      <c r="D174" s="245" t="s">
        <v>204</v>
      </c>
      <c r="E174" s="244">
        <v>8</v>
      </c>
      <c r="F174" s="246">
        <v>41968</v>
      </c>
      <c r="G174" s="247"/>
      <c r="H174" s="246">
        <v>41968</v>
      </c>
      <c r="I174" s="247">
        <v>41974</v>
      </c>
      <c r="J174" s="247"/>
      <c r="K174" s="247"/>
      <c r="L174" s="247"/>
      <c r="M174" s="247"/>
      <c r="N174" s="248"/>
      <c r="O174" s="247"/>
    </row>
    <row r="175" spans="2:15" ht="15" thickBot="1" x14ac:dyDescent="0.35">
      <c r="B175" s="249" t="s">
        <v>260</v>
      </c>
      <c r="C175" s="250">
        <v>4048</v>
      </c>
      <c r="D175" s="251" t="s">
        <v>219</v>
      </c>
      <c r="E175" s="250">
        <v>9</v>
      </c>
      <c r="F175" s="252">
        <v>41968</v>
      </c>
      <c r="G175" s="253"/>
      <c r="H175" s="252">
        <v>41968</v>
      </c>
      <c r="I175" s="253">
        <v>41974</v>
      </c>
      <c r="J175" s="253"/>
      <c r="K175" s="253"/>
      <c r="L175" s="253"/>
      <c r="M175" s="253"/>
      <c r="N175" s="254"/>
      <c r="O175" s="253"/>
    </row>
    <row r="176" spans="2:15" x14ac:dyDescent="0.3">
      <c r="B176" s="243" t="s">
        <v>261</v>
      </c>
      <c r="C176" s="244">
        <v>4027</v>
      </c>
      <c r="D176" s="245" t="s">
        <v>262</v>
      </c>
      <c r="E176" s="244">
        <v>25</v>
      </c>
      <c r="F176" s="246">
        <v>41968</v>
      </c>
      <c r="G176" s="247"/>
      <c r="H176" s="246">
        <v>41982</v>
      </c>
      <c r="I176" s="246">
        <v>41984</v>
      </c>
      <c r="J176" s="247">
        <v>41981</v>
      </c>
      <c r="K176" s="247"/>
      <c r="L176" s="247"/>
      <c r="M176" s="247"/>
      <c r="N176" s="248"/>
      <c r="O176" s="247"/>
    </row>
    <row r="177" spans="2:15" x14ac:dyDescent="0.3">
      <c r="B177" s="255" t="s">
        <v>261</v>
      </c>
      <c r="C177" s="256">
        <v>4005</v>
      </c>
      <c r="D177" s="257" t="s">
        <v>197</v>
      </c>
      <c r="E177" s="256">
        <v>20</v>
      </c>
      <c r="F177" s="246">
        <v>41968</v>
      </c>
      <c r="G177" s="258"/>
      <c r="H177" s="246">
        <v>41982</v>
      </c>
      <c r="I177" s="246">
        <v>41984</v>
      </c>
      <c r="J177" s="247">
        <v>41981</v>
      </c>
      <c r="K177" s="258"/>
      <c r="L177" s="258"/>
      <c r="M177" s="258"/>
      <c r="N177" s="259"/>
      <c r="O177" s="258"/>
    </row>
    <row r="178" spans="2:15" x14ac:dyDescent="0.3">
      <c r="B178" s="255" t="s">
        <v>261</v>
      </c>
      <c r="C178" s="256">
        <v>4061</v>
      </c>
      <c r="D178" s="257" t="s">
        <v>213</v>
      </c>
      <c r="E178" s="256">
        <v>9</v>
      </c>
      <c r="F178" s="246">
        <v>41968</v>
      </c>
      <c r="G178" s="260"/>
      <c r="H178" s="246">
        <v>41982</v>
      </c>
      <c r="I178" s="246">
        <v>41984</v>
      </c>
      <c r="J178" s="247">
        <v>41981</v>
      </c>
      <c r="K178" s="258"/>
      <c r="L178" s="258"/>
      <c r="M178" s="258"/>
      <c r="N178" s="259"/>
      <c r="O178" s="261"/>
    </row>
    <row r="179" spans="2:15" ht="15" thickBot="1" x14ac:dyDescent="0.35">
      <c r="B179" s="249" t="s">
        <v>261</v>
      </c>
      <c r="C179" s="250">
        <v>4016</v>
      </c>
      <c r="D179" s="251" t="s">
        <v>189</v>
      </c>
      <c r="E179" s="250">
        <v>20</v>
      </c>
      <c r="F179" s="252">
        <v>41968</v>
      </c>
      <c r="G179" s="252"/>
      <c r="H179" s="252">
        <v>41982</v>
      </c>
      <c r="I179" s="252">
        <v>41984</v>
      </c>
      <c r="J179" s="253">
        <v>41981</v>
      </c>
      <c r="K179" s="253"/>
      <c r="L179" s="253"/>
      <c r="M179" s="253"/>
      <c r="N179" s="254"/>
      <c r="O179" s="253"/>
    </row>
    <row r="180" spans="2:15" ht="15" thickBot="1" x14ac:dyDescent="0.35">
      <c r="B180" s="262" t="s">
        <v>261</v>
      </c>
      <c r="C180" s="250">
        <v>8100</v>
      </c>
      <c r="D180" s="251" t="s">
        <v>263</v>
      </c>
      <c r="E180" s="250">
        <v>2</v>
      </c>
      <c r="F180" s="263">
        <v>41992</v>
      </c>
      <c r="G180" s="252"/>
      <c r="H180" s="252">
        <v>42006</v>
      </c>
      <c r="I180" s="252">
        <v>42009</v>
      </c>
      <c r="J180" s="264">
        <v>42002</v>
      </c>
      <c r="K180" s="253"/>
      <c r="L180" s="253"/>
      <c r="M180" s="253"/>
      <c r="N180" s="254"/>
      <c r="O180" s="253"/>
    </row>
    <row r="181" spans="2:15" ht="15" thickBot="1" x14ac:dyDescent="0.35">
      <c r="B181" s="249" t="s">
        <v>264</v>
      </c>
      <c r="C181" s="250">
        <v>4003</v>
      </c>
      <c r="D181" s="251" t="s">
        <v>189</v>
      </c>
      <c r="E181" s="250">
        <v>17</v>
      </c>
      <c r="F181" s="263">
        <v>41969</v>
      </c>
      <c r="G181" s="253"/>
      <c r="H181" s="252">
        <v>41974</v>
      </c>
      <c r="I181" s="253">
        <v>41981</v>
      </c>
      <c r="J181" s="264"/>
      <c r="K181" s="253"/>
      <c r="L181" s="253"/>
      <c r="M181" s="253"/>
      <c r="N181" s="254"/>
      <c r="O181" s="253"/>
    </row>
    <row r="182" spans="2:15" x14ac:dyDescent="0.3">
      <c r="B182" s="243" t="s">
        <v>265</v>
      </c>
      <c r="C182" s="244">
        <v>4010</v>
      </c>
      <c r="D182" s="245" t="s">
        <v>185</v>
      </c>
      <c r="E182" s="244">
        <v>20</v>
      </c>
      <c r="F182" s="246">
        <v>41969</v>
      </c>
      <c r="G182" s="246"/>
      <c r="H182" s="246">
        <v>41983</v>
      </c>
      <c r="I182" s="246">
        <v>41984</v>
      </c>
      <c r="J182" s="246">
        <v>41981</v>
      </c>
      <c r="K182" s="246"/>
      <c r="L182" s="246"/>
      <c r="M182" s="246"/>
      <c r="N182" s="265"/>
      <c r="O182" s="247"/>
    </row>
    <row r="183" spans="2:15" x14ac:dyDescent="0.3">
      <c r="B183" s="255" t="s">
        <v>265</v>
      </c>
      <c r="C183" s="256">
        <v>4002</v>
      </c>
      <c r="D183" s="257" t="s">
        <v>197</v>
      </c>
      <c r="E183" s="256">
        <v>19</v>
      </c>
      <c r="F183" s="246">
        <v>41969</v>
      </c>
      <c r="G183" s="260"/>
      <c r="H183" s="246">
        <v>41983</v>
      </c>
      <c r="I183" s="246">
        <v>41984</v>
      </c>
      <c r="J183" s="247">
        <v>41981</v>
      </c>
      <c r="K183" s="260"/>
      <c r="L183" s="260"/>
      <c r="M183" s="260"/>
      <c r="N183" s="266"/>
      <c r="O183" s="258"/>
    </row>
    <row r="184" spans="2:15" x14ac:dyDescent="0.3">
      <c r="B184" s="255" t="s">
        <v>265</v>
      </c>
      <c r="C184" s="256">
        <v>4012</v>
      </c>
      <c r="D184" s="257" t="s">
        <v>191</v>
      </c>
      <c r="E184" s="256">
        <v>20</v>
      </c>
      <c r="F184" s="246">
        <v>41969</v>
      </c>
      <c r="G184" s="260"/>
      <c r="H184" s="246">
        <v>41983</v>
      </c>
      <c r="I184" s="246">
        <v>41984</v>
      </c>
      <c r="J184" s="247">
        <v>41981</v>
      </c>
      <c r="K184" s="260"/>
      <c r="L184" s="260"/>
      <c r="M184" s="260"/>
      <c r="N184" s="266"/>
      <c r="O184" s="258"/>
    </row>
    <row r="185" spans="2:15" x14ac:dyDescent="0.3">
      <c r="B185" s="255" t="s">
        <v>265</v>
      </c>
      <c r="C185" s="256">
        <v>4034</v>
      </c>
      <c r="D185" s="257" t="s">
        <v>207</v>
      </c>
      <c r="E185" s="256">
        <v>20</v>
      </c>
      <c r="F185" s="246">
        <v>41969</v>
      </c>
      <c r="G185" s="260"/>
      <c r="H185" s="246">
        <v>41983</v>
      </c>
      <c r="I185" s="246">
        <v>41984</v>
      </c>
      <c r="J185" s="247">
        <v>41981</v>
      </c>
      <c r="K185" s="260"/>
      <c r="L185" s="260"/>
      <c r="M185" s="260"/>
      <c r="N185" s="266"/>
      <c r="O185" s="258"/>
    </row>
    <row r="186" spans="2:15" x14ac:dyDescent="0.3">
      <c r="B186" s="267" t="s">
        <v>265</v>
      </c>
      <c r="C186" s="268">
        <v>4074</v>
      </c>
      <c r="D186" s="269" t="s">
        <v>201</v>
      </c>
      <c r="E186" s="268">
        <v>8</v>
      </c>
      <c r="F186" s="270">
        <v>41969</v>
      </c>
      <c r="G186" s="271"/>
      <c r="H186" s="270">
        <v>41983</v>
      </c>
      <c r="I186" s="270">
        <v>41984</v>
      </c>
      <c r="J186" s="270">
        <v>41981</v>
      </c>
      <c r="K186" s="272"/>
      <c r="L186" s="272"/>
      <c r="M186" s="272"/>
      <c r="N186" s="273"/>
      <c r="O186" s="271"/>
    </row>
    <row r="187" spans="2:15" x14ac:dyDescent="0.3">
      <c r="B187" s="255" t="s">
        <v>265</v>
      </c>
      <c r="C187" s="256">
        <v>4071</v>
      </c>
      <c r="D187" s="257" t="s">
        <v>219</v>
      </c>
      <c r="E187" s="256">
        <v>5</v>
      </c>
      <c r="F187" s="246">
        <v>41969</v>
      </c>
      <c r="G187" s="274"/>
      <c r="H187" s="246">
        <v>41983</v>
      </c>
      <c r="I187" s="246">
        <v>41984</v>
      </c>
      <c r="J187" s="247">
        <v>41981</v>
      </c>
      <c r="K187" s="275"/>
      <c r="L187" s="275"/>
      <c r="M187" s="275"/>
      <c r="N187" s="276"/>
      <c r="O187" s="277"/>
    </row>
    <row r="188" spans="2:15" ht="15" thickBot="1" x14ac:dyDescent="0.35">
      <c r="B188" s="262" t="s">
        <v>265</v>
      </c>
      <c r="C188" s="278">
        <v>4017</v>
      </c>
      <c r="D188" s="279" t="s">
        <v>189</v>
      </c>
      <c r="E188" s="278">
        <v>13</v>
      </c>
      <c r="F188" s="252">
        <v>41969</v>
      </c>
      <c r="G188" s="252"/>
      <c r="H188" s="252">
        <v>41983</v>
      </c>
      <c r="I188" s="252">
        <v>41984</v>
      </c>
      <c r="J188" s="253">
        <v>41981</v>
      </c>
      <c r="K188" s="253"/>
      <c r="L188" s="253"/>
      <c r="M188" s="253"/>
      <c r="N188" s="254"/>
      <c r="O188" s="253"/>
    </row>
    <row r="189" spans="2:15" x14ac:dyDescent="0.3">
      <c r="B189" s="243" t="s">
        <v>266</v>
      </c>
      <c r="C189" s="244">
        <v>4028</v>
      </c>
      <c r="D189" s="245" t="s">
        <v>262</v>
      </c>
      <c r="E189" s="244">
        <v>24</v>
      </c>
      <c r="F189" s="246">
        <v>41969</v>
      </c>
      <c r="G189" s="247"/>
      <c r="H189" s="246">
        <v>41978</v>
      </c>
      <c r="I189" s="246">
        <v>41981</v>
      </c>
      <c r="J189" s="247"/>
      <c r="K189" s="247"/>
      <c r="L189" s="247"/>
      <c r="M189" s="247"/>
      <c r="N189" s="248"/>
      <c r="O189" s="247"/>
    </row>
    <row r="190" spans="2:15" x14ac:dyDescent="0.3">
      <c r="B190" s="280" t="s">
        <v>266</v>
      </c>
      <c r="C190" s="281">
        <v>4060</v>
      </c>
      <c r="D190" s="282" t="s">
        <v>213</v>
      </c>
      <c r="E190" s="281">
        <v>8</v>
      </c>
      <c r="F190" s="275">
        <v>41969</v>
      </c>
      <c r="G190" s="283"/>
      <c r="H190" s="275">
        <v>41978</v>
      </c>
      <c r="I190" s="275">
        <v>41981</v>
      </c>
      <c r="J190" s="283"/>
      <c r="K190" s="283"/>
      <c r="L190" s="283"/>
      <c r="M190" s="283"/>
      <c r="N190" s="284"/>
      <c r="O190" s="283"/>
    </row>
    <row r="192" spans="2:15" ht="21" x14ac:dyDescent="0.4">
      <c r="B192" s="1236" t="s">
        <v>15</v>
      </c>
      <c r="C192" s="1236"/>
      <c r="D192" s="1236"/>
      <c r="E192" s="1236"/>
    </row>
    <row r="193" spans="2:21" ht="16.8" thickBot="1" x14ac:dyDescent="0.4">
      <c r="B193" s="285" t="s">
        <v>299</v>
      </c>
      <c r="C193" s="286" t="s">
        <v>267</v>
      </c>
      <c r="D193" s="286" t="s">
        <v>268</v>
      </c>
      <c r="E193" s="286" t="s">
        <v>269</v>
      </c>
      <c r="F193" s="286" t="s">
        <v>270</v>
      </c>
      <c r="G193" s="286" t="s">
        <v>271</v>
      </c>
      <c r="H193" s="293" t="s">
        <v>269</v>
      </c>
      <c r="I193" s="296" t="s">
        <v>270</v>
      </c>
    </row>
    <row r="194" spans="2:21" ht="16.2" x14ac:dyDescent="0.3">
      <c r="B194" s="287" t="s">
        <v>272</v>
      </c>
      <c r="C194" s="288" t="s">
        <v>273</v>
      </c>
      <c r="D194" s="289" t="s">
        <v>274</v>
      </c>
      <c r="E194" s="288" t="s">
        <v>275</v>
      </c>
      <c r="F194" s="288" t="s">
        <v>276</v>
      </c>
      <c r="G194" s="288" t="s">
        <v>277</v>
      </c>
      <c r="H194" s="294" t="s">
        <v>278</v>
      </c>
      <c r="I194" s="297" t="s">
        <v>279</v>
      </c>
    </row>
    <row r="195" spans="2:21" ht="32.4" x14ac:dyDescent="0.3">
      <c r="B195" s="287" t="s">
        <v>261</v>
      </c>
      <c r="C195" s="288" t="s">
        <v>280</v>
      </c>
      <c r="D195" s="289" t="s">
        <v>281</v>
      </c>
      <c r="E195" s="288" t="s">
        <v>282</v>
      </c>
      <c r="F195" s="288" t="s">
        <v>283</v>
      </c>
      <c r="G195" s="288" t="s">
        <v>284</v>
      </c>
      <c r="H195" s="294" t="s">
        <v>285</v>
      </c>
      <c r="I195" s="297" t="s">
        <v>286</v>
      </c>
    </row>
    <row r="196" spans="2:21" ht="48.6" x14ac:dyDescent="0.3">
      <c r="B196" s="287" t="s">
        <v>264</v>
      </c>
      <c r="C196" s="288" t="s">
        <v>287</v>
      </c>
      <c r="D196" s="289" t="s">
        <v>189</v>
      </c>
      <c r="E196" s="288" t="s">
        <v>288</v>
      </c>
      <c r="F196" s="288" t="s">
        <v>289</v>
      </c>
      <c r="G196" s="290" t="s">
        <v>290</v>
      </c>
      <c r="H196" s="294" t="s">
        <v>291</v>
      </c>
      <c r="I196" s="297" t="s">
        <v>289</v>
      </c>
    </row>
    <row r="197" spans="2:21" ht="82.8" x14ac:dyDescent="0.3">
      <c r="B197" s="287" t="s">
        <v>265</v>
      </c>
      <c r="C197" s="290" t="s">
        <v>292</v>
      </c>
      <c r="D197" s="290" t="s">
        <v>293</v>
      </c>
      <c r="E197" s="291" t="s">
        <v>294</v>
      </c>
      <c r="F197" s="291" t="s">
        <v>295</v>
      </c>
      <c r="G197" s="292" t="s">
        <v>296</v>
      </c>
      <c r="H197" s="295" t="s">
        <v>297</v>
      </c>
      <c r="I197" s="297" t="s">
        <v>298</v>
      </c>
    </row>
    <row r="199" spans="2:21" ht="21" x14ac:dyDescent="0.3">
      <c r="B199" s="1231" t="s">
        <v>301</v>
      </c>
      <c r="C199" s="1231"/>
      <c r="D199" s="1231"/>
      <c r="E199" s="1231"/>
      <c r="F199" s="1231"/>
    </row>
    <row r="200" spans="2:21" ht="32.4" thickBot="1" x14ac:dyDescent="0.35">
      <c r="B200" s="317"/>
      <c r="C200" s="317" t="s">
        <v>184</v>
      </c>
      <c r="D200" s="317" t="s">
        <v>337</v>
      </c>
      <c r="E200" s="317" t="s">
        <v>338</v>
      </c>
      <c r="F200" s="317" t="s">
        <v>339</v>
      </c>
      <c r="G200" s="317" t="s">
        <v>196</v>
      </c>
      <c r="H200" s="317" t="s">
        <v>340</v>
      </c>
      <c r="I200" s="317" t="s">
        <v>202</v>
      </c>
      <c r="J200" s="317" t="s">
        <v>341</v>
      </c>
      <c r="K200" s="317" t="s">
        <v>221</v>
      </c>
      <c r="L200" s="317" t="s">
        <v>342</v>
      </c>
      <c r="M200" s="317" t="s">
        <v>203</v>
      </c>
      <c r="N200" s="317" t="s">
        <v>343</v>
      </c>
      <c r="O200" s="317" t="s">
        <v>344</v>
      </c>
      <c r="P200" s="317" t="s">
        <v>233</v>
      </c>
      <c r="Q200" s="317" t="s">
        <v>345</v>
      </c>
      <c r="R200" s="317" t="s">
        <v>207</v>
      </c>
      <c r="S200" s="317" t="s">
        <v>346</v>
      </c>
      <c r="T200" s="317" t="s">
        <v>213</v>
      </c>
      <c r="U200" s="317" t="s">
        <v>347</v>
      </c>
    </row>
    <row r="201" spans="2:21" ht="53.4" x14ac:dyDescent="0.4">
      <c r="B201" s="318" t="s">
        <v>348</v>
      </c>
      <c r="C201" s="319" t="s">
        <v>349</v>
      </c>
      <c r="D201" s="319" t="s">
        <v>349</v>
      </c>
      <c r="E201" s="320" t="s">
        <v>350</v>
      </c>
      <c r="F201" s="321" t="s">
        <v>349</v>
      </c>
      <c r="G201" s="320" t="s">
        <v>350</v>
      </c>
      <c r="H201" s="321" t="s">
        <v>349</v>
      </c>
      <c r="I201" s="322" t="s">
        <v>349</v>
      </c>
      <c r="J201" s="320" t="s">
        <v>350</v>
      </c>
      <c r="K201" s="321" t="s">
        <v>349</v>
      </c>
      <c r="L201" s="321" t="s">
        <v>349</v>
      </c>
      <c r="M201" s="321" t="s">
        <v>351</v>
      </c>
      <c r="N201" s="321" t="s">
        <v>349</v>
      </c>
      <c r="O201" s="320" t="s">
        <v>350</v>
      </c>
      <c r="P201" s="323" t="s">
        <v>92</v>
      </c>
      <c r="Q201" s="324"/>
      <c r="R201" s="322" t="s">
        <v>352</v>
      </c>
      <c r="S201" s="322" t="s">
        <v>353</v>
      </c>
      <c r="T201" s="322" t="s">
        <v>354</v>
      </c>
      <c r="U201" s="325" t="s">
        <v>355</v>
      </c>
    </row>
    <row r="202" spans="2:21" x14ac:dyDescent="0.3">
      <c r="B202" s="326" t="s">
        <v>356</v>
      </c>
      <c r="C202" s="327" t="s">
        <v>357</v>
      </c>
      <c r="D202" s="327" t="s">
        <v>357</v>
      </c>
      <c r="E202" s="327"/>
      <c r="F202" s="328" t="s">
        <v>357</v>
      </c>
      <c r="G202" s="328"/>
      <c r="H202" s="328" t="s">
        <v>357</v>
      </c>
      <c r="I202" s="329" t="s">
        <v>357</v>
      </c>
      <c r="J202" s="328"/>
      <c r="K202" s="328" t="s">
        <v>357</v>
      </c>
      <c r="L202" s="328" t="s">
        <v>357</v>
      </c>
      <c r="M202" s="328" t="s">
        <v>357</v>
      </c>
      <c r="N202" s="328" t="s">
        <v>357</v>
      </c>
      <c r="O202" s="330"/>
      <c r="P202" s="330"/>
      <c r="Q202" s="330"/>
      <c r="R202" s="329" t="s">
        <v>357</v>
      </c>
      <c r="S202" s="329" t="s">
        <v>357</v>
      </c>
      <c r="T202" s="329" t="s">
        <v>357</v>
      </c>
      <c r="U202" s="331" t="s">
        <v>357</v>
      </c>
    </row>
    <row r="203" spans="2:21" ht="31.8" x14ac:dyDescent="0.3">
      <c r="B203" s="326" t="s">
        <v>358</v>
      </c>
      <c r="C203" s="329" t="s">
        <v>359</v>
      </c>
      <c r="D203" s="329" t="s">
        <v>359</v>
      </c>
      <c r="E203" s="332"/>
      <c r="F203" s="329" t="s">
        <v>359</v>
      </c>
      <c r="G203" s="332"/>
      <c r="H203" s="329" t="s">
        <v>359</v>
      </c>
      <c r="I203" s="329" t="s">
        <v>359</v>
      </c>
      <c r="J203" s="332"/>
      <c r="K203" s="329" t="s">
        <v>359</v>
      </c>
      <c r="L203" s="329" t="s">
        <v>359</v>
      </c>
      <c r="M203" s="329" t="s">
        <v>360</v>
      </c>
      <c r="N203" s="329" t="s">
        <v>359</v>
      </c>
      <c r="O203" s="332"/>
      <c r="P203" s="332"/>
      <c r="Q203" s="332"/>
      <c r="R203" s="333"/>
      <c r="S203" s="334" t="s">
        <v>361</v>
      </c>
      <c r="T203" s="329" t="s">
        <v>362</v>
      </c>
      <c r="U203" s="335" t="s">
        <v>363</v>
      </c>
    </row>
    <row r="204" spans="2:21" ht="52.2" x14ac:dyDescent="0.3">
      <c r="B204" s="326" t="s">
        <v>364</v>
      </c>
      <c r="C204" s="329" t="s">
        <v>365</v>
      </c>
      <c r="D204" s="329" t="s">
        <v>366</v>
      </c>
      <c r="E204" s="329"/>
      <c r="F204" s="329" t="s">
        <v>367</v>
      </c>
      <c r="G204" s="334"/>
      <c r="H204" s="329" t="s">
        <v>368</v>
      </c>
      <c r="I204" s="336" t="s">
        <v>369</v>
      </c>
      <c r="J204" s="334"/>
      <c r="K204" s="334" t="s">
        <v>370</v>
      </c>
      <c r="L204" s="334" t="s">
        <v>371</v>
      </c>
      <c r="M204" s="334" t="s">
        <v>372</v>
      </c>
      <c r="N204" s="334" t="s">
        <v>373</v>
      </c>
      <c r="O204" s="334"/>
      <c r="P204" s="334"/>
      <c r="Q204" s="334"/>
      <c r="R204" s="334" t="s">
        <v>374</v>
      </c>
      <c r="S204" s="334" t="s">
        <v>375</v>
      </c>
      <c r="T204" s="334" t="s">
        <v>376</v>
      </c>
      <c r="U204" s="335" t="s">
        <v>377</v>
      </c>
    </row>
    <row r="205" spans="2:21" ht="21.6" x14ac:dyDescent="0.3">
      <c r="B205" s="337" t="s">
        <v>378</v>
      </c>
      <c r="C205" s="338">
        <v>20000</v>
      </c>
      <c r="D205" s="338">
        <v>15000</v>
      </c>
      <c r="E205" s="339"/>
      <c r="F205" s="338">
        <v>3000</v>
      </c>
      <c r="G205" s="340"/>
      <c r="H205" s="338">
        <v>3000</v>
      </c>
      <c r="I205" s="338">
        <v>51000</v>
      </c>
      <c r="J205" s="340"/>
      <c r="K205" s="338">
        <v>0</v>
      </c>
      <c r="L205" s="338">
        <v>1400</v>
      </c>
      <c r="M205" s="338">
        <v>20000</v>
      </c>
      <c r="N205" s="338">
        <v>3000</v>
      </c>
      <c r="O205" s="340"/>
      <c r="P205" s="340"/>
      <c r="Q205" s="340"/>
      <c r="R205" s="340" t="s">
        <v>379</v>
      </c>
      <c r="S205" s="340" t="s">
        <v>380</v>
      </c>
      <c r="T205" s="340" t="s">
        <v>381</v>
      </c>
      <c r="U205" s="341" t="s">
        <v>382</v>
      </c>
    </row>
    <row r="206" spans="2:21" ht="31.8" x14ac:dyDescent="0.3">
      <c r="B206" s="326" t="s">
        <v>383</v>
      </c>
      <c r="C206" s="329" t="s">
        <v>384</v>
      </c>
      <c r="D206" s="329" t="s">
        <v>384</v>
      </c>
      <c r="E206" s="329"/>
      <c r="F206" s="329" t="s">
        <v>384</v>
      </c>
      <c r="G206" s="329"/>
      <c r="H206" s="329" t="s">
        <v>384</v>
      </c>
      <c r="I206" s="329" t="s">
        <v>384</v>
      </c>
      <c r="J206" s="334"/>
      <c r="K206" s="329" t="s">
        <v>384</v>
      </c>
      <c r="L206" s="329" t="s">
        <v>384</v>
      </c>
      <c r="M206" s="329" t="s">
        <v>385</v>
      </c>
      <c r="N206" s="329" t="s">
        <v>384</v>
      </c>
      <c r="O206" s="334"/>
      <c r="P206" s="334"/>
      <c r="Q206" s="334"/>
      <c r="R206" s="334" t="s">
        <v>386</v>
      </c>
      <c r="S206" s="334" t="s">
        <v>387</v>
      </c>
      <c r="T206" s="334" t="s">
        <v>388</v>
      </c>
      <c r="U206" s="335" t="s">
        <v>389</v>
      </c>
    </row>
    <row r="207" spans="2:21" x14ac:dyDescent="0.3">
      <c r="B207" s="326" t="s">
        <v>390</v>
      </c>
      <c r="C207" s="327">
        <v>42278</v>
      </c>
      <c r="D207" s="327">
        <v>42278</v>
      </c>
      <c r="E207" s="327"/>
      <c r="F207" s="327">
        <v>42278</v>
      </c>
      <c r="G207" s="329"/>
      <c r="H207" s="327">
        <v>42278</v>
      </c>
      <c r="I207" s="327">
        <v>42278</v>
      </c>
      <c r="J207" s="334"/>
      <c r="K207" s="327">
        <v>42278</v>
      </c>
      <c r="L207" s="327">
        <v>42278</v>
      </c>
      <c r="M207" s="327">
        <v>42278</v>
      </c>
      <c r="N207" s="327">
        <v>42278</v>
      </c>
      <c r="O207" s="334"/>
      <c r="P207" s="334"/>
      <c r="Q207" s="334"/>
      <c r="R207" s="334">
        <v>42095</v>
      </c>
      <c r="S207" s="342">
        <v>41913</v>
      </c>
      <c r="T207" s="342">
        <v>41913</v>
      </c>
      <c r="U207" s="335">
        <v>42095</v>
      </c>
    </row>
    <row r="208" spans="2:21" x14ac:dyDescent="0.3">
      <c r="B208" s="326" t="s">
        <v>391</v>
      </c>
      <c r="C208" s="327"/>
      <c r="D208" s="327"/>
      <c r="E208" s="327"/>
      <c r="F208" s="343"/>
      <c r="G208" s="329"/>
      <c r="H208" s="327"/>
      <c r="I208" s="327"/>
      <c r="J208" s="334"/>
      <c r="K208" s="327"/>
      <c r="L208" s="327"/>
      <c r="M208" s="327"/>
      <c r="N208" s="327"/>
      <c r="O208" s="334"/>
      <c r="P208" s="334"/>
      <c r="Q208" s="334"/>
      <c r="R208" s="334"/>
      <c r="S208" s="327"/>
      <c r="T208" s="334"/>
      <c r="U208" s="335">
        <v>41814</v>
      </c>
    </row>
    <row r="209" spans="2:21" x14ac:dyDescent="0.3">
      <c r="B209" s="326" t="s">
        <v>392</v>
      </c>
      <c r="C209" s="327"/>
      <c r="D209" s="327"/>
      <c r="E209" s="327"/>
      <c r="F209" s="343"/>
      <c r="G209" s="329"/>
      <c r="H209" s="327"/>
      <c r="I209" s="327"/>
      <c r="J209" s="334"/>
      <c r="K209" s="327"/>
      <c r="L209" s="327"/>
      <c r="M209" s="327"/>
      <c r="N209" s="327"/>
      <c r="O209" s="334"/>
      <c r="P209" s="334"/>
      <c r="Q209" s="334"/>
      <c r="R209" s="334"/>
      <c r="S209" s="327"/>
      <c r="T209" s="334"/>
      <c r="U209" s="335">
        <v>41820</v>
      </c>
    </row>
    <row r="210" spans="2:21" x14ac:dyDescent="0.3">
      <c r="B210" s="344" t="s">
        <v>393</v>
      </c>
      <c r="C210" s="345" t="s">
        <v>394</v>
      </c>
      <c r="D210" s="345" t="s">
        <v>394</v>
      </c>
      <c r="E210" s="345"/>
      <c r="F210" s="345" t="s">
        <v>394</v>
      </c>
      <c r="G210" s="346"/>
      <c r="H210" s="345" t="s">
        <v>394</v>
      </c>
      <c r="I210" s="345" t="s">
        <v>394</v>
      </c>
      <c r="J210" s="347"/>
      <c r="K210" s="345"/>
      <c r="L210" s="345" t="s">
        <v>394</v>
      </c>
      <c r="M210" s="345"/>
      <c r="N210" s="345" t="s">
        <v>394</v>
      </c>
      <c r="O210" s="347"/>
      <c r="P210" s="347"/>
      <c r="Q210" s="347"/>
      <c r="R210" s="347" t="s">
        <v>13</v>
      </c>
      <c r="S210" s="345"/>
      <c r="T210" s="347"/>
      <c r="U210" s="348"/>
    </row>
    <row r="211" spans="2:21" ht="21.6" x14ac:dyDescent="0.3">
      <c r="B211" s="349" t="s">
        <v>395</v>
      </c>
      <c r="C211" s="350">
        <v>42185</v>
      </c>
      <c r="D211" s="350">
        <v>42185</v>
      </c>
      <c r="E211" s="350"/>
      <c r="F211" s="350">
        <v>42185</v>
      </c>
      <c r="G211" s="334"/>
      <c r="H211" s="350">
        <v>42185</v>
      </c>
      <c r="I211" s="350">
        <v>42185</v>
      </c>
      <c r="J211" s="334"/>
      <c r="K211" s="350">
        <v>42185</v>
      </c>
      <c r="L211" s="350">
        <v>42185</v>
      </c>
      <c r="M211" s="350">
        <v>42185</v>
      </c>
      <c r="N211" s="350">
        <v>42185</v>
      </c>
      <c r="O211" s="334"/>
      <c r="P211" s="334"/>
      <c r="Q211" s="334"/>
      <c r="R211" s="351" t="s">
        <v>396</v>
      </c>
      <c r="S211" s="351">
        <v>42950</v>
      </c>
      <c r="T211" s="352">
        <v>42185</v>
      </c>
      <c r="U211" s="353">
        <v>42551</v>
      </c>
    </row>
    <row r="212" spans="2:21" ht="165" thickBot="1" x14ac:dyDescent="0.35">
      <c r="B212" s="354" t="s">
        <v>397</v>
      </c>
      <c r="C212" s="355" t="s">
        <v>398</v>
      </c>
      <c r="D212" s="356" t="s">
        <v>399</v>
      </c>
      <c r="E212" s="356"/>
      <c r="F212" s="355" t="s">
        <v>400</v>
      </c>
      <c r="G212" s="357"/>
      <c r="H212" s="355" t="s">
        <v>401</v>
      </c>
      <c r="I212" s="355" t="s">
        <v>402</v>
      </c>
      <c r="J212" s="355"/>
      <c r="K212" s="355" t="s">
        <v>403</v>
      </c>
      <c r="L212" s="355" t="s">
        <v>404</v>
      </c>
      <c r="M212" s="355" t="s">
        <v>405</v>
      </c>
      <c r="N212" s="355" t="s">
        <v>406</v>
      </c>
      <c r="O212" s="357"/>
      <c r="P212" s="357"/>
      <c r="Q212" s="357"/>
      <c r="R212" s="358" t="s">
        <v>407</v>
      </c>
      <c r="S212" s="357" t="s">
        <v>408</v>
      </c>
      <c r="T212" s="357" t="s">
        <v>409</v>
      </c>
      <c r="U212" s="359" t="s">
        <v>410</v>
      </c>
    </row>
    <row r="215" spans="2:21" ht="21" x14ac:dyDescent="0.3">
      <c r="B215" s="1231" t="s">
        <v>850</v>
      </c>
      <c r="C215" s="1231"/>
      <c r="D215" s="1231"/>
      <c r="E215" s="1231"/>
      <c r="F215" s="1231"/>
    </row>
    <row r="216" spans="2:21" x14ac:dyDescent="0.3">
      <c r="B216" s="1232" t="s">
        <v>541</v>
      </c>
      <c r="C216" s="1232"/>
      <c r="D216" s="1232"/>
      <c r="E216" s="142"/>
      <c r="F216" s="142"/>
      <c r="G216" s="142"/>
      <c r="H216" s="142"/>
      <c r="I216" s="142"/>
      <c r="J216" s="431"/>
      <c r="K216" s="400"/>
      <c r="L216" s="432"/>
      <c r="M216" s="433"/>
      <c r="N216" s="432"/>
      <c r="O216" s="142"/>
      <c r="P216" s="434"/>
    </row>
    <row r="217" spans="2:21" x14ac:dyDescent="0.3">
      <c r="B217" s="1233" t="s">
        <v>542</v>
      </c>
      <c r="C217" s="1233"/>
      <c r="D217" s="1233"/>
      <c r="E217" s="393"/>
      <c r="F217" s="393"/>
      <c r="G217" s="393"/>
      <c r="H217" s="393"/>
      <c r="I217" s="393"/>
      <c r="J217" s="435"/>
      <c r="K217" s="363"/>
      <c r="L217" s="436"/>
      <c r="M217" s="437"/>
      <c r="N217" s="436"/>
      <c r="O217" s="393"/>
      <c r="P217" s="438"/>
    </row>
    <row r="218" spans="2:21" x14ac:dyDescent="0.3">
      <c r="B218" s="439" t="s">
        <v>526</v>
      </c>
      <c r="C218" s="1234" t="s">
        <v>543</v>
      </c>
      <c r="D218" s="1234"/>
      <c r="E218" s="393"/>
      <c r="F218" s="393"/>
      <c r="G218" s="393"/>
      <c r="H218" s="393"/>
      <c r="I218" s="393"/>
      <c r="J218" s="435"/>
      <c r="K218" s="363"/>
      <c r="L218" s="436"/>
      <c r="M218" s="437"/>
      <c r="N218" s="436"/>
      <c r="O218" s="393"/>
      <c r="P218" s="438"/>
    </row>
    <row r="219" spans="2:21" x14ac:dyDescent="0.3">
      <c r="B219" s="439" t="s">
        <v>527</v>
      </c>
      <c r="C219" s="1235" t="s">
        <v>528</v>
      </c>
      <c r="D219" s="1235"/>
      <c r="E219" s="393"/>
      <c r="F219" s="393"/>
      <c r="G219" s="393"/>
      <c r="H219" s="393"/>
      <c r="I219" s="393"/>
      <c r="J219" s="435"/>
      <c r="K219" s="363"/>
      <c r="L219" s="436"/>
      <c r="M219" s="437"/>
      <c r="N219" s="364"/>
      <c r="O219" s="363"/>
      <c r="P219" s="438"/>
    </row>
    <row r="220" spans="2:21" x14ac:dyDescent="0.3">
      <c r="B220" s="393" t="s">
        <v>529</v>
      </c>
      <c r="C220" s="1235" t="s">
        <v>544</v>
      </c>
      <c r="D220" s="1235"/>
      <c r="E220" s="393"/>
      <c r="F220" s="393"/>
      <c r="G220" s="393"/>
      <c r="H220" s="393"/>
      <c r="I220" s="393"/>
      <c r="J220" s="435"/>
      <c r="K220" s="363"/>
      <c r="L220" s="436"/>
      <c r="M220" s="437"/>
      <c r="N220" s="436"/>
      <c r="O220" s="393"/>
      <c r="P220" s="438"/>
    </row>
    <row r="221" spans="2:21" x14ac:dyDescent="0.3">
      <c r="B221" s="439"/>
      <c r="C221" s="393"/>
      <c r="D221" s="362"/>
      <c r="E221" s="393"/>
      <c r="F221" s="393"/>
      <c r="G221" s="393"/>
      <c r="H221" s="440"/>
      <c r="I221" s="440"/>
      <c r="J221" s="367"/>
      <c r="K221" s="441"/>
      <c r="L221" s="442"/>
      <c r="M221" s="437"/>
      <c r="N221" s="436"/>
      <c r="O221" s="393"/>
      <c r="P221" s="438"/>
    </row>
    <row r="222" spans="2:21" ht="22.2" thickBot="1" x14ac:dyDescent="0.35">
      <c r="B222" s="443" t="s">
        <v>117</v>
      </c>
      <c r="C222" s="444" t="s">
        <v>530</v>
      </c>
      <c r="D222" s="444" t="s">
        <v>531</v>
      </c>
      <c r="E222" s="444" t="s">
        <v>532</v>
      </c>
      <c r="F222" s="444"/>
      <c r="G222" s="444" t="s">
        <v>533</v>
      </c>
      <c r="H222" s="444" t="s">
        <v>534</v>
      </c>
      <c r="I222" s="444" t="s">
        <v>535</v>
      </c>
      <c r="J222" s="444" t="s">
        <v>536</v>
      </c>
      <c r="K222" s="445" t="s">
        <v>537</v>
      </c>
      <c r="L222" s="446" t="s">
        <v>538</v>
      </c>
      <c r="M222" s="447" t="s">
        <v>242</v>
      </c>
      <c r="N222" s="446" t="s">
        <v>545</v>
      </c>
      <c r="O222" s="444" t="s">
        <v>539</v>
      </c>
      <c r="P222" s="444" t="s">
        <v>540</v>
      </c>
    </row>
    <row r="223" spans="2:21" ht="31.8" x14ac:dyDescent="0.3">
      <c r="B223" s="360">
        <v>41947</v>
      </c>
      <c r="C223" s="361">
        <v>83</v>
      </c>
      <c r="D223" s="362" t="s">
        <v>422</v>
      </c>
      <c r="E223" s="363">
        <v>18936</v>
      </c>
      <c r="F223" s="364"/>
      <c r="G223" s="363">
        <f>SUM(G214+E223)</f>
        <v>18936</v>
      </c>
      <c r="H223" s="365" t="s">
        <v>423</v>
      </c>
      <c r="I223" s="366" t="s">
        <v>350</v>
      </c>
      <c r="J223" s="367"/>
      <c r="K223" s="368"/>
      <c r="L223" s="369"/>
      <c r="M223" s="370"/>
      <c r="O223" s="371">
        <f>E223</f>
        <v>18936</v>
      </c>
      <c r="P223" s="372" t="s">
        <v>424</v>
      </c>
    </row>
    <row r="224" spans="2:21" x14ac:dyDescent="0.3">
      <c r="B224" s="360"/>
      <c r="C224" s="361"/>
      <c r="D224" s="362"/>
      <c r="E224" s="363"/>
      <c r="F224" s="364"/>
      <c r="G224" s="363"/>
      <c r="H224" s="373"/>
      <c r="I224" s="366"/>
      <c r="J224" s="367"/>
      <c r="K224" s="368"/>
      <c r="L224" s="369"/>
      <c r="M224" s="370"/>
      <c r="O224" s="371"/>
      <c r="P224" s="372"/>
    </row>
    <row r="225" spans="2:16" ht="31.8" x14ac:dyDescent="0.3">
      <c r="B225" s="360">
        <v>41947</v>
      </c>
      <c r="C225" s="361">
        <v>84</v>
      </c>
      <c r="D225" s="362" t="s">
        <v>425</v>
      </c>
      <c r="E225" s="363">
        <v>14054</v>
      </c>
      <c r="F225" s="364"/>
      <c r="G225" s="363">
        <f>SUM(G223+E225)</f>
        <v>32990</v>
      </c>
      <c r="H225" s="365" t="s">
        <v>426</v>
      </c>
      <c r="I225" s="366" t="s">
        <v>350</v>
      </c>
      <c r="J225" s="367"/>
      <c r="K225" s="368"/>
      <c r="L225" s="369"/>
      <c r="M225" s="370"/>
      <c r="O225" s="371">
        <f>E225</f>
        <v>14054</v>
      </c>
      <c r="P225" s="372" t="s">
        <v>424</v>
      </c>
    </row>
    <row r="226" spans="2:16" x14ac:dyDescent="0.3">
      <c r="B226" s="360"/>
      <c r="C226" s="361"/>
      <c r="D226" s="362"/>
      <c r="E226" s="363"/>
      <c r="F226" s="364"/>
      <c r="G226" s="363"/>
      <c r="H226" s="373"/>
      <c r="I226" s="366"/>
      <c r="J226" s="367"/>
      <c r="K226" s="368"/>
      <c r="L226" s="369"/>
      <c r="M226" s="370"/>
      <c r="O226" s="371"/>
      <c r="P226" s="372"/>
    </row>
    <row r="227" spans="2:16" ht="17.399999999999999" x14ac:dyDescent="0.3">
      <c r="B227" s="360">
        <v>41946</v>
      </c>
      <c r="C227" s="361">
        <v>85</v>
      </c>
      <c r="D227" s="362" t="s">
        <v>427</v>
      </c>
      <c r="E227" s="363">
        <v>17696</v>
      </c>
      <c r="F227" s="364"/>
      <c r="G227" s="363">
        <f>SUM(G225+E227)</f>
        <v>50686</v>
      </c>
      <c r="H227" s="365" t="s">
        <v>428</v>
      </c>
      <c r="I227" s="366" t="s">
        <v>350</v>
      </c>
      <c r="J227" s="367"/>
      <c r="K227" s="368"/>
      <c r="L227" s="369"/>
      <c r="M227" s="370"/>
      <c r="O227" s="371">
        <f>E227</f>
        <v>17696</v>
      </c>
      <c r="P227" s="372" t="s">
        <v>424</v>
      </c>
    </row>
    <row r="228" spans="2:16" x14ac:dyDescent="0.3">
      <c r="B228" s="360"/>
      <c r="C228" s="361"/>
      <c r="D228" s="362"/>
      <c r="E228" s="363"/>
      <c r="F228" s="364"/>
      <c r="G228" s="363"/>
      <c r="H228" s="365"/>
      <c r="I228" s="366"/>
      <c r="J228" s="367"/>
      <c r="K228" s="368"/>
      <c r="L228" s="369"/>
      <c r="M228" s="370"/>
      <c r="O228" s="371"/>
      <c r="P228" s="372"/>
    </row>
    <row r="229" spans="2:16" ht="21.6" x14ac:dyDescent="0.3">
      <c r="B229" s="360">
        <v>42009</v>
      </c>
      <c r="C229" s="361">
        <v>86</v>
      </c>
      <c r="D229" s="362" t="s">
        <v>429</v>
      </c>
      <c r="E229" s="363">
        <v>10000</v>
      </c>
      <c r="F229" s="364"/>
      <c r="G229" s="363">
        <f>SUM(G227 +E229)</f>
        <v>60686</v>
      </c>
      <c r="H229" s="365" t="s">
        <v>430</v>
      </c>
      <c r="I229" s="366" t="s">
        <v>350</v>
      </c>
      <c r="J229" s="367"/>
      <c r="K229" s="368"/>
      <c r="L229" s="369"/>
      <c r="M229" s="370"/>
      <c r="O229" s="371">
        <f>E229</f>
        <v>10000</v>
      </c>
      <c r="P229" s="372" t="s">
        <v>424</v>
      </c>
    </row>
    <row r="230" spans="2:16" x14ac:dyDescent="0.3">
      <c r="B230" s="360"/>
      <c r="C230" s="361"/>
      <c r="D230" s="362"/>
      <c r="E230" s="363"/>
      <c r="F230" s="364"/>
      <c r="G230" s="363"/>
      <c r="H230" s="365"/>
      <c r="I230" s="366"/>
      <c r="J230" s="367"/>
      <c r="K230" s="368"/>
      <c r="L230" s="369"/>
      <c r="M230" s="370"/>
      <c r="O230" s="371"/>
      <c r="P230" s="372"/>
    </row>
    <row r="231" spans="2:16" ht="31.8" x14ac:dyDescent="0.3">
      <c r="B231" s="374">
        <v>42019</v>
      </c>
      <c r="C231" s="375">
        <v>87</v>
      </c>
      <c r="D231" s="376" t="s">
        <v>431</v>
      </c>
      <c r="E231" s="377">
        <v>-170.69</v>
      </c>
      <c r="F231" s="378"/>
      <c r="G231" s="377">
        <f>SUM(G229+E231)</f>
        <v>60515.31</v>
      </c>
      <c r="H231" s="379"/>
      <c r="I231" s="380" t="s">
        <v>350</v>
      </c>
      <c r="J231" s="381"/>
      <c r="K231" s="382"/>
      <c r="L231" s="383"/>
      <c r="M231" s="384"/>
      <c r="N231" s="384"/>
      <c r="O231" s="385"/>
      <c r="P231" s="386" t="s">
        <v>432</v>
      </c>
    </row>
    <row r="232" spans="2:16" x14ac:dyDescent="0.3">
      <c r="B232" s="360"/>
      <c r="C232" s="361"/>
      <c r="D232" s="362"/>
      <c r="E232" s="363"/>
      <c r="F232" s="364"/>
      <c r="G232" s="363"/>
      <c r="H232" s="365"/>
      <c r="I232" s="366"/>
      <c r="J232" s="367"/>
      <c r="K232" s="368"/>
      <c r="L232" s="369"/>
      <c r="M232" s="370"/>
      <c r="O232" s="371"/>
      <c r="P232" s="372"/>
    </row>
    <row r="233" spans="2:16" ht="31.8" x14ac:dyDescent="0.3">
      <c r="B233" s="374">
        <v>42024</v>
      </c>
      <c r="C233" s="375">
        <v>88</v>
      </c>
      <c r="D233" s="376" t="s">
        <v>433</v>
      </c>
      <c r="E233" s="377">
        <v>-5903.65</v>
      </c>
      <c r="F233" s="378"/>
      <c r="G233" s="377">
        <f>SUM(G231+E233)</f>
        <v>54611.659999999996</v>
      </c>
      <c r="H233" s="379"/>
      <c r="I233" s="380" t="s">
        <v>350</v>
      </c>
      <c r="J233" s="381"/>
      <c r="K233" s="382"/>
      <c r="L233" s="383"/>
      <c r="M233" s="384"/>
      <c r="N233" s="384"/>
      <c r="O233" s="385"/>
      <c r="P233" s="386" t="s">
        <v>432</v>
      </c>
    </row>
    <row r="234" spans="2:16" x14ac:dyDescent="0.3">
      <c r="B234" s="360"/>
      <c r="C234" s="361"/>
      <c r="D234" s="362"/>
      <c r="E234" s="363"/>
      <c r="F234" s="364"/>
      <c r="G234" s="363"/>
      <c r="H234" s="365"/>
      <c r="I234" s="366"/>
      <c r="J234" s="367"/>
      <c r="K234" s="368"/>
      <c r="L234" s="369"/>
      <c r="M234" s="370"/>
      <c r="O234" s="371"/>
      <c r="P234" s="372"/>
    </row>
    <row r="235" spans="2:16" ht="31.8" x14ac:dyDescent="0.3">
      <c r="B235" s="360">
        <v>42027</v>
      </c>
      <c r="C235" s="361">
        <v>89</v>
      </c>
      <c r="D235" s="362" t="s">
        <v>434</v>
      </c>
      <c r="E235" s="363">
        <v>2554.5</v>
      </c>
      <c r="F235" s="364"/>
      <c r="G235" s="363">
        <f>SUM(G233 +E235 )</f>
        <v>57166.159999999996</v>
      </c>
      <c r="H235" s="365" t="s">
        <v>435</v>
      </c>
      <c r="I235" s="366" t="s">
        <v>350</v>
      </c>
      <c r="J235" s="367"/>
      <c r="K235" s="368"/>
      <c r="L235" s="369"/>
      <c r="M235" s="370"/>
      <c r="O235" s="371">
        <f>E235</f>
        <v>2554.5</v>
      </c>
      <c r="P235" s="372" t="s">
        <v>424</v>
      </c>
    </row>
    <row r="236" spans="2:16" x14ac:dyDescent="0.3">
      <c r="B236" s="387"/>
      <c r="C236" s="388"/>
      <c r="D236" s="389" t="s">
        <v>436</v>
      </c>
      <c r="E236" s="390" t="e">
        <f>SUM(#REF!)</f>
        <v>#REF!</v>
      </c>
      <c r="F236" s="371"/>
      <c r="G236" s="364"/>
      <c r="H236" s="391"/>
      <c r="I236" s="392"/>
      <c r="J236" s="393"/>
      <c r="K236" s="393"/>
      <c r="L236" s="393"/>
      <c r="M236" s="393"/>
      <c r="N236" s="393"/>
      <c r="O236" s="393"/>
      <c r="P236" s="394"/>
    </row>
    <row r="237" spans="2:16" x14ac:dyDescent="0.3">
      <c r="B237" s="360"/>
      <c r="C237" s="395"/>
      <c r="D237" s="396" t="s">
        <v>437</v>
      </c>
      <c r="E237" s="397">
        <v>5000000</v>
      </c>
      <c r="F237" s="371"/>
      <c r="G237" s="364"/>
      <c r="H237" s="391"/>
      <c r="I237" s="392"/>
      <c r="J237" s="392"/>
      <c r="K237" s="364"/>
      <c r="L237" s="398"/>
      <c r="M237" s="399"/>
      <c r="N237" s="369"/>
      <c r="O237" s="364"/>
      <c r="P237" s="394"/>
    </row>
    <row r="238" spans="2:16" x14ac:dyDescent="0.3">
      <c r="B238" s="360"/>
      <c r="C238" s="395"/>
      <c r="D238" s="396" t="s">
        <v>438</v>
      </c>
      <c r="E238" s="400" t="e">
        <f>E237-E236</f>
        <v>#REF!</v>
      </c>
      <c r="F238" s="400"/>
      <c r="G238" s="363"/>
      <c r="H238" s="391"/>
      <c r="I238" s="392"/>
      <c r="J238" s="367"/>
      <c r="K238" s="364"/>
      <c r="L238" s="398"/>
      <c r="M238" s="399"/>
      <c r="N238" s="369"/>
      <c r="O238" s="364"/>
      <c r="P238" s="394"/>
    </row>
    <row r="240" spans="2:16" ht="21.6" thickBot="1" x14ac:dyDescent="0.35">
      <c r="B240" s="1231" t="s">
        <v>851</v>
      </c>
      <c r="C240" s="1231"/>
      <c r="D240" s="1231"/>
      <c r="E240" s="1231"/>
      <c r="F240" s="1231"/>
    </row>
    <row r="241" spans="2:29" ht="15" thickTop="1" x14ac:dyDescent="0.3">
      <c r="B241" s="1243" t="s">
        <v>853</v>
      </c>
      <c r="C241" s="581"/>
      <c r="D241" s="582"/>
      <c r="E241" s="1245" t="s">
        <v>250</v>
      </c>
      <c r="F241" s="1245" t="s">
        <v>854</v>
      </c>
      <c r="G241" s="1247" t="s">
        <v>855</v>
      </c>
      <c r="H241" s="1219" t="s">
        <v>856</v>
      </c>
      <c r="I241" s="1256" t="s">
        <v>857</v>
      </c>
      <c r="J241" s="1219" t="s">
        <v>858</v>
      </c>
      <c r="K241" s="1219" t="s">
        <v>859</v>
      </c>
      <c r="L241" s="1219" t="s">
        <v>860</v>
      </c>
      <c r="M241" s="1221" t="s">
        <v>861</v>
      </c>
      <c r="N241" s="1221" t="s">
        <v>862</v>
      </c>
      <c r="O241" s="1221" t="s">
        <v>863</v>
      </c>
      <c r="P241" s="1221" t="s">
        <v>864</v>
      </c>
      <c r="Q241" s="1221" t="s">
        <v>865</v>
      </c>
      <c r="R241" s="1221" t="s">
        <v>866</v>
      </c>
      <c r="S241" s="1221" t="s">
        <v>867</v>
      </c>
      <c r="T241" s="1221" t="s">
        <v>868</v>
      </c>
      <c r="U241" s="1221" t="s">
        <v>869</v>
      </c>
      <c r="V241" s="1221" t="s">
        <v>870</v>
      </c>
      <c r="W241" s="1221" t="s">
        <v>871</v>
      </c>
      <c r="X241" s="583"/>
      <c r="Y241" s="583"/>
      <c r="Z241" s="1249" t="s">
        <v>872</v>
      </c>
      <c r="AA241" s="1249" t="s">
        <v>873</v>
      </c>
      <c r="AB241" s="584"/>
      <c r="AC241" s="1251" t="s">
        <v>874</v>
      </c>
    </row>
    <row r="242" spans="2:29" ht="30.6" x14ac:dyDescent="0.3">
      <c r="B242" s="1244"/>
      <c r="C242" s="585" t="s">
        <v>875</v>
      </c>
      <c r="D242" s="586" t="s">
        <v>876</v>
      </c>
      <c r="E242" s="1246"/>
      <c r="F242" s="1246"/>
      <c r="G242" s="1248"/>
      <c r="H242" s="1220"/>
      <c r="I242" s="1257"/>
      <c r="J242" s="1220"/>
      <c r="K242" s="1220"/>
      <c r="L242" s="1220"/>
      <c r="M242" s="1222"/>
      <c r="N242" s="1222"/>
      <c r="O242" s="1222"/>
      <c r="P242" s="1222"/>
      <c r="Q242" s="1222"/>
      <c r="R242" s="1222"/>
      <c r="S242" s="1222"/>
      <c r="T242" s="1222"/>
      <c r="U242" s="1222"/>
      <c r="V242" s="1222"/>
      <c r="W242" s="1222"/>
      <c r="X242" s="587" t="s">
        <v>877</v>
      </c>
      <c r="Y242" s="587" t="s">
        <v>878</v>
      </c>
      <c r="Z242" s="1250"/>
      <c r="AA242" s="1250"/>
      <c r="AB242" s="588" t="s">
        <v>879</v>
      </c>
      <c r="AC242" s="1252"/>
    </row>
    <row r="243" spans="2:29" ht="54.75" customHeight="1" x14ac:dyDescent="0.3">
      <c r="B243" s="589" t="s">
        <v>880</v>
      </c>
      <c r="C243" s="1253" t="s">
        <v>881</v>
      </c>
      <c r="D243" s="590">
        <v>41375</v>
      </c>
      <c r="E243" s="589" t="s">
        <v>882</v>
      </c>
      <c r="F243" s="591">
        <v>35</v>
      </c>
      <c r="G243" s="592">
        <v>1.9350000000000001</v>
      </c>
      <c r="H243" s="593">
        <f>9553-832</f>
        <v>8721</v>
      </c>
      <c r="I243" s="594">
        <f t="shared" ref="I243" si="11">F243*160</f>
        <v>5600</v>
      </c>
      <c r="J243" s="595">
        <v>1994</v>
      </c>
      <c r="K243" s="596">
        <f t="shared" ref="K243" si="12">I243+J243</f>
        <v>7594</v>
      </c>
      <c r="L243" s="596">
        <f t="shared" ref="L243" si="13">H243-K243</f>
        <v>1127</v>
      </c>
      <c r="M243" s="597">
        <f>H243*G243*12+M244</f>
        <v>210488.82000000004</v>
      </c>
      <c r="N243" s="597">
        <f>K243*G243*12</f>
        <v>176332.68000000002</v>
      </c>
      <c r="O243" s="597">
        <f t="shared" ref="O243" si="14">M243-N243</f>
        <v>34156.140000000014</v>
      </c>
      <c r="P243" s="597">
        <f t="shared" ref="P243" si="15">O243*10</f>
        <v>341561.40000000014</v>
      </c>
      <c r="Q243" s="598">
        <f>O243*20</f>
        <v>683122.80000000028</v>
      </c>
      <c r="R243" s="597" t="e">
        <f>$C$162*K243</f>
        <v>#VALUE!</v>
      </c>
      <c r="S243" s="598" t="e">
        <f>(-PMT($C$159/12,$C$161,R243)*$C$161)-R243</f>
        <v>#VALUE!</v>
      </c>
      <c r="T243" s="597" t="e">
        <f>SUM(R243:S243)</f>
        <v>#VALUE!</v>
      </c>
      <c r="U243" s="597">
        <f>$C$163*F243</f>
        <v>0</v>
      </c>
      <c r="V243" s="598">
        <f>(-PMT($C$158/12,$C$160,U243)*$C$160)-U243</f>
        <v>0</v>
      </c>
      <c r="W243" s="597">
        <f>SUM(U243:V243)</f>
        <v>0</v>
      </c>
      <c r="X243" s="598" t="e">
        <f>G243+(((T243+W243)/K243)/120)</f>
        <v>#VALUE!</v>
      </c>
      <c r="Y243" s="598">
        <f>G243</f>
        <v>1.9350000000000001</v>
      </c>
      <c r="Z243" s="597" t="e">
        <f>P243-W243-T243</f>
        <v>#VALUE!</v>
      </c>
      <c r="AA243" s="599" t="e">
        <f>Q243-W243-T243</f>
        <v>#VALUE!</v>
      </c>
      <c r="AB243" s="600">
        <v>41578</v>
      </c>
      <c r="AC243" s="589" t="s">
        <v>883</v>
      </c>
    </row>
    <row r="244" spans="2:29" ht="31.5" customHeight="1" x14ac:dyDescent="0.3">
      <c r="B244" s="589" t="s">
        <v>884</v>
      </c>
      <c r="C244" s="1254"/>
      <c r="D244" s="590">
        <v>41375</v>
      </c>
      <c r="E244" s="589" t="s">
        <v>882</v>
      </c>
      <c r="F244" s="591">
        <v>0</v>
      </c>
      <c r="G244" s="592">
        <v>0.8</v>
      </c>
      <c r="H244" s="593">
        <v>832</v>
      </c>
      <c r="I244" s="594"/>
      <c r="J244" s="595"/>
      <c r="K244" s="596"/>
      <c r="L244" s="596"/>
      <c r="M244" s="597">
        <f t="shared" ref="M244" si="16">H244*G244*12</f>
        <v>7987.2000000000007</v>
      </c>
      <c r="N244" s="597"/>
      <c r="O244" s="597"/>
      <c r="P244" s="597"/>
      <c r="Q244" s="597"/>
      <c r="R244" s="597"/>
      <c r="S244" s="597"/>
      <c r="T244" s="597"/>
      <c r="U244" s="597"/>
      <c r="V244" s="597"/>
      <c r="W244" s="597"/>
      <c r="X244" s="597"/>
      <c r="Y244" s="597"/>
      <c r="Z244" s="597"/>
      <c r="AA244" s="599"/>
      <c r="AB244" s="600"/>
      <c r="AC244" s="589" t="s">
        <v>885</v>
      </c>
    </row>
    <row r="245" spans="2:29" ht="86.25" customHeight="1" thickBot="1" x14ac:dyDescent="0.35">
      <c r="B245" s="589" t="s">
        <v>880</v>
      </c>
      <c r="C245" s="1255"/>
      <c r="D245" s="590">
        <v>41375</v>
      </c>
      <c r="E245" s="589" t="s">
        <v>826</v>
      </c>
      <c r="F245" s="591">
        <v>21</v>
      </c>
      <c r="G245" s="592">
        <v>1.9350000000000001</v>
      </c>
      <c r="H245" s="593">
        <v>10464</v>
      </c>
      <c r="I245" s="594">
        <f t="shared" ref="I245" si="17">F245*160</f>
        <v>3360</v>
      </c>
      <c r="J245" s="595">
        <v>4234</v>
      </c>
      <c r="K245" s="596">
        <f>I245+J245</f>
        <v>7594</v>
      </c>
      <c r="L245" s="596">
        <f t="shared" ref="L245" si="18">H245-K245</f>
        <v>2870</v>
      </c>
      <c r="M245" s="597">
        <f>H245*G245*12</f>
        <v>242974.08000000002</v>
      </c>
      <c r="N245" s="597">
        <f>K245*G245*12</f>
        <v>176332.68000000002</v>
      </c>
      <c r="O245" s="597">
        <f t="shared" ref="O245" si="19">M245-N245</f>
        <v>66641.399999999994</v>
      </c>
      <c r="P245" s="597">
        <f t="shared" ref="P245" si="20">O245*10</f>
        <v>666414</v>
      </c>
      <c r="Q245" s="597">
        <f t="shared" ref="Q245" si="21">O245*20</f>
        <v>1332828</v>
      </c>
      <c r="R245" s="597" t="e">
        <f>$C$162*K245</f>
        <v>#VALUE!</v>
      </c>
      <c r="S245" s="598" t="e">
        <f>(-PMT($C$159/12,$C$161,R245)*$C$161)-R245</f>
        <v>#VALUE!</v>
      </c>
      <c r="T245" s="597" t="e">
        <f>SUM(R245:S245)</f>
        <v>#VALUE!</v>
      </c>
      <c r="U245" s="597">
        <f>$C$163*F245</f>
        <v>0</v>
      </c>
      <c r="V245" s="598">
        <f>(-PMT($C$158/12,$C$160,U245)*$C$160)-U245</f>
        <v>0</v>
      </c>
      <c r="W245" s="597">
        <f>SUM(U245:V245)</f>
        <v>0</v>
      </c>
      <c r="X245" s="598" t="e">
        <f>G245+(((T245+W245)/K245)/120)</f>
        <v>#VALUE!</v>
      </c>
      <c r="Y245" s="598">
        <f>G245</f>
        <v>1.9350000000000001</v>
      </c>
      <c r="Z245" s="597" t="e">
        <f>P245-W245-T245</f>
        <v>#VALUE!</v>
      </c>
      <c r="AA245" s="599" t="e">
        <f>Q245-W245-T245</f>
        <v>#VALUE!</v>
      </c>
      <c r="AB245" s="599" t="e">
        <f>R245-X245-U245</f>
        <v>#VALUE!</v>
      </c>
      <c r="AC245" s="589" t="s">
        <v>886</v>
      </c>
    </row>
    <row r="246" spans="2:29" ht="20.399999999999999" x14ac:dyDescent="0.3">
      <c r="B246" s="601" t="s">
        <v>887</v>
      </c>
      <c r="C246" s="602"/>
      <c r="D246" s="603"/>
      <c r="E246" s="603"/>
      <c r="F246" s="604">
        <f>SUM(F243:F245)</f>
        <v>56</v>
      </c>
      <c r="G246" s="605"/>
      <c r="H246" s="606">
        <f t="shared" ref="H246:K246" si="22">SUM(H243:H245)</f>
        <v>20017</v>
      </c>
      <c r="I246" s="607">
        <f t="shared" si="22"/>
        <v>8960</v>
      </c>
      <c r="J246" s="606">
        <f t="shared" si="22"/>
        <v>6228</v>
      </c>
      <c r="K246" s="607">
        <f t="shared" si="22"/>
        <v>15188</v>
      </c>
      <c r="L246" s="607">
        <f>SUM(L243:L245)</f>
        <v>3997</v>
      </c>
      <c r="M246" s="607">
        <f t="shared" ref="M246:N246" si="23">SUM(M243:M245)</f>
        <v>461450.10000000009</v>
      </c>
      <c r="N246" s="607">
        <f t="shared" si="23"/>
        <v>352665.36000000004</v>
      </c>
      <c r="O246" s="608">
        <f>SUM(O243:O245)</f>
        <v>100797.54000000001</v>
      </c>
      <c r="P246" s="608">
        <f t="shared" ref="P246:Q246" si="24">SUM(P243:P245)</f>
        <v>1007975.4000000001</v>
      </c>
      <c r="Q246" s="608">
        <f t="shared" si="24"/>
        <v>2015950.8000000003</v>
      </c>
      <c r="R246" s="607" t="e">
        <f>SUM(R243:R245)</f>
        <v>#VALUE!</v>
      </c>
      <c r="S246" s="607" t="e">
        <f t="shared" ref="S246:W246" si="25">SUM(S243:S245)</f>
        <v>#VALUE!</v>
      </c>
      <c r="T246" s="607" t="e">
        <f t="shared" si="25"/>
        <v>#VALUE!</v>
      </c>
      <c r="U246" s="607">
        <f t="shared" si="25"/>
        <v>0</v>
      </c>
      <c r="V246" s="607">
        <f t="shared" si="25"/>
        <v>0</v>
      </c>
      <c r="W246" s="607">
        <f t="shared" si="25"/>
        <v>0</v>
      </c>
      <c r="X246" s="607"/>
      <c r="Y246" s="607"/>
      <c r="Z246" s="608" t="e">
        <f t="shared" ref="Z246:AA246" si="26">SUM(Z243:Z245)</f>
        <v>#VALUE!</v>
      </c>
      <c r="AA246" s="608" t="e">
        <f t="shared" si="26"/>
        <v>#VALUE!</v>
      </c>
      <c r="AB246" s="609"/>
      <c r="AC246" s="610"/>
    </row>
    <row r="247" spans="2:29" ht="102" customHeight="1" x14ac:dyDescent="0.3">
      <c r="B247" s="589" t="s">
        <v>888</v>
      </c>
      <c r="C247" s="1253" t="s">
        <v>889</v>
      </c>
      <c r="D247" s="590">
        <v>41383</v>
      </c>
      <c r="E247" s="589" t="s">
        <v>890</v>
      </c>
      <c r="F247" s="591">
        <v>2</v>
      </c>
      <c r="G247" s="592">
        <v>1.62</v>
      </c>
      <c r="H247" s="593">
        <v>831</v>
      </c>
      <c r="I247" s="594">
        <f t="shared" ref="I247:I248" si="27">F247*160</f>
        <v>320</v>
      </c>
      <c r="J247" s="595">
        <v>419</v>
      </c>
      <c r="K247" s="596">
        <f t="shared" ref="K247:K248" si="28">I247+J247</f>
        <v>739</v>
      </c>
      <c r="L247" s="596">
        <f t="shared" ref="L247:L248" si="29">H247-K247</f>
        <v>92</v>
      </c>
      <c r="M247" s="597">
        <f>K247*3*12</f>
        <v>26604</v>
      </c>
      <c r="N247" s="597">
        <f t="shared" ref="N247:N248" si="30">K247*G247*12</f>
        <v>14366.16</v>
      </c>
      <c r="O247" s="597">
        <f t="shared" ref="O247:O248" si="31">M247-N247</f>
        <v>12237.84</v>
      </c>
      <c r="P247" s="597">
        <f t="shared" ref="P247:P248" si="32">O247*10</f>
        <v>122378.4</v>
      </c>
      <c r="Q247" s="597">
        <f t="shared" ref="Q247:Q248" si="33">O247*20</f>
        <v>244756.8</v>
      </c>
      <c r="R247" s="597" t="e">
        <f>$C$162*K247</f>
        <v>#VALUE!</v>
      </c>
      <c r="S247" s="598" t="e">
        <f>(-PMT($C$159/12,$C$161,R247)*$C$161)-R247</f>
        <v>#VALUE!</v>
      </c>
      <c r="T247" s="597" t="e">
        <f t="shared" ref="T247:T248" si="34">SUM(R247:S247)</f>
        <v>#VALUE!</v>
      </c>
      <c r="U247" s="597">
        <f>$C$163*F247</f>
        <v>0</v>
      </c>
      <c r="V247" s="598">
        <f>(-PMT($C$158/12,$C$160,U247)*$C$160)-U247</f>
        <v>0</v>
      </c>
      <c r="W247" s="597">
        <f t="shared" ref="W247:W248" si="35">SUM(U247:V247)</f>
        <v>0</v>
      </c>
      <c r="X247" s="598" t="e">
        <f t="shared" ref="X247:X248" si="36">G247+(((T247+W247)/K247)/120)</f>
        <v>#VALUE!</v>
      </c>
      <c r="Y247" s="598">
        <f t="shared" ref="Y247:Y248" si="37">G247</f>
        <v>1.62</v>
      </c>
      <c r="Z247" s="597" t="e">
        <f>P247-W247-T247</f>
        <v>#VALUE!</v>
      </c>
      <c r="AA247" s="599" t="e">
        <f>Q247-W247-T247</f>
        <v>#VALUE!</v>
      </c>
      <c r="AB247" s="600">
        <v>41759</v>
      </c>
      <c r="AC247" s="589" t="s">
        <v>891</v>
      </c>
    </row>
    <row r="248" spans="2:29" ht="84" customHeight="1" thickBot="1" x14ac:dyDescent="0.35">
      <c r="B248" s="589" t="s">
        <v>888</v>
      </c>
      <c r="C248" s="1255"/>
      <c r="D248" s="590">
        <v>41383</v>
      </c>
      <c r="E248" s="589" t="s">
        <v>892</v>
      </c>
      <c r="F248" s="591">
        <v>13.5</v>
      </c>
      <c r="G248" s="592">
        <v>1.62</v>
      </c>
      <c r="H248" s="593">
        <v>3748</v>
      </c>
      <c r="I248" s="594">
        <f t="shared" si="27"/>
        <v>2160</v>
      </c>
      <c r="J248" s="595">
        <v>940</v>
      </c>
      <c r="K248" s="596">
        <f t="shared" si="28"/>
        <v>3100</v>
      </c>
      <c r="L248" s="596">
        <f t="shared" si="29"/>
        <v>648</v>
      </c>
      <c r="M248" s="597">
        <f>K248*3*12</f>
        <v>111600</v>
      </c>
      <c r="N248" s="597">
        <f t="shared" si="30"/>
        <v>60264</v>
      </c>
      <c r="O248" s="597">
        <f t="shared" si="31"/>
        <v>51336</v>
      </c>
      <c r="P248" s="597">
        <f t="shared" si="32"/>
        <v>513360</v>
      </c>
      <c r="Q248" s="597">
        <f t="shared" si="33"/>
        <v>1026720</v>
      </c>
      <c r="R248" s="597" t="e">
        <f>$C$162*K248</f>
        <v>#VALUE!</v>
      </c>
      <c r="S248" s="598" t="e">
        <f>(-PMT($C$159/12,$C$161,R248)*$C$161)-R248</f>
        <v>#VALUE!</v>
      </c>
      <c r="T248" s="597" t="e">
        <f t="shared" si="34"/>
        <v>#VALUE!</v>
      </c>
      <c r="U248" s="597">
        <f>$C$163*F248</f>
        <v>0</v>
      </c>
      <c r="V248" s="598">
        <f>(-PMT($C$158/12,$C$160,U248)*$C$160)-U248</f>
        <v>0</v>
      </c>
      <c r="W248" s="597">
        <f t="shared" si="35"/>
        <v>0</v>
      </c>
      <c r="X248" s="598" t="e">
        <f t="shared" si="36"/>
        <v>#VALUE!</v>
      </c>
      <c r="Y248" s="598">
        <f t="shared" si="37"/>
        <v>1.62</v>
      </c>
      <c r="Z248" s="597" t="e">
        <f>P248-W248-T248</f>
        <v>#VALUE!</v>
      </c>
      <c r="AA248" s="599" t="e">
        <f>Q248-W248-T248</f>
        <v>#VALUE!</v>
      </c>
      <c r="AB248" s="600">
        <v>41377</v>
      </c>
      <c r="AC248" s="589" t="s">
        <v>893</v>
      </c>
    </row>
    <row r="249" spans="2:29" ht="20.399999999999999" x14ac:dyDescent="0.3">
      <c r="B249" s="601" t="s">
        <v>894</v>
      </c>
      <c r="C249" s="602"/>
      <c r="D249" s="603"/>
      <c r="E249" s="603"/>
      <c r="F249" s="604">
        <f>SUM(F247:F248)</f>
        <v>15.5</v>
      </c>
      <c r="G249" s="605"/>
      <c r="H249" s="604">
        <f t="shared" ref="H249:W249" si="38">SUM(H247:H248)</f>
        <v>4579</v>
      </c>
      <c r="I249" s="606">
        <f t="shared" si="38"/>
        <v>2480</v>
      </c>
      <c r="J249" s="606">
        <f t="shared" si="38"/>
        <v>1359</v>
      </c>
      <c r="K249" s="606">
        <f t="shared" si="38"/>
        <v>3839</v>
      </c>
      <c r="L249" s="606">
        <f t="shared" si="38"/>
        <v>740</v>
      </c>
      <c r="M249" s="609">
        <f t="shared" si="38"/>
        <v>138204</v>
      </c>
      <c r="N249" s="609">
        <f t="shared" si="38"/>
        <v>74630.16</v>
      </c>
      <c r="O249" s="609">
        <f t="shared" si="38"/>
        <v>63573.84</v>
      </c>
      <c r="P249" s="609">
        <f t="shared" si="38"/>
        <v>635738.4</v>
      </c>
      <c r="Q249" s="609">
        <f t="shared" si="38"/>
        <v>1271476.8</v>
      </c>
      <c r="R249" s="609" t="e">
        <f t="shared" si="38"/>
        <v>#VALUE!</v>
      </c>
      <c r="S249" s="609" t="e">
        <f t="shared" si="38"/>
        <v>#VALUE!</v>
      </c>
      <c r="T249" s="609" t="e">
        <f t="shared" si="38"/>
        <v>#VALUE!</v>
      </c>
      <c r="U249" s="609">
        <f t="shared" si="38"/>
        <v>0</v>
      </c>
      <c r="V249" s="609">
        <f t="shared" si="38"/>
        <v>0</v>
      </c>
      <c r="W249" s="609">
        <f t="shared" si="38"/>
        <v>0</v>
      </c>
      <c r="X249" s="609"/>
      <c r="Y249" s="609"/>
      <c r="Z249" s="609" t="e">
        <f>SUM(Z247:Z248)</f>
        <v>#VALUE!</v>
      </c>
      <c r="AA249" s="609" t="e">
        <f>SUM(AA247:AA248)</f>
        <v>#VALUE!</v>
      </c>
      <c r="AB249" s="611">
        <v>41943</v>
      </c>
      <c r="AC249" s="610"/>
    </row>
    <row r="252" spans="2:29" ht="21.6" thickBot="1" x14ac:dyDescent="0.35">
      <c r="B252" s="1231" t="s">
        <v>1037</v>
      </c>
      <c r="C252" s="1231"/>
      <c r="D252" s="1231"/>
      <c r="E252" s="1231"/>
      <c r="F252" s="1231"/>
    </row>
    <row r="253" spans="2:29" ht="67.2" thickBot="1" x14ac:dyDescent="0.35">
      <c r="B253" s="792" t="s">
        <v>1132</v>
      </c>
      <c r="C253" s="2"/>
      <c r="D253" s="2"/>
      <c r="E253" s="2"/>
      <c r="F253" s="2"/>
      <c r="G253" s="731" t="s">
        <v>1133</v>
      </c>
      <c r="H253" s="732"/>
      <c r="I253" s="2"/>
      <c r="J253" s="733"/>
      <c r="K253" s="734"/>
      <c r="L253" s="734"/>
      <c r="M253" s="2"/>
      <c r="N253" s="2"/>
      <c r="O253" s="2"/>
      <c r="P253" s="735"/>
      <c r="Q253" s="735"/>
    </row>
    <row r="254" spans="2:29" ht="15.6" x14ac:dyDescent="0.3">
      <c r="B254" s="1258" t="s">
        <v>1134</v>
      </c>
      <c r="C254" s="1258"/>
      <c r="D254" s="1258"/>
      <c r="E254" s="1258"/>
      <c r="F254" s="1259" t="s">
        <v>1135</v>
      </c>
      <c r="G254" s="736"/>
      <c r="H254" s="1260" t="s">
        <v>1136</v>
      </c>
      <c r="I254" s="1261"/>
      <c r="J254" s="1262" t="s">
        <v>1137</v>
      </c>
      <c r="K254" s="1263" t="s">
        <v>1138</v>
      </c>
      <c r="L254" s="737"/>
      <c r="M254" s="738"/>
      <c r="N254" s="739"/>
      <c r="O254" s="740"/>
      <c r="P254" s="1264"/>
      <c r="Q254" s="741"/>
    </row>
    <row r="255" spans="2:29" ht="15.6" x14ac:dyDescent="0.3">
      <c r="B255" s="1265" t="s">
        <v>1139</v>
      </c>
      <c r="C255" s="1265"/>
      <c r="D255" s="742" t="s">
        <v>1140</v>
      </c>
      <c r="E255" s="739"/>
      <c r="F255" s="1259"/>
      <c r="G255" s="736"/>
      <c r="H255" s="1260"/>
      <c r="I255" s="1261"/>
      <c r="J255" s="1262"/>
      <c r="K255" s="1263"/>
      <c r="L255" s="737"/>
      <c r="M255" s="738"/>
      <c r="N255" s="739"/>
      <c r="O255" s="743"/>
      <c r="P255" s="1264"/>
      <c r="Q255" s="741"/>
    </row>
    <row r="256" spans="2:29" ht="62.4" x14ac:dyDescent="0.3">
      <c r="B256" s="1266" t="s">
        <v>1141</v>
      </c>
      <c r="C256" s="1267"/>
      <c r="D256" s="744" t="s">
        <v>1142</v>
      </c>
      <c r="E256" s="740"/>
      <c r="F256" s="745" t="s">
        <v>1143</v>
      </c>
      <c r="G256" s="745"/>
      <c r="H256" s="746"/>
      <c r="I256" s="747"/>
      <c r="J256" s="748" t="s">
        <v>1144</v>
      </c>
      <c r="K256" s="747"/>
      <c r="L256" s="737"/>
      <c r="M256" s="747"/>
      <c r="N256" s="740"/>
      <c r="O256" s="740"/>
      <c r="P256" s="741"/>
      <c r="Q256" s="749" t="s">
        <v>1145</v>
      </c>
    </row>
    <row r="257" spans="2:17" ht="15.6" x14ac:dyDescent="0.3">
      <c r="B257" s="1268" t="s">
        <v>1146</v>
      </c>
      <c r="C257" s="1269"/>
      <c r="D257" s="750" t="s">
        <v>1142</v>
      </c>
      <c r="E257" s="751"/>
      <c r="F257" s="752"/>
      <c r="G257" s="752"/>
      <c r="H257" s="753"/>
      <c r="I257" s="751"/>
      <c r="J257" s="754"/>
      <c r="K257" s="755"/>
      <c r="L257" s="755"/>
      <c r="M257" s="751"/>
      <c r="N257" s="751"/>
      <c r="O257" s="756" t="s">
        <v>1147</v>
      </c>
      <c r="P257" s="752"/>
      <c r="Q257" s="752"/>
    </row>
    <row r="258" spans="2:17" ht="62.4" x14ac:dyDescent="0.3">
      <c r="B258" s="757" t="s">
        <v>1148</v>
      </c>
      <c r="C258" s="757" t="s">
        <v>1149</v>
      </c>
      <c r="D258" s="758" t="s">
        <v>1150</v>
      </c>
      <c r="E258" s="759" t="s">
        <v>1151</v>
      </c>
      <c r="F258" s="757" t="s">
        <v>116</v>
      </c>
      <c r="G258" s="760" t="s">
        <v>531</v>
      </c>
      <c r="H258" s="761" t="s">
        <v>1152</v>
      </c>
      <c r="I258" s="759" t="s">
        <v>1153</v>
      </c>
      <c r="J258" s="762" t="s">
        <v>1154</v>
      </c>
      <c r="K258" s="763" t="s">
        <v>1155</v>
      </c>
      <c r="L258" s="763" t="s">
        <v>1156</v>
      </c>
      <c r="M258" s="764" t="s">
        <v>1157</v>
      </c>
      <c r="N258" s="765" t="s">
        <v>1158</v>
      </c>
      <c r="O258" s="766" t="s">
        <v>1159</v>
      </c>
      <c r="P258" s="766" t="s">
        <v>1160</v>
      </c>
      <c r="Q258" s="766" t="s">
        <v>1161</v>
      </c>
    </row>
    <row r="259" spans="2:17" ht="53.4" x14ac:dyDescent="0.3">
      <c r="B259" s="767">
        <v>41795</v>
      </c>
      <c r="C259" s="768" t="s">
        <v>1162</v>
      </c>
      <c r="D259" s="768" t="s">
        <v>204</v>
      </c>
      <c r="E259" s="769">
        <v>11620</v>
      </c>
      <c r="F259" s="768" t="s">
        <v>1163</v>
      </c>
      <c r="G259" s="404" t="s">
        <v>1164</v>
      </c>
      <c r="H259" s="770">
        <v>31162</v>
      </c>
      <c r="I259" s="768" t="s">
        <v>1165</v>
      </c>
      <c r="J259" s="771">
        <v>28045.8</v>
      </c>
      <c r="K259" s="768"/>
      <c r="L259" s="768" t="s">
        <v>1063</v>
      </c>
      <c r="M259" s="768" t="s">
        <v>1063</v>
      </c>
      <c r="N259" s="769" t="s">
        <v>1166</v>
      </c>
      <c r="O259" s="772">
        <v>19073.400000000001</v>
      </c>
      <c r="P259" s="773" t="s">
        <v>1167</v>
      </c>
      <c r="Q259" s="774" t="s">
        <v>1168</v>
      </c>
    </row>
    <row r="260" spans="2:17" ht="57.6" x14ac:dyDescent="0.3">
      <c r="B260" s="775">
        <v>41803</v>
      </c>
      <c r="C260" s="776" t="s">
        <v>1169</v>
      </c>
      <c r="D260" s="776" t="s">
        <v>262</v>
      </c>
      <c r="E260" s="777" t="s">
        <v>1170</v>
      </c>
      <c r="F260" s="777" t="s">
        <v>1171</v>
      </c>
      <c r="G260" s="778" t="s">
        <v>1172</v>
      </c>
      <c r="H260" s="779">
        <v>10000</v>
      </c>
      <c r="I260" s="777" t="s">
        <v>1173</v>
      </c>
      <c r="J260" s="780" t="s">
        <v>1174</v>
      </c>
      <c r="K260" s="776"/>
      <c r="L260" s="777" t="s">
        <v>1063</v>
      </c>
      <c r="M260" s="776"/>
      <c r="N260" s="776" t="s">
        <v>1175</v>
      </c>
      <c r="O260" s="781" t="s">
        <v>1176</v>
      </c>
      <c r="P260" s="782" t="s">
        <v>1167</v>
      </c>
      <c r="Q260" s="778" t="s">
        <v>1177</v>
      </c>
    </row>
    <row r="261" spans="2:17" ht="53.4" x14ac:dyDescent="0.3">
      <c r="B261" s="775">
        <v>41820</v>
      </c>
      <c r="C261" s="777" t="s">
        <v>1178</v>
      </c>
      <c r="D261" s="777" t="s">
        <v>1179</v>
      </c>
      <c r="E261" s="777" t="s">
        <v>1170</v>
      </c>
      <c r="F261" s="777" t="s">
        <v>1180</v>
      </c>
      <c r="G261" s="783" t="s">
        <v>1181</v>
      </c>
      <c r="H261" s="779">
        <v>4999</v>
      </c>
      <c r="I261" s="777" t="s">
        <v>1182</v>
      </c>
      <c r="J261" s="771">
        <v>1872.45</v>
      </c>
      <c r="K261" s="777" t="s">
        <v>1063</v>
      </c>
      <c r="L261" s="777"/>
      <c r="M261" s="776"/>
      <c r="N261" s="776" t="s">
        <v>1183</v>
      </c>
      <c r="O261" s="772">
        <v>1872.45</v>
      </c>
      <c r="P261" s="782" t="s">
        <v>1167</v>
      </c>
      <c r="Q261" s="783" t="s">
        <v>1184</v>
      </c>
    </row>
    <row r="262" spans="2:17" ht="43.2" x14ac:dyDescent="0.3">
      <c r="B262" s="784">
        <v>41821</v>
      </c>
      <c r="C262" s="785" t="s">
        <v>1185</v>
      </c>
      <c r="D262" s="785" t="s">
        <v>1186</v>
      </c>
      <c r="E262" s="785">
        <v>11571</v>
      </c>
      <c r="F262" s="785" t="s">
        <v>1187</v>
      </c>
      <c r="G262" s="774" t="s">
        <v>1188</v>
      </c>
      <c r="H262" s="786">
        <v>1022.76</v>
      </c>
      <c r="I262" s="787" t="s">
        <v>1165</v>
      </c>
      <c r="J262" s="788">
        <v>1022.76</v>
      </c>
      <c r="K262" s="180" t="s">
        <v>1063</v>
      </c>
      <c r="L262" s="180"/>
      <c r="M262" s="768" t="s">
        <v>1063</v>
      </c>
      <c r="N262" s="785" t="s">
        <v>1189</v>
      </c>
      <c r="O262" s="768" t="s">
        <v>1190</v>
      </c>
      <c r="P262" s="404"/>
      <c r="Q262" s="404"/>
    </row>
    <row r="263" spans="2:17" ht="27" x14ac:dyDescent="0.3">
      <c r="B263" s="767">
        <v>41822</v>
      </c>
      <c r="C263" s="768" t="s">
        <v>1191</v>
      </c>
      <c r="D263" s="768" t="s">
        <v>185</v>
      </c>
      <c r="E263" s="769">
        <v>11620</v>
      </c>
      <c r="F263" s="768" t="s">
        <v>1187</v>
      </c>
      <c r="G263" s="404" t="s">
        <v>1192</v>
      </c>
      <c r="H263" s="770">
        <v>1196.8</v>
      </c>
      <c r="I263" s="768" t="s">
        <v>1165</v>
      </c>
      <c r="J263" s="788">
        <v>1196.8</v>
      </c>
      <c r="K263" s="768" t="s">
        <v>1063</v>
      </c>
      <c r="L263" s="769"/>
      <c r="M263" s="768" t="s">
        <v>1063</v>
      </c>
      <c r="N263" s="769" t="s">
        <v>1189</v>
      </c>
      <c r="O263" s="769" t="s">
        <v>1190</v>
      </c>
      <c r="P263" s="404"/>
      <c r="Q263" s="789"/>
    </row>
    <row r="264" spans="2:17" ht="27" x14ac:dyDescent="0.3">
      <c r="B264" s="784">
        <v>41822</v>
      </c>
      <c r="C264" s="787" t="s">
        <v>1193</v>
      </c>
      <c r="D264" s="787" t="s">
        <v>1194</v>
      </c>
      <c r="E264" s="785">
        <v>11510</v>
      </c>
      <c r="F264" s="787" t="s">
        <v>1195</v>
      </c>
      <c r="G264" s="417" t="s">
        <v>1196</v>
      </c>
      <c r="H264" s="786">
        <v>498</v>
      </c>
      <c r="I264" s="787" t="s">
        <v>1165</v>
      </c>
      <c r="J264" s="788">
        <v>498</v>
      </c>
      <c r="K264" s="180"/>
      <c r="L264" s="790" t="s">
        <v>1063</v>
      </c>
      <c r="M264" s="769" t="s">
        <v>1063</v>
      </c>
      <c r="N264" s="785" t="s">
        <v>1197</v>
      </c>
      <c r="O264" s="769" t="s">
        <v>1190</v>
      </c>
      <c r="P264" s="404"/>
      <c r="Q264" s="774"/>
    </row>
    <row r="265" spans="2:17" ht="53.4" x14ac:dyDescent="0.3">
      <c r="B265" s="767">
        <v>41828</v>
      </c>
      <c r="C265" s="768" t="s">
        <v>1198</v>
      </c>
      <c r="D265" s="768" t="s">
        <v>1199</v>
      </c>
      <c r="E265" s="769">
        <v>11627</v>
      </c>
      <c r="F265" s="768" t="s">
        <v>1200</v>
      </c>
      <c r="G265" s="404" t="s">
        <v>1201</v>
      </c>
      <c r="H265" s="770">
        <v>7737</v>
      </c>
      <c r="I265" s="768" t="s">
        <v>1202</v>
      </c>
      <c r="J265" s="780" t="s">
        <v>1174</v>
      </c>
      <c r="K265" s="769"/>
      <c r="L265" s="768" t="s">
        <v>1063</v>
      </c>
      <c r="M265" s="768" t="s">
        <v>1063</v>
      </c>
      <c r="N265" s="769" t="s">
        <v>1203</v>
      </c>
      <c r="O265" s="769" t="s">
        <v>1176</v>
      </c>
      <c r="P265" s="773" t="s">
        <v>1167</v>
      </c>
      <c r="Q265" s="774" t="s">
        <v>1204</v>
      </c>
    </row>
    <row r="266" spans="2:17" ht="57.6" x14ac:dyDescent="0.3">
      <c r="B266" s="775">
        <v>41828</v>
      </c>
      <c r="C266" s="776" t="s">
        <v>1205</v>
      </c>
      <c r="D266" s="776" t="s">
        <v>262</v>
      </c>
      <c r="E266" s="777" t="s">
        <v>1170</v>
      </c>
      <c r="F266" s="776" t="s">
        <v>1171</v>
      </c>
      <c r="G266" s="778" t="s">
        <v>1206</v>
      </c>
      <c r="H266" s="779">
        <v>28609</v>
      </c>
      <c r="I266" s="777" t="s">
        <v>1173</v>
      </c>
      <c r="J266" s="780" t="s">
        <v>1174</v>
      </c>
      <c r="K266" s="776"/>
      <c r="L266" s="777" t="s">
        <v>1063</v>
      </c>
      <c r="M266" s="776"/>
      <c r="N266" s="776"/>
      <c r="O266" s="781" t="s">
        <v>1207</v>
      </c>
      <c r="P266" s="782" t="s">
        <v>1167</v>
      </c>
      <c r="Q266" s="778" t="s">
        <v>1208</v>
      </c>
    </row>
    <row r="267" spans="2:17" ht="27" x14ac:dyDescent="0.3">
      <c r="B267" s="767">
        <v>41828</v>
      </c>
      <c r="C267" s="768" t="s">
        <v>1209</v>
      </c>
      <c r="D267" s="768" t="s">
        <v>224</v>
      </c>
      <c r="E267" s="785">
        <v>11619</v>
      </c>
      <c r="F267" s="768" t="s">
        <v>1187</v>
      </c>
      <c r="G267" s="404" t="s">
        <v>1210</v>
      </c>
      <c r="H267" s="770">
        <v>927.36</v>
      </c>
      <c r="I267" s="768" t="s">
        <v>1202</v>
      </c>
      <c r="J267" s="788">
        <v>927.36</v>
      </c>
      <c r="K267" s="768" t="s">
        <v>1063</v>
      </c>
      <c r="L267" s="769"/>
      <c r="M267" s="768" t="s">
        <v>1063</v>
      </c>
      <c r="N267" s="769" t="s">
        <v>1189</v>
      </c>
      <c r="O267" s="769" t="s">
        <v>1190</v>
      </c>
      <c r="P267" s="404"/>
      <c r="Q267" s="403"/>
    </row>
    <row r="268" spans="2:17" ht="27" x14ac:dyDescent="0.3">
      <c r="B268" s="767">
        <v>41829</v>
      </c>
      <c r="C268" s="769" t="s">
        <v>1211</v>
      </c>
      <c r="D268" s="769" t="s">
        <v>189</v>
      </c>
      <c r="E268" s="769">
        <v>11645</v>
      </c>
      <c r="F268" s="769" t="s">
        <v>1212</v>
      </c>
      <c r="G268" s="404" t="s">
        <v>1213</v>
      </c>
      <c r="H268" s="786">
        <v>3771.45</v>
      </c>
      <c r="I268" s="787" t="s">
        <v>1202</v>
      </c>
      <c r="J268" s="788">
        <v>3771.45</v>
      </c>
      <c r="K268" s="787" t="s">
        <v>1063</v>
      </c>
      <c r="L268" s="785"/>
      <c r="M268" s="787" t="s">
        <v>1063</v>
      </c>
      <c r="N268" s="785" t="s">
        <v>1214</v>
      </c>
      <c r="O268" s="773" t="s">
        <v>1190</v>
      </c>
      <c r="P268" s="773"/>
      <c r="Q268" s="403"/>
    </row>
    <row r="269" spans="2:17" ht="27" x14ac:dyDescent="0.3">
      <c r="B269" s="767">
        <v>41829</v>
      </c>
      <c r="C269" s="769" t="s">
        <v>1211</v>
      </c>
      <c r="D269" s="769" t="s">
        <v>1215</v>
      </c>
      <c r="E269" s="769">
        <v>11645</v>
      </c>
      <c r="F269" s="769" t="s">
        <v>1212</v>
      </c>
      <c r="G269" s="404" t="s">
        <v>1216</v>
      </c>
      <c r="H269" s="786">
        <v>2295.66</v>
      </c>
      <c r="I269" s="787" t="s">
        <v>1202</v>
      </c>
      <c r="J269" s="788">
        <v>2295.66</v>
      </c>
      <c r="K269" s="787" t="s">
        <v>1063</v>
      </c>
      <c r="L269" s="785"/>
      <c r="M269" s="787" t="s">
        <v>1063</v>
      </c>
      <c r="N269" s="785" t="s">
        <v>1217</v>
      </c>
      <c r="O269" s="773" t="s">
        <v>1190</v>
      </c>
      <c r="P269" s="773"/>
      <c r="Q269" s="403"/>
    </row>
    <row r="270" spans="2:17" ht="27" x14ac:dyDescent="0.3">
      <c r="B270" s="767">
        <v>41829</v>
      </c>
      <c r="C270" s="769" t="s">
        <v>1211</v>
      </c>
      <c r="D270" s="769" t="s">
        <v>191</v>
      </c>
      <c r="E270" s="769">
        <v>11645</v>
      </c>
      <c r="F270" s="769" t="s">
        <v>1212</v>
      </c>
      <c r="G270" s="404" t="s">
        <v>1218</v>
      </c>
      <c r="H270" s="786">
        <v>2131.69</v>
      </c>
      <c r="I270" s="787" t="s">
        <v>1202</v>
      </c>
      <c r="J270" s="788">
        <v>2131.69</v>
      </c>
      <c r="K270" s="787" t="s">
        <v>1063</v>
      </c>
      <c r="L270" s="785"/>
      <c r="M270" s="787" t="s">
        <v>1063</v>
      </c>
      <c r="N270" s="785" t="s">
        <v>1219</v>
      </c>
      <c r="O270" s="773" t="s">
        <v>1190</v>
      </c>
      <c r="P270" s="773"/>
      <c r="Q270" s="403"/>
    </row>
    <row r="271" spans="2:17" x14ac:dyDescent="0.3">
      <c r="B271" s="767">
        <v>41829</v>
      </c>
      <c r="C271" s="768" t="s">
        <v>1220</v>
      </c>
      <c r="D271" s="768" t="s">
        <v>204</v>
      </c>
      <c r="E271" s="769">
        <v>11577</v>
      </c>
      <c r="F271" s="768" t="s">
        <v>1221</v>
      </c>
      <c r="G271" s="404" t="s">
        <v>1222</v>
      </c>
      <c r="H271" s="770">
        <v>465.38</v>
      </c>
      <c r="I271" s="768" t="s">
        <v>1202</v>
      </c>
      <c r="J271" s="788">
        <v>465.38</v>
      </c>
      <c r="K271" s="768" t="s">
        <v>1063</v>
      </c>
      <c r="L271" s="769"/>
      <c r="M271" s="768" t="s">
        <v>1063</v>
      </c>
      <c r="N271" s="769" t="s">
        <v>1189</v>
      </c>
      <c r="O271" s="769" t="s">
        <v>1190</v>
      </c>
      <c r="P271" s="789"/>
      <c r="Q271" s="789"/>
    </row>
    <row r="272" spans="2:17" ht="40.200000000000003" x14ac:dyDescent="0.3">
      <c r="B272" s="767">
        <v>41830</v>
      </c>
      <c r="C272" s="769" t="s">
        <v>1223</v>
      </c>
      <c r="D272" s="769" t="s">
        <v>1194</v>
      </c>
      <c r="E272" s="769">
        <v>11671</v>
      </c>
      <c r="F272" s="769" t="s">
        <v>1224</v>
      </c>
      <c r="G272" s="404" t="s">
        <v>1225</v>
      </c>
      <c r="H272" s="770">
        <v>1351.75</v>
      </c>
      <c r="I272" s="769" t="s">
        <v>1165</v>
      </c>
      <c r="J272" s="788">
        <v>1351.75</v>
      </c>
      <c r="K272" s="769" t="s">
        <v>1063</v>
      </c>
      <c r="L272" s="769"/>
      <c r="M272" s="768" t="s">
        <v>1063</v>
      </c>
      <c r="N272" s="769" t="s">
        <v>1189</v>
      </c>
      <c r="O272" s="769" t="s">
        <v>1190</v>
      </c>
      <c r="P272" s="404"/>
      <c r="Q272" s="789"/>
    </row>
    <row r="273" spans="2:17" ht="53.4" x14ac:dyDescent="0.3">
      <c r="B273" s="784">
        <v>41831</v>
      </c>
      <c r="C273" s="787" t="s">
        <v>1226</v>
      </c>
      <c r="D273" s="787" t="s">
        <v>262</v>
      </c>
      <c r="E273" s="787">
        <v>11705</v>
      </c>
      <c r="F273" s="787" t="s">
        <v>1200</v>
      </c>
      <c r="G273" s="417" t="s">
        <v>1227</v>
      </c>
      <c r="H273" s="786">
        <v>7870</v>
      </c>
      <c r="I273" s="787" t="s">
        <v>1228</v>
      </c>
      <c r="J273" s="788">
        <v>7870</v>
      </c>
      <c r="K273" s="785"/>
      <c r="L273" s="785" t="s">
        <v>1063</v>
      </c>
      <c r="M273" s="785" t="s">
        <v>1063</v>
      </c>
      <c r="N273" s="785" t="s">
        <v>1229</v>
      </c>
      <c r="O273" s="791" t="s">
        <v>1230</v>
      </c>
      <c r="P273" s="417"/>
      <c r="Q273" s="774"/>
    </row>
    <row r="274" spans="2:17" ht="53.4" x14ac:dyDescent="0.3">
      <c r="B274" s="784">
        <v>41831</v>
      </c>
      <c r="C274" s="787" t="s">
        <v>1231</v>
      </c>
      <c r="D274" s="787" t="s">
        <v>262</v>
      </c>
      <c r="E274" s="787">
        <v>11627</v>
      </c>
      <c r="F274" s="787" t="s">
        <v>1200</v>
      </c>
      <c r="G274" s="417" t="s">
        <v>1232</v>
      </c>
      <c r="H274" s="786">
        <v>1092</v>
      </c>
      <c r="I274" s="787" t="s">
        <v>1228</v>
      </c>
      <c r="J274" s="788">
        <v>1092</v>
      </c>
      <c r="K274" s="785"/>
      <c r="L274" s="785" t="s">
        <v>1063</v>
      </c>
      <c r="M274" s="785" t="s">
        <v>1063</v>
      </c>
      <c r="N274" s="785"/>
      <c r="O274" s="791" t="s">
        <v>1230</v>
      </c>
      <c r="P274" s="417"/>
      <c r="Q274" s="774"/>
    </row>
    <row r="275" spans="2:17" ht="40.200000000000003" x14ac:dyDescent="0.3">
      <c r="B275" s="767">
        <v>41831</v>
      </c>
      <c r="C275" s="768" t="s">
        <v>1233</v>
      </c>
      <c r="D275" s="768" t="s">
        <v>262</v>
      </c>
      <c r="E275" s="769">
        <v>11517</v>
      </c>
      <c r="F275" s="768" t="s">
        <v>86</v>
      </c>
      <c r="G275" s="404" t="s">
        <v>1234</v>
      </c>
      <c r="H275" s="770">
        <v>5723.15</v>
      </c>
      <c r="I275" s="768" t="s">
        <v>1173</v>
      </c>
      <c r="J275" s="788">
        <v>5723.15</v>
      </c>
      <c r="K275" s="769">
        <v>74226</v>
      </c>
      <c r="L275" s="769"/>
      <c r="M275" s="768" t="s">
        <v>1063</v>
      </c>
      <c r="N275" s="769" t="s">
        <v>1235</v>
      </c>
      <c r="O275" s="769" t="s">
        <v>1236</v>
      </c>
      <c r="P275" s="404"/>
      <c r="Q275" s="774"/>
    </row>
    <row r="278" spans="2:17" ht="21" x14ac:dyDescent="0.3">
      <c r="B278" s="1231" t="s">
        <v>1329</v>
      </c>
      <c r="C278" s="1231"/>
      <c r="D278" s="1231"/>
      <c r="E278" s="1231"/>
      <c r="F278" s="1231"/>
    </row>
    <row r="279" spans="2:17" x14ac:dyDescent="0.3">
      <c r="B279" s="824" t="s">
        <v>117</v>
      </c>
      <c r="C279" s="824" t="s">
        <v>1285</v>
      </c>
      <c r="D279" s="824" t="s">
        <v>1286</v>
      </c>
      <c r="E279" s="825" t="s">
        <v>1287</v>
      </c>
      <c r="F279" s="824" t="s">
        <v>1288</v>
      </c>
      <c r="G279" s="824" t="s">
        <v>1289</v>
      </c>
      <c r="H279" s="824" t="s">
        <v>1290</v>
      </c>
      <c r="I279" s="824" t="s">
        <v>446</v>
      </c>
      <c r="J279" s="824" t="s">
        <v>1291</v>
      </c>
      <c r="K279" s="824" t="s">
        <v>1292</v>
      </c>
      <c r="L279" s="824" t="s">
        <v>1293</v>
      </c>
      <c r="M279" s="824" t="s">
        <v>1294</v>
      </c>
      <c r="N279" s="826" t="s">
        <v>259</v>
      </c>
    </row>
    <row r="280" spans="2:17" ht="73.5" customHeight="1" x14ac:dyDescent="0.3">
      <c r="B280" s="827">
        <v>41847</v>
      </c>
      <c r="C280" s="735" t="s">
        <v>201</v>
      </c>
      <c r="D280" s="735">
        <v>15</v>
      </c>
      <c r="E280" s="828" t="s">
        <v>1295</v>
      </c>
      <c r="F280" s="829" t="s">
        <v>1296</v>
      </c>
      <c r="G280" s="829" t="s">
        <v>1297</v>
      </c>
      <c r="H280" s="829" t="s">
        <v>1298</v>
      </c>
      <c r="I280" s="829" t="s">
        <v>1165</v>
      </c>
      <c r="J280" s="829" t="s">
        <v>1299</v>
      </c>
      <c r="K280" s="735">
        <v>0</v>
      </c>
      <c r="L280" s="735">
        <v>2579001</v>
      </c>
      <c r="M280" s="735">
        <v>2470050</v>
      </c>
      <c r="N280" s="735" t="s">
        <v>1300</v>
      </c>
    </row>
    <row r="281" spans="2:17" ht="28.8" x14ac:dyDescent="0.3">
      <c r="B281" s="830">
        <v>41849</v>
      </c>
      <c r="C281" s="2" t="s">
        <v>185</v>
      </c>
      <c r="D281" s="2">
        <v>15</v>
      </c>
      <c r="E281" s="831" t="s">
        <v>1301</v>
      </c>
      <c r="F281" s="735" t="s">
        <v>1302</v>
      </c>
      <c r="G281" s="2" t="s">
        <v>1303</v>
      </c>
      <c r="H281" s="2" t="s">
        <v>1304</v>
      </c>
      <c r="I281" s="2" t="s">
        <v>1165</v>
      </c>
      <c r="J281" s="2" t="s">
        <v>1305</v>
      </c>
      <c r="K281" s="2">
        <v>0</v>
      </c>
      <c r="L281" s="2">
        <v>2579002</v>
      </c>
      <c r="M281" s="2">
        <v>2470010</v>
      </c>
      <c r="N281" s="2"/>
    </row>
    <row r="282" spans="2:17" ht="43.2" x14ac:dyDescent="0.3">
      <c r="B282" s="830">
        <v>41859</v>
      </c>
      <c r="C282" s="2" t="s">
        <v>189</v>
      </c>
      <c r="D282" s="2">
        <v>15</v>
      </c>
      <c r="E282" s="831" t="s">
        <v>1306</v>
      </c>
      <c r="F282" s="735" t="s">
        <v>1307</v>
      </c>
      <c r="G282" s="2" t="s">
        <v>1297</v>
      </c>
      <c r="H282" s="2" t="s">
        <v>1304</v>
      </c>
      <c r="I282" s="2" t="s">
        <v>1165</v>
      </c>
      <c r="J282" s="2" t="s">
        <v>280</v>
      </c>
      <c r="K282" s="2">
        <v>1</v>
      </c>
      <c r="L282" s="2">
        <v>2579003</v>
      </c>
      <c r="M282" s="2">
        <v>2470060</v>
      </c>
      <c r="N282" s="2"/>
    </row>
    <row r="283" spans="2:17" ht="43.2" x14ac:dyDescent="0.3">
      <c r="B283" s="830">
        <v>41862</v>
      </c>
      <c r="C283" s="2" t="s">
        <v>229</v>
      </c>
      <c r="D283" s="2">
        <v>15</v>
      </c>
      <c r="E283" s="831" t="s">
        <v>1308</v>
      </c>
      <c r="F283" s="735" t="s">
        <v>1309</v>
      </c>
      <c r="G283" s="2" t="s">
        <v>1297</v>
      </c>
      <c r="H283" s="2" t="s">
        <v>1304</v>
      </c>
      <c r="I283" s="2"/>
      <c r="J283" s="2" t="s">
        <v>1310</v>
      </c>
      <c r="K283" s="2"/>
      <c r="L283" s="2"/>
      <c r="M283" s="2">
        <v>2477000</v>
      </c>
      <c r="N283" s="2"/>
    </row>
    <row r="284" spans="2:17" ht="43.2" x14ac:dyDescent="0.3">
      <c r="B284" s="830">
        <v>41935</v>
      </c>
      <c r="C284" s="2" t="s">
        <v>189</v>
      </c>
      <c r="D284" s="2">
        <v>15</v>
      </c>
      <c r="E284" s="831" t="s">
        <v>1311</v>
      </c>
      <c r="F284" s="735" t="s">
        <v>1312</v>
      </c>
      <c r="G284" s="2" t="s">
        <v>1297</v>
      </c>
      <c r="H284" s="2" t="s">
        <v>1304</v>
      </c>
      <c r="I284" s="2" t="s">
        <v>1165</v>
      </c>
      <c r="J284" s="2" t="s">
        <v>280</v>
      </c>
      <c r="K284" s="2"/>
      <c r="L284" s="2"/>
      <c r="M284" s="2"/>
      <c r="N284" s="2"/>
    </row>
    <row r="285" spans="2:17" ht="40.200000000000003" x14ac:dyDescent="0.3">
      <c r="B285" s="832">
        <v>41960</v>
      </c>
      <c r="C285" s="833" t="s">
        <v>185</v>
      </c>
      <c r="D285" s="833">
        <v>15</v>
      </c>
      <c r="E285" s="834" t="s">
        <v>1313</v>
      </c>
      <c r="F285" s="836" t="s">
        <v>1314</v>
      </c>
      <c r="G285" s="833" t="s">
        <v>1297</v>
      </c>
      <c r="H285" s="833" t="s">
        <v>1304</v>
      </c>
      <c r="I285" s="833" t="s">
        <v>1165</v>
      </c>
      <c r="J285" s="833" t="s">
        <v>1315</v>
      </c>
      <c r="K285" s="833"/>
      <c r="L285" s="833"/>
      <c r="M285" s="833"/>
      <c r="N285" s="835" t="s">
        <v>1316</v>
      </c>
    </row>
    <row r="286" spans="2:17" ht="43.2" x14ac:dyDescent="0.3">
      <c r="B286" s="830">
        <v>41960</v>
      </c>
      <c r="C286" s="2" t="s">
        <v>185</v>
      </c>
      <c r="D286" s="2">
        <v>15</v>
      </c>
      <c r="E286" s="831" t="s">
        <v>1317</v>
      </c>
      <c r="F286" s="735" t="s">
        <v>1318</v>
      </c>
      <c r="G286" s="2" t="s">
        <v>1319</v>
      </c>
      <c r="H286" s="2" t="s">
        <v>1304</v>
      </c>
      <c r="I286" s="2" t="s">
        <v>1165</v>
      </c>
      <c r="J286" s="2" t="s">
        <v>1315</v>
      </c>
      <c r="K286" s="2"/>
      <c r="L286" s="2"/>
      <c r="M286" s="2"/>
      <c r="N286" s="2"/>
    </row>
    <row r="287" spans="2:17" ht="43.2" x14ac:dyDescent="0.3">
      <c r="B287" s="830">
        <v>42004</v>
      </c>
      <c r="C287" s="2" t="s">
        <v>1320</v>
      </c>
      <c r="D287" s="2">
        <v>15</v>
      </c>
      <c r="E287" s="831" t="s">
        <v>1321</v>
      </c>
      <c r="F287" s="735" t="s">
        <v>1322</v>
      </c>
      <c r="G287" s="2" t="s">
        <v>1303</v>
      </c>
      <c r="H287" s="2" t="s">
        <v>1304</v>
      </c>
      <c r="I287" s="2" t="s">
        <v>1202</v>
      </c>
      <c r="J287" s="2" t="s">
        <v>940</v>
      </c>
      <c r="K287" s="2"/>
      <c r="L287" s="2"/>
      <c r="M287" s="2"/>
      <c r="N287" s="2"/>
    </row>
    <row r="288" spans="2:17" ht="43.2" x14ac:dyDescent="0.3">
      <c r="B288" s="830">
        <v>42019</v>
      </c>
      <c r="C288" s="835" t="s">
        <v>189</v>
      </c>
      <c r="D288" s="2">
        <v>15</v>
      </c>
      <c r="E288" s="831" t="s">
        <v>1323</v>
      </c>
      <c r="F288" s="735" t="s">
        <v>1324</v>
      </c>
      <c r="G288" s="2" t="s">
        <v>1319</v>
      </c>
      <c r="H288" s="2" t="s">
        <v>1304</v>
      </c>
      <c r="I288" s="2" t="s">
        <v>1165</v>
      </c>
      <c r="J288" s="2" t="s">
        <v>1325</v>
      </c>
      <c r="K288" s="2"/>
      <c r="L288" s="2"/>
      <c r="M288" s="2"/>
      <c r="N288" s="2"/>
    </row>
    <row r="289" spans="2:28" ht="43.2" x14ac:dyDescent="0.3">
      <c r="B289" s="830">
        <v>42024</v>
      </c>
      <c r="C289" s="835" t="s">
        <v>189</v>
      </c>
      <c r="D289" s="2">
        <v>15</v>
      </c>
      <c r="E289" s="831" t="s">
        <v>1326</v>
      </c>
      <c r="F289" s="735" t="s">
        <v>1327</v>
      </c>
      <c r="G289" s="2" t="s">
        <v>1319</v>
      </c>
      <c r="H289" s="2" t="s">
        <v>1304</v>
      </c>
      <c r="I289" s="2" t="s">
        <v>1165</v>
      </c>
      <c r="J289" s="2" t="s">
        <v>1328</v>
      </c>
      <c r="K289" s="2"/>
      <c r="L289" s="2"/>
      <c r="M289" s="2"/>
      <c r="N289" s="2"/>
    </row>
    <row r="292" spans="2:28" ht="21" x14ac:dyDescent="0.3">
      <c r="B292" s="1231" t="s">
        <v>1330</v>
      </c>
      <c r="C292" s="1231"/>
      <c r="D292" s="1231"/>
      <c r="E292" s="1231"/>
      <c r="F292" s="1231"/>
    </row>
    <row r="293" spans="2:28" ht="17.399999999999999" x14ac:dyDescent="0.3">
      <c r="B293" s="837" t="s">
        <v>247</v>
      </c>
      <c r="C293" s="835"/>
      <c r="D293" s="835"/>
      <c r="E293" s="152"/>
      <c r="F293" s="838"/>
      <c r="G293" s="839"/>
      <c r="H293" s="839"/>
      <c r="I293" s="839"/>
      <c r="J293" s="839"/>
      <c r="K293" s="839"/>
      <c r="L293" s="152"/>
      <c r="M293" s="840"/>
      <c r="N293" s="840"/>
      <c r="O293" s="841"/>
      <c r="P293" s="842"/>
      <c r="Q293" s="842"/>
      <c r="R293" s="735"/>
      <c r="S293" s="843"/>
      <c r="T293" s="843"/>
      <c r="U293" s="843"/>
      <c r="V293" s="829"/>
      <c r="W293" s="844"/>
      <c r="X293" s="844"/>
      <c r="Y293" s="2"/>
    </row>
    <row r="294" spans="2:28" ht="17.399999999999999" x14ac:dyDescent="0.3">
      <c r="B294" s="845" t="s">
        <v>1331</v>
      </c>
      <c r="C294" s="846"/>
      <c r="D294" s="846"/>
      <c r="E294" s="846"/>
      <c r="F294" s="847"/>
      <c r="G294" s="848"/>
      <c r="H294" s="848"/>
      <c r="I294" s="848"/>
      <c r="J294" s="848"/>
      <c r="K294" s="849"/>
      <c r="L294" s="846"/>
      <c r="M294" s="850"/>
      <c r="N294" s="850"/>
      <c r="O294" s="851"/>
      <c r="P294" s="852"/>
      <c r="Q294" s="850"/>
      <c r="R294" s="846"/>
      <c r="S294" s="846"/>
      <c r="T294" s="846"/>
      <c r="U294" s="846"/>
      <c r="V294" s="1270" t="s">
        <v>1332</v>
      </c>
      <c r="W294" s="1270"/>
      <c r="X294" s="1270"/>
      <c r="Y294" s="853"/>
    </row>
    <row r="295" spans="2:28" ht="15.6" x14ac:dyDescent="0.3">
      <c r="B295" s="854" t="s">
        <v>1333</v>
      </c>
      <c r="C295" s="196"/>
      <c r="D295" s="196"/>
      <c r="E295" s="196"/>
      <c r="F295" s="847"/>
      <c r="G295" s="848"/>
      <c r="H295" s="848"/>
      <c r="I295" s="848"/>
      <c r="J295" s="848"/>
      <c r="K295" s="848"/>
      <c r="L295" s="196"/>
      <c r="M295" s="852"/>
      <c r="N295" s="852"/>
      <c r="O295" s="851"/>
      <c r="P295" s="852"/>
      <c r="Q295" s="852"/>
      <c r="R295" s="196"/>
      <c r="S295" s="196"/>
      <c r="T295" s="196"/>
      <c r="U295" s="196"/>
      <c r="V295" s="1270"/>
      <c r="W295" s="1270"/>
      <c r="X295" s="1270"/>
      <c r="Y295" s="2"/>
    </row>
    <row r="296" spans="2:28" ht="17.399999999999999" x14ac:dyDescent="0.3">
      <c r="B296" s="855" t="s">
        <v>1334</v>
      </c>
      <c r="C296" s="196"/>
      <c r="D296" s="196"/>
      <c r="E296" s="196"/>
      <c r="F296" s="847"/>
      <c r="G296" s="848"/>
      <c r="H296" s="848"/>
      <c r="I296" s="848"/>
      <c r="J296" s="848"/>
      <c r="K296" s="848"/>
      <c r="L296" s="1272"/>
      <c r="M296" s="1273"/>
      <c r="N296" s="1273"/>
      <c r="O296" s="851"/>
      <c r="P296" s="852"/>
      <c r="Q296" s="852"/>
      <c r="R296" s="196"/>
      <c r="S296" s="196"/>
      <c r="T296" s="196"/>
      <c r="U296" s="196"/>
      <c r="V296" s="1270"/>
      <c r="W296" s="1270"/>
      <c r="X296" s="1270"/>
      <c r="Y296" s="2"/>
    </row>
    <row r="297" spans="2:28" x14ac:dyDescent="0.3">
      <c r="B297" s="856"/>
      <c r="C297" s="857"/>
      <c r="D297" s="857"/>
      <c r="E297" s="858"/>
      <c r="F297" s="859"/>
      <c r="G297" s="860"/>
      <c r="H297" s="860"/>
      <c r="I297" s="860"/>
      <c r="J297" s="860"/>
      <c r="K297" s="860"/>
      <c r="L297" s="1274"/>
      <c r="M297" s="1274"/>
      <c r="N297" s="1274"/>
      <c r="O297" s="861"/>
      <c r="P297" s="862"/>
      <c r="Q297" s="862"/>
      <c r="R297" s="863"/>
      <c r="S297" s="864"/>
      <c r="T297" s="865"/>
      <c r="U297" s="865"/>
      <c r="V297" s="1271"/>
      <c r="W297" s="1271"/>
      <c r="X297" s="1271"/>
      <c r="Y297" s="866"/>
    </row>
    <row r="298" spans="2:28" ht="31.2" x14ac:dyDescent="0.3">
      <c r="B298" s="1284" t="s">
        <v>1335</v>
      </c>
      <c r="C298" s="1290" t="s">
        <v>1336</v>
      </c>
      <c r="D298" s="1292" t="s">
        <v>1337</v>
      </c>
      <c r="E298" s="1284" t="s">
        <v>1338</v>
      </c>
      <c r="F298" s="1294" t="s">
        <v>1339</v>
      </c>
      <c r="G298" s="1278" t="s">
        <v>1340</v>
      </c>
      <c r="H298" s="1279"/>
      <c r="I298" s="1280"/>
      <c r="J298" s="1281"/>
      <c r="K298" s="867" t="s">
        <v>1341</v>
      </c>
      <c r="L298" s="868" t="s">
        <v>1342</v>
      </c>
      <c r="M298" s="868" t="s">
        <v>1343</v>
      </c>
      <c r="N298" s="869" t="s">
        <v>1344</v>
      </c>
      <c r="O298" s="1282" t="s">
        <v>1345</v>
      </c>
      <c r="P298" s="1284" t="s">
        <v>1346</v>
      </c>
      <c r="Q298" s="1284" t="s">
        <v>1347</v>
      </c>
      <c r="R298" s="1286" t="s">
        <v>1348</v>
      </c>
      <c r="S298" s="1287"/>
      <c r="T298" s="1288"/>
      <c r="U298" s="870"/>
      <c r="V298" s="1275" t="s">
        <v>1349</v>
      </c>
      <c r="W298" s="1276"/>
      <c r="X298" s="1277"/>
      <c r="Y298" s="1213" t="s">
        <v>1350</v>
      </c>
      <c r="Z298" s="1214"/>
      <c r="AA298" s="1214"/>
      <c r="AB298" s="1214"/>
    </row>
    <row r="299" spans="2:28" ht="15.6" x14ac:dyDescent="0.3">
      <c r="B299" s="1289"/>
      <c r="C299" s="1291"/>
      <c r="D299" s="1293"/>
      <c r="E299" s="1291"/>
      <c r="F299" s="1295"/>
      <c r="G299" s="871">
        <v>71000</v>
      </c>
      <c r="H299" s="871">
        <v>72000</v>
      </c>
      <c r="I299" s="871">
        <v>73000</v>
      </c>
      <c r="J299" s="871">
        <v>74000</v>
      </c>
      <c r="K299" s="872">
        <v>71970</v>
      </c>
      <c r="L299" s="873" t="s">
        <v>1351</v>
      </c>
      <c r="M299" s="874" t="s">
        <v>1352</v>
      </c>
      <c r="N299" s="875" t="s">
        <v>1352</v>
      </c>
      <c r="O299" s="1283"/>
      <c r="P299" s="1285"/>
      <c r="Q299" s="1285"/>
      <c r="R299" s="876" t="s">
        <v>458</v>
      </c>
      <c r="S299" s="877" t="s">
        <v>60</v>
      </c>
      <c r="T299" s="877" t="s">
        <v>62</v>
      </c>
      <c r="U299" s="878"/>
      <c r="V299" s="879" t="s">
        <v>458</v>
      </c>
      <c r="W299" s="880" t="s">
        <v>60</v>
      </c>
      <c r="X299" s="880" t="s">
        <v>62</v>
      </c>
      <c r="Y299" s="1213"/>
      <c r="Z299" s="1214"/>
      <c r="AA299" s="1214"/>
      <c r="AB299" s="1214"/>
    </row>
    <row r="300" spans="2:28" ht="15.6" x14ac:dyDescent="0.3">
      <c r="B300" s="739"/>
      <c r="C300" s="881"/>
      <c r="D300" s="881"/>
      <c r="E300" s="736"/>
      <c r="F300" s="882"/>
      <c r="G300" s="883"/>
      <c r="H300" s="883"/>
      <c r="I300" s="883"/>
      <c r="J300" s="883"/>
      <c r="K300" s="883"/>
      <c r="L300" s="884"/>
      <c r="M300" s="884"/>
      <c r="N300" s="885"/>
      <c r="O300" s="886"/>
      <c r="P300" s="736"/>
      <c r="Q300" s="736"/>
      <c r="R300" s="736"/>
      <c r="S300" s="887"/>
      <c r="T300" s="888"/>
      <c r="U300" s="889"/>
      <c r="V300" s="890"/>
      <c r="W300" s="891"/>
      <c r="X300" s="892"/>
      <c r="Y300" s="889"/>
    </row>
    <row r="301" spans="2:28" ht="77.25" customHeight="1" x14ac:dyDescent="0.3">
      <c r="B301" s="893" t="s">
        <v>1353</v>
      </c>
      <c r="C301" s="894" t="s">
        <v>201</v>
      </c>
      <c r="D301" s="894" t="s">
        <v>1354</v>
      </c>
      <c r="E301" s="895" t="s">
        <v>1355</v>
      </c>
      <c r="F301" s="896">
        <f t="shared" ref="F301:F314" si="39">SUM(G301:K301)</f>
        <v>0</v>
      </c>
      <c r="G301" s="897">
        <v>0</v>
      </c>
      <c r="H301" s="898">
        <v>0</v>
      </c>
      <c r="I301" s="897">
        <v>0</v>
      </c>
      <c r="J301" s="897">
        <v>0</v>
      </c>
      <c r="K301" s="897">
        <v>0</v>
      </c>
      <c r="L301" s="899"/>
      <c r="M301" s="900"/>
      <c r="N301" s="901"/>
      <c r="O301" s="902"/>
      <c r="P301" s="903"/>
      <c r="Q301" s="904"/>
      <c r="R301" s="905"/>
      <c r="S301" s="906"/>
      <c r="T301" s="907"/>
      <c r="U301" s="905"/>
      <c r="V301" s="908"/>
      <c r="W301" s="909"/>
      <c r="X301" s="910"/>
      <c r="Y301" s="1215" t="s">
        <v>1356</v>
      </c>
      <c r="Z301" s="1216"/>
      <c r="AA301" s="1216"/>
      <c r="AB301" s="1216"/>
    </row>
    <row r="302" spans="2:28" ht="40.200000000000003" x14ac:dyDescent="0.3">
      <c r="B302" s="912" t="s">
        <v>1357</v>
      </c>
      <c r="C302" s="402" t="s">
        <v>185</v>
      </c>
      <c r="D302" s="402" t="s">
        <v>1358</v>
      </c>
      <c r="E302" s="913" t="s">
        <v>1359</v>
      </c>
      <c r="F302" s="914">
        <f t="shared" si="39"/>
        <v>2063.5</v>
      </c>
      <c r="G302" s="915">
        <v>1825</v>
      </c>
      <c r="H302" s="916">
        <v>0</v>
      </c>
      <c r="I302" s="915">
        <v>100</v>
      </c>
      <c r="J302" s="915">
        <v>0</v>
      </c>
      <c r="K302" s="915">
        <f>SUM(G302:J302)*0.02+100</f>
        <v>138.5</v>
      </c>
      <c r="L302" s="917"/>
      <c r="M302" s="918"/>
      <c r="N302" s="919"/>
      <c r="O302" s="920"/>
      <c r="P302" s="921"/>
      <c r="Q302" s="922"/>
      <c r="R302" s="923" t="s">
        <v>1360</v>
      </c>
      <c r="S302" s="924">
        <v>6355100</v>
      </c>
      <c r="T302" s="925"/>
      <c r="U302" s="923"/>
      <c r="V302" s="926" t="s">
        <v>1361</v>
      </c>
      <c r="W302" s="927">
        <v>2579002</v>
      </c>
      <c r="X302" s="928">
        <v>2470010</v>
      </c>
      <c r="Y302" s="1193" t="s">
        <v>1304</v>
      </c>
      <c r="Z302" s="1194"/>
      <c r="AA302" s="1194"/>
      <c r="AB302" s="1194"/>
    </row>
    <row r="303" spans="2:28" ht="66.599999999999994" x14ac:dyDescent="0.3">
      <c r="B303" s="912" t="s">
        <v>1362</v>
      </c>
      <c r="C303" s="402" t="s">
        <v>189</v>
      </c>
      <c r="D303" s="402" t="s">
        <v>1363</v>
      </c>
      <c r="E303" s="913" t="s">
        <v>1364</v>
      </c>
      <c r="F303" s="914">
        <f t="shared" si="39"/>
        <v>17398.689999999999</v>
      </c>
      <c r="G303" s="915">
        <f>2237.5+7222</f>
        <v>9459.5</v>
      </c>
      <c r="H303" s="916">
        <v>0</v>
      </c>
      <c r="I303" s="915">
        <f>3000+4500</f>
        <v>7500</v>
      </c>
      <c r="J303" s="915">
        <v>0</v>
      </c>
      <c r="K303" s="915">
        <f>SUM(G303:J303)*0.02+100</f>
        <v>439.19</v>
      </c>
      <c r="L303" s="917"/>
      <c r="M303" s="918"/>
      <c r="N303" s="919"/>
      <c r="O303" s="920">
        <v>850075</v>
      </c>
      <c r="P303" s="921"/>
      <c r="Q303" s="922"/>
      <c r="R303" s="923" t="s">
        <v>1365</v>
      </c>
      <c r="S303" s="924">
        <v>8536001</v>
      </c>
      <c r="T303" s="925"/>
      <c r="U303" s="923"/>
      <c r="V303" s="926" t="s">
        <v>1361</v>
      </c>
      <c r="W303" s="927">
        <v>2579003</v>
      </c>
      <c r="X303" s="928">
        <v>2470060</v>
      </c>
      <c r="Y303" s="1193" t="s">
        <v>1304</v>
      </c>
      <c r="Z303" s="1194"/>
      <c r="AA303" s="1194"/>
      <c r="AB303" s="1194"/>
    </row>
    <row r="304" spans="2:28" ht="53.4" x14ac:dyDescent="0.3">
      <c r="B304" s="912" t="s">
        <v>1366</v>
      </c>
      <c r="C304" s="402" t="s">
        <v>189</v>
      </c>
      <c r="D304" s="402" t="s">
        <v>1363</v>
      </c>
      <c r="E304" s="913" t="s">
        <v>1367</v>
      </c>
      <c r="F304" s="914">
        <f t="shared" si="39"/>
        <v>2599</v>
      </c>
      <c r="G304" s="915">
        <v>2250</v>
      </c>
      <c r="H304" s="916">
        <v>0</v>
      </c>
      <c r="I304" s="915">
        <v>200</v>
      </c>
      <c r="J304" s="915">
        <v>0</v>
      </c>
      <c r="K304" s="915">
        <f>SUM(G304:J304)*0.02+100</f>
        <v>149</v>
      </c>
      <c r="L304" s="917"/>
      <c r="M304" s="918"/>
      <c r="N304" s="919"/>
      <c r="O304" s="920"/>
      <c r="P304" s="921"/>
      <c r="Q304" s="922"/>
      <c r="R304" s="923" t="s">
        <v>1365</v>
      </c>
      <c r="S304" s="924">
        <v>8536001</v>
      </c>
      <c r="T304" s="925"/>
      <c r="U304" s="923"/>
      <c r="V304" s="926" t="s">
        <v>1361</v>
      </c>
      <c r="W304" s="927">
        <v>2579005</v>
      </c>
      <c r="X304" s="928">
        <v>2470060</v>
      </c>
      <c r="Y304" s="1193" t="s">
        <v>1304</v>
      </c>
      <c r="Z304" s="1194"/>
      <c r="AA304" s="1194"/>
    </row>
    <row r="305" spans="2:28" ht="75.75" customHeight="1" x14ac:dyDescent="0.3">
      <c r="B305" s="930" t="s">
        <v>1368</v>
      </c>
      <c r="C305" s="894" t="s">
        <v>185</v>
      </c>
      <c r="D305" s="894" t="s">
        <v>1358</v>
      </c>
      <c r="E305" s="895" t="s">
        <v>1369</v>
      </c>
      <c r="F305" s="896">
        <f t="shared" si="39"/>
        <v>0</v>
      </c>
      <c r="G305" s="897">
        <v>0</v>
      </c>
      <c r="H305" s="898">
        <v>0</v>
      </c>
      <c r="I305" s="897">
        <v>0</v>
      </c>
      <c r="J305" s="897">
        <v>0</v>
      </c>
      <c r="K305" s="897">
        <v>0</v>
      </c>
      <c r="L305" s="899"/>
      <c r="M305" s="900"/>
      <c r="N305" s="901"/>
      <c r="O305" s="902"/>
      <c r="P305" s="903"/>
      <c r="Q305" s="904"/>
      <c r="R305" s="905"/>
      <c r="S305" s="906"/>
      <c r="T305" s="907"/>
      <c r="U305" s="905"/>
      <c r="V305" s="908"/>
      <c r="W305" s="909"/>
      <c r="X305" s="910"/>
      <c r="Y305" s="1193" t="s">
        <v>1370</v>
      </c>
      <c r="Z305" s="1194"/>
      <c r="AA305" s="1194"/>
      <c r="AB305" s="1194"/>
    </row>
    <row r="306" spans="2:28" ht="53.4" x14ac:dyDescent="0.3">
      <c r="B306" s="931" t="s">
        <v>1371</v>
      </c>
      <c r="C306" s="402" t="s">
        <v>185</v>
      </c>
      <c r="D306" s="402" t="s">
        <v>1358</v>
      </c>
      <c r="E306" s="913" t="s">
        <v>1369</v>
      </c>
      <c r="F306" s="914">
        <f t="shared" si="39"/>
        <v>2076.25</v>
      </c>
      <c r="G306" s="915">
        <v>1687.5</v>
      </c>
      <c r="H306" s="916">
        <v>0</v>
      </c>
      <c r="I306" s="915">
        <v>0</v>
      </c>
      <c r="J306" s="915">
        <v>250</v>
      </c>
      <c r="K306" s="915">
        <f>SUM(G306:J306)*0.02+100</f>
        <v>138.75</v>
      </c>
      <c r="L306" s="917"/>
      <c r="M306" s="918"/>
      <c r="N306" s="919"/>
      <c r="O306" s="920"/>
      <c r="P306" s="921"/>
      <c r="Q306" s="922"/>
      <c r="R306" s="923" t="s">
        <v>1372</v>
      </c>
      <c r="S306" s="924">
        <v>6216250</v>
      </c>
      <c r="T306" s="925"/>
      <c r="U306" s="923"/>
      <c r="V306" s="926" t="s">
        <v>1361</v>
      </c>
      <c r="W306" s="927">
        <v>2579007</v>
      </c>
      <c r="X306" s="928">
        <v>2470010</v>
      </c>
      <c r="Y306" s="1193" t="s">
        <v>1304</v>
      </c>
      <c r="Z306" s="1194"/>
      <c r="AA306" s="1194"/>
      <c r="AB306" s="1194"/>
    </row>
    <row r="307" spans="2:28" ht="93" x14ac:dyDescent="0.3">
      <c r="B307" s="931" t="s">
        <v>1373</v>
      </c>
      <c r="C307" s="402" t="s">
        <v>189</v>
      </c>
      <c r="D307" s="402" t="s">
        <v>1374</v>
      </c>
      <c r="E307" s="913" t="s">
        <v>1375</v>
      </c>
      <c r="F307" s="914">
        <f t="shared" si="39"/>
        <v>2216.5</v>
      </c>
      <c r="G307" s="915">
        <v>2075</v>
      </c>
      <c r="H307" s="916">
        <v>0</v>
      </c>
      <c r="I307" s="915">
        <v>0</v>
      </c>
      <c r="J307" s="915">
        <v>0</v>
      </c>
      <c r="K307" s="915">
        <f>SUM(G307:J307)*0.02+100</f>
        <v>141.5</v>
      </c>
      <c r="L307" s="917"/>
      <c r="M307" s="918"/>
      <c r="N307" s="919"/>
      <c r="O307" s="920"/>
      <c r="P307" s="921"/>
      <c r="Q307" s="922"/>
      <c r="R307" s="923"/>
      <c r="S307" s="924"/>
      <c r="T307" s="925"/>
      <c r="U307" s="923"/>
      <c r="V307" s="926"/>
      <c r="W307" s="927"/>
      <c r="X307" s="928"/>
      <c r="Y307" s="1193"/>
      <c r="Z307" s="1194"/>
      <c r="AA307" s="1194"/>
      <c r="AB307" s="1194"/>
    </row>
    <row r="308" spans="2:28" ht="58.5" customHeight="1" x14ac:dyDescent="0.3">
      <c r="B308" s="931" t="s">
        <v>1376</v>
      </c>
      <c r="C308" s="402" t="s">
        <v>189</v>
      </c>
      <c r="D308" s="402" t="s">
        <v>1363</v>
      </c>
      <c r="E308" s="913" t="s">
        <v>1377</v>
      </c>
      <c r="F308" s="914">
        <f t="shared" si="39"/>
        <v>699.25</v>
      </c>
      <c r="G308" s="915">
        <v>587.5</v>
      </c>
      <c r="H308" s="916">
        <v>0</v>
      </c>
      <c r="I308" s="915">
        <v>0</v>
      </c>
      <c r="J308" s="915">
        <v>0</v>
      </c>
      <c r="K308" s="915">
        <f>SUM(G308:J308)*0.02+100</f>
        <v>111.75</v>
      </c>
      <c r="L308" s="917"/>
      <c r="M308" s="918"/>
      <c r="N308" s="919"/>
      <c r="O308" s="920"/>
      <c r="P308" s="921"/>
      <c r="Q308" s="922"/>
      <c r="R308" s="923" t="s">
        <v>1378</v>
      </c>
      <c r="S308" s="924">
        <v>8531001</v>
      </c>
      <c r="T308" s="925"/>
      <c r="U308" s="923"/>
      <c r="V308" s="926" t="s">
        <v>1361</v>
      </c>
      <c r="W308" s="927">
        <v>2579010</v>
      </c>
      <c r="X308" s="928">
        <v>2470060</v>
      </c>
      <c r="Y308" s="1211" t="s">
        <v>1379</v>
      </c>
      <c r="Z308" s="1212"/>
      <c r="AA308" s="1212"/>
      <c r="AB308" s="1212"/>
    </row>
    <row r="309" spans="2:28" ht="66.599999999999994" x14ac:dyDescent="0.3">
      <c r="B309" s="932" t="s">
        <v>1380</v>
      </c>
      <c r="C309" s="415" t="s">
        <v>189</v>
      </c>
      <c r="D309" s="415" t="s">
        <v>1381</v>
      </c>
      <c r="E309" s="933" t="s">
        <v>1382</v>
      </c>
      <c r="F309" s="914">
        <f t="shared" si="39"/>
        <v>20000</v>
      </c>
      <c r="G309" s="916">
        <v>0</v>
      </c>
      <c r="H309" s="916">
        <v>0</v>
      </c>
      <c r="I309" s="916">
        <v>20000</v>
      </c>
      <c r="J309" s="916">
        <v>0</v>
      </c>
      <c r="K309" s="915">
        <v>0</v>
      </c>
      <c r="L309" s="917"/>
      <c r="M309" s="918"/>
      <c r="N309" s="919"/>
      <c r="O309" s="934">
        <v>250711</v>
      </c>
      <c r="P309" s="935"/>
      <c r="Q309" s="936"/>
      <c r="R309" s="937" t="s">
        <v>1383</v>
      </c>
      <c r="S309" s="924">
        <v>2200669</v>
      </c>
      <c r="T309" s="925"/>
      <c r="U309" s="937"/>
      <c r="V309" s="926" t="s">
        <v>1361</v>
      </c>
      <c r="W309" s="927">
        <v>2579468</v>
      </c>
      <c r="X309" s="928">
        <v>2470060</v>
      </c>
      <c r="Y309" s="1193" t="s">
        <v>1304</v>
      </c>
      <c r="Z309" s="1194"/>
      <c r="AA309" s="1194"/>
      <c r="AB309" s="1194"/>
    </row>
    <row r="310" spans="2:28" ht="40.200000000000003" x14ac:dyDescent="0.3">
      <c r="B310" s="932" t="s">
        <v>1380</v>
      </c>
      <c r="C310" s="415" t="s">
        <v>1384</v>
      </c>
      <c r="D310" s="415" t="s">
        <v>693</v>
      </c>
      <c r="E310" s="933" t="s">
        <v>1385</v>
      </c>
      <c r="F310" s="914">
        <f t="shared" si="39"/>
        <v>41770</v>
      </c>
      <c r="G310" s="916">
        <v>0</v>
      </c>
      <c r="H310" s="916">
        <v>0</v>
      </c>
      <c r="I310" s="916">
        <v>41770</v>
      </c>
      <c r="J310" s="916">
        <v>0</v>
      </c>
      <c r="K310" s="916">
        <v>0</v>
      </c>
      <c r="L310" s="917"/>
      <c r="M310" s="918"/>
      <c r="N310" s="919"/>
      <c r="O310" s="934">
        <v>450003</v>
      </c>
      <c r="P310" s="935"/>
      <c r="Q310" s="936"/>
      <c r="R310" s="937" t="s">
        <v>1386</v>
      </c>
      <c r="S310" s="924">
        <v>4001000</v>
      </c>
      <c r="T310" s="925"/>
      <c r="U310" s="937"/>
      <c r="V310" s="926" t="s">
        <v>1361</v>
      </c>
      <c r="W310" s="927">
        <v>2579470</v>
      </c>
      <c r="X310" s="928">
        <v>2476010</v>
      </c>
      <c r="Y310" s="1193" t="s">
        <v>1304</v>
      </c>
      <c r="Z310" s="1194"/>
      <c r="AA310" s="1194"/>
      <c r="AB310" s="1194"/>
    </row>
    <row r="311" spans="2:28" ht="105" customHeight="1" x14ac:dyDescent="0.3">
      <c r="B311" s="932" t="s">
        <v>1380</v>
      </c>
      <c r="C311" s="402"/>
      <c r="D311" s="402" t="s">
        <v>1387</v>
      </c>
      <c r="E311" s="938" t="s">
        <v>1388</v>
      </c>
      <c r="F311" s="914">
        <f t="shared" si="39"/>
        <v>8267.85</v>
      </c>
      <c r="G311" s="915">
        <v>0</v>
      </c>
      <c r="H311" s="915">
        <v>8267.85</v>
      </c>
      <c r="I311" s="915">
        <v>0</v>
      </c>
      <c r="J311" s="915">
        <v>0</v>
      </c>
      <c r="K311" s="915">
        <v>0</v>
      </c>
      <c r="L311" s="917"/>
      <c r="M311" s="918"/>
      <c r="N311" s="919"/>
      <c r="O311" s="920"/>
      <c r="P311" s="921"/>
      <c r="Q311" s="922"/>
      <c r="R311" s="923" t="s">
        <v>1389</v>
      </c>
      <c r="S311" s="924">
        <v>6213176</v>
      </c>
      <c r="T311" s="925"/>
      <c r="U311" s="923"/>
      <c r="V311" s="926" t="s">
        <v>1361</v>
      </c>
      <c r="W311" s="927">
        <v>2549461</v>
      </c>
      <c r="X311" s="928"/>
      <c r="Y311" s="1211" t="s">
        <v>1390</v>
      </c>
      <c r="Z311" s="1212"/>
      <c r="AA311" s="1212"/>
      <c r="AB311" s="1212"/>
    </row>
    <row r="312" spans="2:28" ht="79.8" x14ac:dyDescent="0.3">
      <c r="B312" s="932" t="s">
        <v>1380</v>
      </c>
      <c r="C312" s="402" t="s">
        <v>1384</v>
      </c>
      <c r="D312" s="402" t="s">
        <v>737</v>
      </c>
      <c r="E312" s="938" t="s">
        <v>1391</v>
      </c>
      <c r="F312" s="914">
        <f t="shared" si="39"/>
        <v>50000</v>
      </c>
      <c r="G312" s="915">
        <v>0</v>
      </c>
      <c r="H312" s="915">
        <v>0</v>
      </c>
      <c r="I312" s="915">
        <v>50000</v>
      </c>
      <c r="J312" s="915">
        <v>0</v>
      </c>
      <c r="K312" s="939">
        <v>0</v>
      </c>
      <c r="L312" s="917"/>
      <c r="M312" s="918"/>
      <c r="N312" s="919"/>
      <c r="O312" s="920">
        <v>250763</v>
      </c>
      <c r="P312" s="921"/>
      <c r="Q312" s="922"/>
      <c r="R312" s="923" t="s">
        <v>1392</v>
      </c>
      <c r="S312" s="924">
        <v>2600500</v>
      </c>
      <c r="T312" s="925">
        <v>2170001</v>
      </c>
      <c r="U312" s="923"/>
      <c r="V312" s="926" t="s">
        <v>1361</v>
      </c>
      <c r="W312" s="927">
        <v>2579450</v>
      </c>
      <c r="X312" s="928">
        <v>2476010</v>
      </c>
      <c r="Y312" s="1193" t="s">
        <v>1304</v>
      </c>
      <c r="Z312" s="1194"/>
      <c r="AA312" s="1194"/>
      <c r="AB312" s="1194"/>
    </row>
    <row r="313" spans="2:28" ht="66.599999999999994" x14ac:dyDescent="0.3">
      <c r="B313" s="932" t="s">
        <v>1380</v>
      </c>
      <c r="C313" s="402" t="s">
        <v>189</v>
      </c>
      <c r="D313" s="402" t="s">
        <v>737</v>
      </c>
      <c r="E313" s="938" t="s">
        <v>1393</v>
      </c>
      <c r="F313" s="914">
        <f t="shared" si="39"/>
        <v>160000</v>
      </c>
      <c r="G313" s="915">
        <v>0</v>
      </c>
      <c r="H313" s="915">
        <v>0</v>
      </c>
      <c r="I313" s="915">
        <v>160000</v>
      </c>
      <c r="J313" s="915">
        <v>0</v>
      </c>
      <c r="K313" s="939">
        <v>0</v>
      </c>
      <c r="L313" s="917"/>
      <c r="M313" s="918">
        <v>181618.65000000002</v>
      </c>
      <c r="N313" s="919">
        <v>181618.65000000002</v>
      </c>
      <c r="O313" s="920">
        <v>250764</v>
      </c>
      <c r="P313" s="921"/>
      <c r="Q313" s="922"/>
      <c r="R313" s="923" t="s">
        <v>1394</v>
      </c>
      <c r="S313" s="924">
        <v>2600500</v>
      </c>
      <c r="T313" s="925">
        <v>2170001</v>
      </c>
      <c r="U313" s="923"/>
      <c r="V313" s="926" t="s">
        <v>1361</v>
      </c>
      <c r="W313" s="927">
        <v>2579449</v>
      </c>
      <c r="X313" s="928">
        <v>2470060</v>
      </c>
      <c r="Y313" s="1193" t="s">
        <v>1304</v>
      </c>
      <c r="Z313" s="1194"/>
      <c r="AA313" s="1194"/>
      <c r="AB313" s="1194"/>
    </row>
    <row r="314" spans="2:28" ht="27" x14ac:dyDescent="0.3">
      <c r="B314" s="932" t="s">
        <v>1380</v>
      </c>
      <c r="C314" s="402" t="s">
        <v>229</v>
      </c>
      <c r="D314" s="402" t="s">
        <v>1395</v>
      </c>
      <c r="E314" s="933" t="s">
        <v>1396</v>
      </c>
      <c r="F314" s="914">
        <f t="shared" si="39"/>
        <v>166700</v>
      </c>
      <c r="G314" s="915">
        <v>0</v>
      </c>
      <c r="H314" s="915">
        <v>161700</v>
      </c>
      <c r="I314" s="915">
        <v>5000</v>
      </c>
      <c r="J314" s="915">
        <v>0</v>
      </c>
      <c r="K314" s="939">
        <v>0</v>
      </c>
      <c r="L314" s="917"/>
      <c r="M314" s="918"/>
      <c r="N314" s="919"/>
      <c r="O314" s="920">
        <v>1056655</v>
      </c>
      <c r="P314" s="921"/>
      <c r="Q314" s="922"/>
      <c r="R314" s="923" t="s">
        <v>1397</v>
      </c>
      <c r="S314" s="924">
        <v>2579474</v>
      </c>
      <c r="T314" s="925"/>
      <c r="U314" s="923"/>
      <c r="V314" s="926" t="s">
        <v>1361</v>
      </c>
      <c r="W314" s="927">
        <v>2579474</v>
      </c>
      <c r="X314" s="928">
        <v>2477000</v>
      </c>
      <c r="Y314" s="1193" t="s">
        <v>1304</v>
      </c>
      <c r="Z314" s="1194"/>
      <c r="AA314" s="1194"/>
      <c r="AB314" s="1194"/>
    </row>
    <row r="315" spans="2:28" x14ac:dyDescent="0.3">
      <c r="B315" s="912"/>
      <c r="C315" s="415"/>
      <c r="D315" s="415"/>
      <c r="E315" s="933"/>
      <c r="F315" s="940"/>
      <c r="G315" s="916"/>
      <c r="H315" s="916"/>
      <c r="I315" s="916"/>
      <c r="J315" s="916"/>
      <c r="K315" s="916"/>
      <c r="L315" s="917"/>
      <c r="M315" s="918"/>
      <c r="N315" s="919"/>
      <c r="O315" s="934"/>
      <c r="P315" s="935"/>
      <c r="Q315" s="936"/>
      <c r="R315" s="937"/>
      <c r="S315" s="924"/>
      <c r="T315" s="925"/>
      <c r="U315" s="937"/>
      <c r="V315" s="926"/>
      <c r="W315" s="927"/>
      <c r="X315" s="928"/>
      <c r="Y315" s="911"/>
    </row>
    <row r="316" spans="2:28" x14ac:dyDescent="0.3">
      <c r="B316" s="1206" t="s">
        <v>1398</v>
      </c>
      <c r="C316" s="1201"/>
      <c r="D316" s="1201"/>
      <c r="E316" s="1202"/>
      <c r="F316" s="941">
        <f>SUM(F301:F315)</f>
        <v>473791.04000000004</v>
      </c>
      <c r="G316" s="942">
        <f>SUM(G301:G315)</f>
        <v>17884.5</v>
      </c>
      <c r="H316" s="942"/>
      <c r="I316" s="942">
        <f t="shared" ref="I316:N316" si="40">SUM(I301:I315)</f>
        <v>284570</v>
      </c>
      <c r="J316" s="942">
        <f t="shared" si="40"/>
        <v>250</v>
      </c>
      <c r="K316" s="942">
        <f t="shared" si="40"/>
        <v>1118.69</v>
      </c>
      <c r="L316" s="943">
        <f t="shared" si="40"/>
        <v>0</v>
      </c>
      <c r="M316" s="943">
        <f t="shared" si="40"/>
        <v>181618.65000000002</v>
      </c>
      <c r="N316" s="944">
        <f t="shared" si="40"/>
        <v>181618.65000000002</v>
      </c>
      <c r="O316" s="945"/>
      <c r="P316" s="946"/>
      <c r="Q316" s="946"/>
      <c r="R316" s="947"/>
      <c r="S316" s="948"/>
      <c r="T316" s="949"/>
      <c r="U316" s="947"/>
      <c r="V316" s="950"/>
      <c r="W316" s="951"/>
      <c r="X316" s="952"/>
      <c r="Y316" s="953"/>
    </row>
    <row r="317" spans="2:28" x14ac:dyDescent="0.3">
      <c r="B317" s="1203" t="s">
        <v>1399</v>
      </c>
      <c r="C317" s="1204"/>
      <c r="D317" s="1204"/>
      <c r="E317" s="1205"/>
      <c r="F317" s="954">
        <v>0</v>
      </c>
      <c r="G317" s="954">
        <v>0</v>
      </c>
      <c r="H317" s="954">
        <v>0</v>
      </c>
      <c r="I317" s="954">
        <v>0</v>
      </c>
      <c r="J317" s="954">
        <v>0</v>
      </c>
      <c r="K317" s="954">
        <v>0</v>
      </c>
      <c r="L317" s="955">
        <v>0</v>
      </c>
      <c r="M317" s="956">
        <v>0</v>
      </c>
      <c r="N317" s="941">
        <v>0</v>
      </c>
      <c r="O317" s="945"/>
      <c r="P317" s="946"/>
      <c r="Q317" s="946"/>
      <c r="R317" s="947"/>
      <c r="S317" s="948"/>
      <c r="T317" s="949"/>
      <c r="U317" s="947"/>
      <c r="V317" s="950"/>
      <c r="W317" s="951"/>
      <c r="X317" s="952"/>
      <c r="Y317" s="953"/>
    </row>
    <row r="318" spans="2:28" x14ac:dyDescent="0.3">
      <c r="B318" s="1207" t="s">
        <v>1400</v>
      </c>
      <c r="C318" s="1198"/>
      <c r="D318" s="1198"/>
      <c r="E318" s="1199"/>
      <c r="F318" s="941">
        <f t="shared" ref="F318:N318" si="41">SUM(F316:F317)</f>
        <v>473791.04000000004</v>
      </c>
      <c r="G318" s="942">
        <f t="shared" si="41"/>
        <v>17884.5</v>
      </c>
      <c r="H318" s="942">
        <f t="shared" si="41"/>
        <v>0</v>
      </c>
      <c r="I318" s="942">
        <f t="shared" si="41"/>
        <v>284570</v>
      </c>
      <c r="J318" s="942">
        <f t="shared" si="41"/>
        <v>250</v>
      </c>
      <c r="K318" s="942">
        <f t="shared" si="41"/>
        <v>1118.69</v>
      </c>
      <c r="L318" s="955">
        <f t="shared" si="41"/>
        <v>0</v>
      </c>
      <c r="M318" s="955">
        <f t="shared" si="41"/>
        <v>181618.65000000002</v>
      </c>
      <c r="N318" s="941">
        <f t="shared" si="41"/>
        <v>181618.65000000002</v>
      </c>
      <c r="O318" s="945"/>
      <c r="P318" s="946"/>
      <c r="Q318" s="946"/>
      <c r="R318" s="947"/>
      <c r="S318" s="948"/>
      <c r="T318" s="949"/>
      <c r="U318" s="947"/>
      <c r="V318" s="950"/>
      <c r="W318" s="951"/>
      <c r="X318" s="952"/>
      <c r="Y318" s="953"/>
    </row>
    <row r="319" spans="2:28" x14ac:dyDescent="0.3">
      <c r="B319" s="912"/>
      <c r="C319" s="415"/>
      <c r="D319" s="415"/>
      <c r="E319" s="957"/>
      <c r="F319" s="940"/>
      <c r="G319" s="940"/>
      <c r="H319" s="940"/>
      <c r="I319" s="940"/>
      <c r="J319" s="940"/>
      <c r="K319" s="940"/>
      <c r="L319" s="958"/>
      <c r="M319" s="959"/>
      <c r="N319" s="940"/>
      <c r="O319" s="934"/>
      <c r="P319" s="935"/>
      <c r="Q319" s="935"/>
      <c r="R319" s="937"/>
      <c r="S319" s="924"/>
      <c r="T319" s="925"/>
      <c r="U319" s="937"/>
      <c r="V319" s="960"/>
      <c r="W319" s="961"/>
      <c r="X319" s="962"/>
      <c r="Y319" s="929"/>
    </row>
    <row r="320" spans="2:28" ht="79.8" x14ac:dyDescent="0.3">
      <c r="B320" s="963" t="s">
        <v>1401</v>
      </c>
      <c r="C320" s="402" t="s">
        <v>1402</v>
      </c>
      <c r="D320" s="402" t="s">
        <v>1403</v>
      </c>
      <c r="E320" s="964" t="s">
        <v>1404</v>
      </c>
      <c r="F320" s="914">
        <f t="shared" ref="F320:F325" si="42">SUM(G320:K320)</f>
        <v>4192.75</v>
      </c>
      <c r="G320" s="915">
        <v>3862.5</v>
      </c>
      <c r="H320" s="915">
        <v>0</v>
      </c>
      <c r="I320" s="915">
        <v>0</v>
      </c>
      <c r="J320" s="915">
        <v>150</v>
      </c>
      <c r="K320" s="915">
        <f>SUM(G320:J320)*0.02+100</f>
        <v>180.25</v>
      </c>
      <c r="L320" s="918"/>
      <c r="M320" s="918"/>
      <c r="N320" s="919"/>
      <c r="O320" s="965"/>
      <c r="P320" s="921"/>
      <c r="Q320" s="966"/>
      <c r="R320" s="923"/>
      <c r="S320" s="924"/>
      <c r="T320" s="925"/>
      <c r="U320" s="923"/>
      <c r="V320" s="926"/>
      <c r="W320" s="927"/>
      <c r="X320" s="928"/>
      <c r="Y320" s="1193" t="s">
        <v>1304</v>
      </c>
      <c r="Z320" s="1194"/>
      <c r="AA320" s="1194"/>
      <c r="AB320" s="1194"/>
    </row>
    <row r="321" spans="2:28" ht="40.200000000000003" x14ac:dyDescent="0.3">
      <c r="B321" s="963" t="s">
        <v>1380</v>
      </c>
      <c r="C321" s="402" t="s">
        <v>1402</v>
      </c>
      <c r="D321" s="402" t="s">
        <v>1405</v>
      </c>
      <c r="E321" s="964" t="s">
        <v>1406</v>
      </c>
      <c r="F321" s="914">
        <f t="shared" si="42"/>
        <v>54160</v>
      </c>
      <c r="G321" s="915">
        <v>28000</v>
      </c>
      <c r="H321" s="915">
        <v>0</v>
      </c>
      <c r="I321" s="915">
        <v>15000</v>
      </c>
      <c r="J321" s="915">
        <v>10000</v>
      </c>
      <c r="K321" s="915">
        <f>SUM(G321:J321)*0.02+100</f>
        <v>1160</v>
      </c>
      <c r="L321" s="918"/>
      <c r="M321" s="918"/>
      <c r="N321" s="919"/>
      <c r="O321" s="965">
        <v>115002</v>
      </c>
      <c r="P321" s="921" t="s">
        <v>1407</v>
      </c>
      <c r="Q321" s="966" t="s">
        <v>1408</v>
      </c>
      <c r="R321" s="923" t="s">
        <v>1409</v>
      </c>
      <c r="S321" s="924">
        <v>1911202</v>
      </c>
      <c r="T321" s="925"/>
      <c r="U321" s="923"/>
      <c r="V321" s="926" t="s">
        <v>1410</v>
      </c>
      <c r="W321" s="927">
        <v>2579440</v>
      </c>
      <c r="X321" s="928">
        <v>2470110</v>
      </c>
      <c r="Y321" s="1193" t="s">
        <v>1304</v>
      </c>
      <c r="Z321" s="1194"/>
      <c r="AA321" s="1194"/>
      <c r="AB321" s="1194"/>
    </row>
    <row r="322" spans="2:28" ht="93" x14ac:dyDescent="0.3">
      <c r="B322" s="967" t="s">
        <v>1380</v>
      </c>
      <c r="C322" s="402" t="s">
        <v>1402</v>
      </c>
      <c r="D322" s="402" t="s">
        <v>1405</v>
      </c>
      <c r="E322" s="964" t="s">
        <v>1411</v>
      </c>
      <c r="F322" s="914">
        <f t="shared" si="42"/>
        <v>27640</v>
      </c>
      <c r="G322" s="915">
        <v>27000</v>
      </c>
      <c r="H322" s="915">
        <v>0</v>
      </c>
      <c r="I322" s="915">
        <v>0</v>
      </c>
      <c r="J322" s="915">
        <v>0</v>
      </c>
      <c r="K322" s="915">
        <f t="shared" ref="K322:K323" si="43">SUM(G322:J322)*0.02+100</f>
        <v>640</v>
      </c>
      <c r="L322" s="918">
        <v>600</v>
      </c>
      <c r="M322" s="918">
        <v>25000</v>
      </c>
      <c r="N322" s="919">
        <f>L322+M322</f>
        <v>25600</v>
      </c>
      <c r="O322" s="920">
        <v>115003</v>
      </c>
      <c r="P322" s="921"/>
      <c r="Q322" s="921"/>
      <c r="R322" s="923" t="s">
        <v>1412</v>
      </c>
      <c r="S322" s="924">
        <v>1911101</v>
      </c>
      <c r="T322" s="925"/>
      <c r="U322" s="923"/>
      <c r="V322" s="926" t="s">
        <v>1410</v>
      </c>
      <c r="W322" s="968">
        <v>2579438</v>
      </c>
      <c r="X322" s="969">
        <v>2470110</v>
      </c>
      <c r="Y322" s="1193" t="s">
        <v>1304</v>
      </c>
      <c r="Z322" s="1194"/>
      <c r="AA322" s="1194"/>
      <c r="AB322" s="1194"/>
    </row>
    <row r="323" spans="2:28" ht="93" x14ac:dyDescent="0.3">
      <c r="B323" s="967" t="s">
        <v>1380</v>
      </c>
      <c r="C323" s="402" t="s">
        <v>1413</v>
      </c>
      <c r="D323" s="402" t="s">
        <v>1405</v>
      </c>
      <c r="E323" s="964" t="s">
        <v>1414</v>
      </c>
      <c r="F323" s="914">
        <f t="shared" si="42"/>
        <v>10300</v>
      </c>
      <c r="G323" s="915">
        <v>10000</v>
      </c>
      <c r="H323" s="915">
        <v>0</v>
      </c>
      <c r="I323" s="915">
        <v>0</v>
      </c>
      <c r="J323" s="915">
        <v>0</v>
      </c>
      <c r="K323" s="915">
        <f t="shared" si="43"/>
        <v>300</v>
      </c>
      <c r="L323" s="918"/>
      <c r="M323" s="918"/>
      <c r="N323" s="919"/>
      <c r="O323" s="920">
        <v>115005</v>
      </c>
      <c r="P323" s="921"/>
      <c r="Q323" s="921"/>
      <c r="R323" s="923" t="s">
        <v>1415</v>
      </c>
      <c r="S323" s="924">
        <v>1911202</v>
      </c>
      <c r="T323" s="925"/>
      <c r="U323" s="923"/>
      <c r="V323" s="926" t="s">
        <v>1410</v>
      </c>
      <c r="W323" s="968">
        <v>2579439</v>
      </c>
      <c r="X323" s="969">
        <v>2470080</v>
      </c>
      <c r="Y323" s="1193" t="s">
        <v>1304</v>
      </c>
      <c r="Z323" s="1194"/>
      <c r="AA323" s="1194"/>
      <c r="AB323" s="1194"/>
    </row>
    <row r="324" spans="2:28" ht="79.8" x14ac:dyDescent="0.3">
      <c r="B324" s="967" t="s">
        <v>1380</v>
      </c>
      <c r="C324" s="402" t="s">
        <v>229</v>
      </c>
      <c r="D324" s="402" t="s">
        <v>1416</v>
      </c>
      <c r="E324" s="964" t="s">
        <v>1417</v>
      </c>
      <c r="F324" s="914">
        <f t="shared" si="42"/>
        <v>2000</v>
      </c>
      <c r="G324" s="915">
        <v>2000</v>
      </c>
      <c r="H324" s="915">
        <v>0</v>
      </c>
      <c r="I324" s="915">
        <v>0</v>
      </c>
      <c r="J324" s="915">
        <v>0</v>
      </c>
      <c r="K324" s="915">
        <v>0</v>
      </c>
      <c r="L324" s="918"/>
      <c r="M324" s="918"/>
      <c r="N324" s="919"/>
      <c r="O324" s="920">
        <v>1050670</v>
      </c>
      <c r="P324" s="921"/>
      <c r="Q324" s="921"/>
      <c r="R324" s="923" t="s">
        <v>1418</v>
      </c>
      <c r="S324" s="924">
        <v>10000130</v>
      </c>
      <c r="T324" s="925"/>
      <c r="U324" s="923"/>
      <c r="V324" s="926" t="s">
        <v>1410</v>
      </c>
      <c r="W324" s="968">
        <v>2579445</v>
      </c>
      <c r="X324" s="969">
        <v>2477000</v>
      </c>
      <c r="Y324" s="1193" t="s">
        <v>1304</v>
      </c>
      <c r="Z324" s="1194"/>
      <c r="AA324" s="1194"/>
      <c r="AB324" s="1194"/>
    </row>
    <row r="325" spans="2:28" ht="79.8" x14ac:dyDescent="0.3">
      <c r="B325" s="967" t="s">
        <v>1380</v>
      </c>
      <c r="C325" s="402" t="s">
        <v>229</v>
      </c>
      <c r="D325" s="402" t="s">
        <v>1419</v>
      </c>
      <c r="E325" s="964" t="s">
        <v>1420</v>
      </c>
      <c r="F325" s="914">
        <f t="shared" si="42"/>
        <v>9374.99</v>
      </c>
      <c r="G325" s="915">
        <v>0</v>
      </c>
      <c r="H325" s="915">
        <v>0</v>
      </c>
      <c r="I325" s="915">
        <v>9374.99</v>
      </c>
      <c r="J325" s="915"/>
      <c r="K325" s="915">
        <v>0</v>
      </c>
      <c r="L325" s="918"/>
      <c r="M325" s="918"/>
      <c r="N325" s="919"/>
      <c r="O325" s="920">
        <v>1051669</v>
      </c>
      <c r="P325" s="921"/>
      <c r="Q325" s="921" t="s">
        <v>1421</v>
      </c>
      <c r="R325" s="923" t="s">
        <v>1422</v>
      </c>
      <c r="S325" s="924">
        <v>10140147</v>
      </c>
      <c r="T325" s="925"/>
      <c r="U325" s="923"/>
      <c r="V325" s="926" t="s">
        <v>1410</v>
      </c>
      <c r="W325" s="968">
        <v>2579443</v>
      </c>
      <c r="X325" s="969">
        <v>2477000</v>
      </c>
      <c r="Y325" s="1193" t="s">
        <v>1304</v>
      </c>
      <c r="Z325" s="1194"/>
      <c r="AA325" s="1194"/>
    </row>
    <row r="326" spans="2:28" x14ac:dyDescent="0.3">
      <c r="B326" s="967"/>
      <c r="C326" s="402"/>
      <c r="D326" s="402"/>
      <c r="E326" s="964"/>
      <c r="F326" s="914"/>
      <c r="G326" s="915"/>
      <c r="H326" s="915"/>
      <c r="I326" s="915"/>
      <c r="J326" s="915"/>
      <c r="K326" s="915"/>
      <c r="L326" s="918"/>
      <c r="M326" s="918"/>
      <c r="N326" s="919"/>
      <c r="O326" s="920"/>
      <c r="P326" s="921"/>
      <c r="Q326" s="921"/>
      <c r="R326" s="923"/>
      <c r="S326" s="924"/>
      <c r="T326" s="925"/>
      <c r="U326" s="923"/>
      <c r="V326" s="926"/>
      <c r="W326" s="968"/>
      <c r="X326" s="969"/>
      <c r="Y326" s="929"/>
    </row>
    <row r="327" spans="2:28" x14ac:dyDescent="0.3">
      <c r="B327" s="1206" t="s">
        <v>1423</v>
      </c>
      <c r="C327" s="1201"/>
      <c r="D327" s="1201"/>
      <c r="E327" s="1202"/>
      <c r="F327" s="941">
        <f t="shared" ref="F327:N327" si="44">SUM(F321:F326)</f>
        <v>103474.99</v>
      </c>
      <c r="G327" s="970">
        <f t="shared" si="44"/>
        <v>67000</v>
      </c>
      <c r="H327" s="970">
        <f t="shared" si="44"/>
        <v>0</v>
      </c>
      <c r="I327" s="970">
        <f t="shared" si="44"/>
        <v>24374.989999999998</v>
      </c>
      <c r="J327" s="970">
        <f t="shared" si="44"/>
        <v>10000</v>
      </c>
      <c r="K327" s="970">
        <f t="shared" si="44"/>
        <v>2100</v>
      </c>
      <c r="L327" s="941">
        <f t="shared" si="44"/>
        <v>600</v>
      </c>
      <c r="M327" s="941">
        <f t="shared" si="44"/>
        <v>25000</v>
      </c>
      <c r="N327" s="941">
        <f t="shared" si="44"/>
        <v>25600</v>
      </c>
      <c r="O327" s="945"/>
      <c r="P327" s="946"/>
      <c r="Q327" s="946"/>
      <c r="R327" s="947"/>
      <c r="S327" s="948"/>
      <c r="T327" s="949"/>
      <c r="U327" s="947"/>
      <c r="V327" s="950"/>
      <c r="W327" s="951"/>
      <c r="X327" s="952"/>
      <c r="Y327" s="953"/>
    </row>
    <row r="328" spans="2:28" x14ac:dyDescent="0.3">
      <c r="B328" s="1203" t="s">
        <v>1399</v>
      </c>
      <c r="C328" s="1204"/>
      <c r="D328" s="1204"/>
      <c r="E328" s="1205"/>
      <c r="F328" s="954">
        <v>0</v>
      </c>
      <c r="G328" s="971">
        <v>0</v>
      </c>
      <c r="H328" s="971">
        <v>0</v>
      </c>
      <c r="I328" s="971">
        <v>0</v>
      </c>
      <c r="J328" s="971">
        <v>0</v>
      </c>
      <c r="K328" s="971">
        <v>0</v>
      </c>
      <c r="L328" s="972">
        <v>0</v>
      </c>
      <c r="M328" s="972">
        <v>0</v>
      </c>
      <c r="N328" s="972">
        <v>0</v>
      </c>
      <c r="O328" s="945"/>
      <c r="P328" s="946"/>
      <c r="Q328" s="946"/>
      <c r="R328" s="947"/>
      <c r="S328" s="948"/>
      <c r="T328" s="949"/>
      <c r="U328" s="947"/>
      <c r="V328" s="950"/>
      <c r="W328" s="951"/>
      <c r="X328" s="952"/>
      <c r="Y328" s="953"/>
    </row>
    <row r="329" spans="2:28" x14ac:dyDescent="0.3">
      <c r="B329" s="1207" t="s">
        <v>1424</v>
      </c>
      <c r="C329" s="1198"/>
      <c r="D329" s="1198"/>
      <c r="E329" s="1199"/>
      <c r="F329" s="941">
        <f t="shared" ref="F329:N329" si="45">SUM(F327:F328)</f>
        <v>103474.99</v>
      </c>
      <c r="G329" s="973">
        <f>SUM(G327:G328)</f>
        <v>67000</v>
      </c>
      <c r="H329" s="973">
        <f t="shared" si="45"/>
        <v>0</v>
      </c>
      <c r="I329" s="973">
        <f t="shared" si="45"/>
        <v>24374.989999999998</v>
      </c>
      <c r="J329" s="973">
        <f t="shared" si="45"/>
        <v>10000</v>
      </c>
      <c r="K329" s="973">
        <f t="shared" si="45"/>
        <v>2100</v>
      </c>
      <c r="L329" s="973">
        <f t="shared" si="45"/>
        <v>600</v>
      </c>
      <c r="M329" s="973">
        <f t="shared" si="45"/>
        <v>25000</v>
      </c>
      <c r="N329" s="973">
        <f t="shared" si="45"/>
        <v>25600</v>
      </c>
      <c r="O329" s="945"/>
      <c r="P329" s="946"/>
      <c r="Q329" s="946"/>
      <c r="R329" s="947"/>
      <c r="S329" s="948"/>
      <c r="T329" s="949"/>
      <c r="U329" s="947"/>
      <c r="V329" s="950"/>
      <c r="W329" s="951"/>
      <c r="X329" s="952"/>
      <c r="Y329" s="953"/>
    </row>
    <row r="330" spans="2:28" x14ac:dyDescent="0.3">
      <c r="B330" s="912"/>
      <c r="C330" s="415"/>
      <c r="D330" s="415"/>
      <c r="E330" s="957"/>
      <c r="F330" s="940"/>
      <c r="G330" s="940"/>
      <c r="H330" s="940"/>
      <c r="I330" s="940"/>
      <c r="J330" s="940"/>
      <c r="K330" s="940"/>
      <c r="L330" s="958"/>
      <c r="M330" s="959"/>
      <c r="N330" s="940"/>
      <c r="O330" s="934"/>
      <c r="P330" s="935"/>
      <c r="Q330" s="935"/>
      <c r="R330" s="937"/>
      <c r="S330" s="924"/>
      <c r="T330" s="925"/>
      <c r="U330" s="937"/>
      <c r="V330" s="960"/>
      <c r="W330" s="961"/>
      <c r="X330" s="962"/>
      <c r="Y330" s="929"/>
    </row>
    <row r="331" spans="2:28" x14ac:dyDescent="0.3">
      <c r="B331" s="912"/>
      <c r="C331" s="402"/>
      <c r="D331" s="402"/>
      <c r="E331" s="964"/>
      <c r="F331" s="914"/>
      <c r="G331" s="915"/>
      <c r="H331" s="915"/>
      <c r="I331" s="915"/>
      <c r="J331" s="915"/>
      <c r="K331" s="915"/>
      <c r="L331" s="917"/>
      <c r="M331" s="918"/>
      <c r="N331" s="919"/>
      <c r="O331" s="920"/>
      <c r="P331" s="921"/>
      <c r="Q331" s="921"/>
      <c r="R331" s="923"/>
      <c r="S331" s="924"/>
      <c r="T331" s="925"/>
      <c r="U331" s="923"/>
      <c r="V331" s="926"/>
      <c r="W331" s="927"/>
      <c r="X331" s="928"/>
      <c r="Y331" s="929"/>
    </row>
    <row r="332" spans="2:28" x14ac:dyDescent="0.3">
      <c r="B332" s="912"/>
      <c r="C332" s="402"/>
      <c r="D332" s="402"/>
      <c r="E332" s="964"/>
      <c r="F332" s="914"/>
      <c r="G332" s="915"/>
      <c r="H332" s="915"/>
      <c r="I332" s="916"/>
      <c r="J332" s="915"/>
      <c r="K332" s="915"/>
      <c r="L332" s="917"/>
      <c r="M332" s="918"/>
      <c r="N332" s="919"/>
      <c r="O332" s="920"/>
      <c r="P332" s="921"/>
      <c r="Q332" s="921"/>
      <c r="R332" s="923"/>
      <c r="S332" s="924"/>
      <c r="T332" s="925"/>
      <c r="U332" s="923"/>
      <c r="V332" s="926"/>
      <c r="W332" s="927"/>
      <c r="X332" s="928"/>
      <c r="Y332" s="911"/>
    </row>
    <row r="333" spans="2:28" x14ac:dyDescent="0.3">
      <c r="B333" s="912"/>
      <c r="C333" s="402"/>
      <c r="D333" s="402"/>
      <c r="E333" s="964"/>
      <c r="F333" s="914"/>
      <c r="G333" s="915"/>
      <c r="H333" s="915"/>
      <c r="I333" s="915"/>
      <c r="J333" s="915"/>
      <c r="K333" s="915"/>
      <c r="L333" s="917"/>
      <c r="M333" s="918"/>
      <c r="N333" s="919"/>
      <c r="O333" s="920"/>
      <c r="P333" s="921"/>
      <c r="Q333" s="921"/>
      <c r="R333" s="923"/>
      <c r="S333" s="924"/>
      <c r="T333" s="925"/>
      <c r="U333" s="923"/>
      <c r="V333" s="926"/>
      <c r="W333" s="927"/>
      <c r="X333" s="928"/>
      <c r="Y333" s="911"/>
    </row>
    <row r="334" spans="2:28" ht="93" x14ac:dyDescent="0.3">
      <c r="B334" s="967" t="s">
        <v>1380</v>
      </c>
      <c r="C334" s="402" t="s">
        <v>207</v>
      </c>
      <c r="D334" s="402" t="s">
        <v>1405</v>
      </c>
      <c r="E334" s="974" t="s">
        <v>1425</v>
      </c>
      <c r="F334" s="914"/>
      <c r="G334" s="915"/>
      <c r="H334" s="915"/>
      <c r="I334" s="916"/>
      <c r="J334" s="915"/>
      <c r="K334" s="915"/>
      <c r="L334" s="917"/>
      <c r="M334" s="918"/>
      <c r="N334" s="919"/>
      <c r="O334" s="920"/>
      <c r="P334" s="921"/>
      <c r="Q334" s="921"/>
      <c r="R334" s="923"/>
      <c r="S334" s="924"/>
      <c r="T334" s="925"/>
      <c r="U334" s="923"/>
      <c r="V334" s="926"/>
      <c r="W334" s="968"/>
      <c r="X334" s="969"/>
      <c r="Y334" s="911"/>
    </row>
    <row r="335" spans="2:28" x14ac:dyDescent="0.3">
      <c r="B335" s="1200" t="s">
        <v>1426</v>
      </c>
      <c r="C335" s="1201"/>
      <c r="D335" s="1201"/>
      <c r="E335" s="1202"/>
      <c r="F335" s="941">
        <f t="shared" ref="F335:N335" si="46">SUM(F331:F334)</f>
        <v>0</v>
      </c>
      <c r="G335" s="970">
        <f t="shared" si="46"/>
        <v>0</v>
      </c>
      <c r="H335" s="970"/>
      <c r="I335" s="970">
        <f t="shared" si="46"/>
        <v>0</v>
      </c>
      <c r="J335" s="970">
        <f t="shared" si="46"/>
        <v>0</v>
      </c>
      <c r="K335" s="970">
        <f t="shared" si="46"/>
        <v>0</v>
      </c>
      <c r="L335" s="941">
        <f t="shared" si="46"/>
        <v>0</v>
      </c>
      <c r="M335" s="941">
        <f t="shared" si="46"/>
        <v>0</v>
      </c>
      <c r="N335" s="941">
        <f t="shared" si="46"/>
        <v>0</v>
      </c>
      <c r="O335" s="945"/>
      <c r="P335" s="946"/>
      <c r="Q335" s="946"/>
      <c r="R335" s="947"/>
      <c r="S335" s="948"/>
      <c r="T335" s="949"/>
      <c r="U335" s="947"/>
      <c r="V335" s="950"/>
      <c r="W335" s="951"/>
      <c r="X335" s="952"/>
      <c r="Y335" s="953"/>
    </row>
    <row r="336" spans="2:28" x14ac:dyDescent="0.3">
      <c r="B336" s="1203" t="s">
        <v>1399</v>
      </c>
      <c r="C336" s="1204"/>
      <c r="D336" s="1204"/>
      <c r="E336" s="1205"/>
      <c r="F336" s="954">
        <v>0</v>
      </c>
      <c r="G336" s="972">
        <v>0</v>
      </c>
      <c r="H336" s="972"/>
      <c r="I336" s="972">
        <v>0</v>
      </c>
      <c r="J336" s="972">
        <v>0</v>
      </c>
      <c r="K336" s="972">
        <v>0</v>
      </c>
      <c r="L336" s="972">
        <v>0</v>
      </c>
      <c r="M336" s="972">
        <v>0</v>
      </c>
      <c r="N336" s="972">
        <v>0</v>
      </c>
      <c r="O336" s="945"/>
      <c r="P336" s="946"/>
      <c r="Q336" s="946"/>
      <c r="R336" s="947"/>
      <c r="S336" s="948"/>
      <c r="T336" s="949"/>
      <c r="U336" s="947"/>
      <c r="V336" s="950"/>
      <c r="W336" s="951"/>
      <c r="X336" s="952"/>
      <c r="Y336" s="953"/>
    </row>
    <row r="337" spans="2:43" x14ac:dyDescent="0.3">
      <c r="B337" s="1197" t="s">
        <v>1427</v>
      </c>
      <c r="C337" s="1198"/>
      <c r="D337" s="1198"/>
      <c r="E337" s="1199"/>
      <c r="F337" s="941">
        <f t="shared" ref="F337:N337" si="47">SUM(F335:F336)</f>
        <v>0</v>
      </c>
      <c r="G337" s="973">
        <f t="shared" si="47"/>
        <v>0</v>
      </c>
      <c r="H337" s="973"/>
      <c r="I337" s="973">
        <f t="shared" si="47"/>
        <v>0</v>
      </c>
      <c r="J337" s="973">
        <f t="shared" si="47"/>
        <v>0</v>
      </c>
      <c r="K337" s="973">
        <f t="shared" si="47"/>
        <v>0</v>
      </c>
      <c r="L337" s="973">
        <f t="shared" si="47"/>
        <v>0</v>
      </c>
      <c r="M337" s="973">
        <f t="shared" si="47"/>
        <v>0</v>
      </c>
      <c r="N337" s="973">
        <f t="shared" si="47"/>
        <v>0</v>
      </c>
      <c r="O337" s="945"/>
      <c r="P337" s="946"/>
      <c r="Q337" s="946"/>
      <c r="R337" s="947"/>
      <c r="S337" s="948"/>
      <c r="T337" s="949"/>
      <c r="U337" s="947"/>
      <c r="V337" s="950"/>
      <c r="W337" s="951"/>
      <c r="X337" s="952"/>
      <c r="Y337" s="953"/>
    </row>
    <row r="338" spans="2:43" x14ac:dyDescent="0.3">
      <c r="B338" s="912"/>
      <c r="C338" s="415"/>
      <c r="D338" s="415"/>
      <c r="E338" s="957"/>
      <c r="F338" s="940"/>
      <c r="G338" s="940"/>
      <c r="H338" s="940"/>
      <c r="I338" s="940"/>
      <c r="J338" s="940"/>
      <c r="K338" s="940"/>
      <c r="L338" s="958"/>
      <c r="M338" s="959"/>
      <c r="N338" s="940"/>
      <c r="O338" s="934"/>
      <c r="P338" s="935"/>
      <c r="Q338" s="935"/>
      <c r="R338" s="937"/>
      <c r="S338" s="924"/>
      <c r="T338" s="925"/>
      <c r="U338" s="937"/>
      <c r="V338" s="960"/>
      <c r="W338" s="961"/>
      <c r="X338" s="962"/>
      <c r="Y338" s="929"/>
    </row>
    <row r="339" spans="2:43" x14ac:dyDescent="0.3">
      <c r="B339" s="912"/>
      <c r="C339" s="402"/>
      <c r="D339" s="402"/>
      <c r="E339" s="964"/>
      <c r="F339" s="914"/>
      <c r="G339" s="915"/>
      <c r="H339" s="915"/>
      <c r="I339" s="916"/>
      <c r="J339" s="915"/>
      <c r="K339" s="915"/>
      <c r="L339" s="917"/>
      <c r="M339" s="918"/>
      <c r="N339" s="919"/>
      <c r="O339" s="920"/>
      <c r="P339" s="921"/>
      <c r="Q339" s="921"/>
      <c r="R339" s="923"/>
      <c r="S339" s="924"/>
      <c r="T339" s="925"/>
      <c r="U339" s="923"/>
      <c r="V339" s="926"/>
      <c r="W339" s="927"/>
      <c r="X339" s="928"/>
      <c r="Y339" s="911"/>
    </row>
    <row r="340" spans="2:43" x14ac:dyDescent="0.3">
      <c r="B340" s="1200" t="s">
        <v>1428</v>
      </c>
      <c r="C340" s="1201"/>
      <c r="D340" s="1201"/>
      <c r="E340" s="1202"/>
      <c r="F340" s="941">
        <f>SUM(F339:F339)</f>
        <v>0</v>
      </c>
      <c r="G340" s="970">
        <f t="shared" ref="G340:N340" si="48">SUM(G339)</f>
        <v>0</v>
      </c>
      <c r="H340" s="970"/>
      <c r="I340" s="970">
        <f t="shared" si="48"/>
        <v>0</v>
      </c>
      <c r="J340" s="970">
        <f t="shared" si="48"/>
        <v>0</v>
      </c>
      <c r="K340" s="970">
        <f t="shared" si="48"/>
        <v>0</v>
      </c>
      <c r="L340" s="970">
        <f t="shared" si="48"/>
        <v>0</v>
      </c>
      <c r="M340" s="970">
        <f t="shared" si="48"/>
        <v>0</v>
      </c>
      <c r="N340" s="970">
        <f t="shared" si="48"/>
        <v>0</v>
      </c>
      <c r="O340" s="945"/>
      <c r="P340" s="946"/>
      <c r="Q340" s="946"/>
      <c r="R340" s="947"/>
      <c r="S340" s="948"/>
      <c r="T340" s="949"/>
      <c r="U340" s="947"/>
      <c r="V340" s="950"/>
      <c r="W340" s="951"/>
      <c r="X340" s="952"/>
      <c r="Y340" s="953"/>
    </row>
    <row r="341" spans="2:43" x14ac:dyDescent="0.3">
      <c r="B341" s="1203" t="s">
        <v>1399</v>
      </c>
      <c r="C341" s="1204"/>
      <c r="D341" s="1204"/>
      <c r="E341" s="1205"/>
      <c r="F341" s="954">
        <v>0</v>
      </c>
      <c r="G341" s="972">
        <v>0</v>
      </c>
      <c r="H341" s="972"/>
      <c r="I341" s="972">
        <v>0</v>
      </c>
      <c r="J341" s="972">
        <v>0</v>
      </c>
      <c r="K341" s="972">
        <v>0</v>
      </c>
      <c r="L341" s="972">
        <v>0</v>
      </c>
      <c r="M341" s="972">
        <v>0</v>
      </c>
      <c r="N341" s="972">
        <v>0</v>
      </c>
      <c r="O341" s="945"/>
      <c r="P341" s="946"/>
      <c r="Q341" s="946"/>
      <c r="R341" s="947"/>
      <c r="S341" s="948"/>
      <c r="T341" s="949"/>
      <c r="U341" s="947"/>
      <c r="V341" s="950"/>
      <c r="W341" s="951"/>
      <c r="X341" s="952"/>
      <c r="Y341" s="953"/>
    </row>
    <row r="342" spans="2:43" x14ac:dyDescent="0.3">
      <c r="B342" s="1197" t="s">
        <v>1429</v>
      </c>
      <c r="C342" s="1198"/>
      <c r="D342" s="1198"/>
      <c r="E342" s="1199"/>
      <c r="F342" s="941">
        <f t="shared" ref="F342:N342" si="49">SUM(F340:F341)</f>
        <v>0</v>
      </c>
      <c r="G342" s="973">
        <f t="shared" si="49"/>
        <v>0</v>
      </c>
      <c r="H342" s="973"/>
      <c r="I342" s="973">
        <f t="shared" si="49"/>
        <v>0</v>
      </c>
      <c r="J342" s="973">
        <f t="shared" si="49"/>
        <v>0</v>
      </c>
      <c r="K342" s="973">
        <f t="shared" si="49"/>
        <v>0</v>
      </c>
      <c r="L342" s="973">
        <f t="shared" si="49"/>
        <v>0</v>
      </c>
      <c r="M342" s="973">
        <f t="shared" si="49"/>
        <v>0</v>
      </c>
      <c r="N342" s="973">
        <f t="shared" si="49"/>
        <v>0</v>
      </c>
      <c r="O342" s="945"/>
      <c r="P342" s="946"/>
      <c r="Q342" s="946"/>
      <c r="R342" s="947"/>
      <c r="S342" s="948"/>
      <c r="T342" s="949"/>
      <c r="U342" s="947"/>
      <c r="V342" s="950"/>
      <c r="W342" s="951"/>
      <c r="X342" s="952"/>
      <c r="Y342" s="953"/>
    </row>
    <row r="344" spans="2:43" ht="31.2" x14ac:dyDescent="0.3">
      <c r="B344" s="1208" t="s">
        <v>1435</v>
      </c>
      <c r="C344" s="1182" t="s">
        <v>1436</v>
      </c>
      <c r="D344" s="1180" t="s">
        <v>1437</v>
      </c>
      <c r="E344" s="1210" t="s">
        <v>1438</v>
      </c>
      <c r="F344" s="1210" t="s">
        <v>1439</v>
      </c>
      <c r="G344" s="1182" t="s">
        <v>1440</v>
      </c>
      <c r="H344" s="1180" t="s">
        <v>1441</v>
      </c>
      <c r="I344" s="1180" t="s">
        <v>1442</v>
      </c>
      <c r="J344" s="989" t="s">
        <v>1443</v>
      </c>
      <c r="K344" s="1180" t="s">
        <v>1444</v>
      </c>
      <c r="L344" s="1182" t="s">
        <v>1445</v>
      </c>
      <c r="M344" s="1184" t="s">
        <v>1446</v>
      </c>
      <c r="N344" s="1185"/>
      <c r="O344" s="1185"/>
      <c r="P344" s="1185"/>
      <c r="Q344" s="1185"/>
      <c r="R344" s="1185"/>
      <c r="S344" s="1186"/>
      <c r="T344" s="1187" t="s">
        <v>1447</v>
      </c>
      <c r="U344" s="1195" t="s">
        <v>1448</v>
      </c>
      <c r="V344" s="991"/>
      <c r="W344" s="1184" t="s">
        <v>1446</v>
      </c>
      <c r="X344" s="1185"/>
      <c r="Y344" s="1185"/>
      <c r="Z344" s="1185"/>
      <c r="AA344" s="1185"/>
      <c r="AB344" s="1185"/>
      <c r="AC344" s="1186"/>
      <c r="AD344" s="1187" t="s">
        <v>1449</v>
      </c>
      <c r="AE344" s="1187" t="s">
        <v>1450</v>
      </c>
      <c r="AF344" s="978" t="s">
        <v>1451</v>
      </c>
      <c r="AG344" s="1189" t="s">
        <v>1452</v>
      </c>
      <c r="AH344" s="1191" t="s">
        <v>1453</v>
      </c>
      <c r="AI344" s="1178" t="s">
        <v>1454</v>
      </c>
      <c r="AJ344" s="976"/>
      <c r="AK344" s="976"/>
      <c r="AL344" s="976"/>
      <c r="AM344" s="976"/>
      <c r="AN344" s="976"/>
      <c r="AO344" s="976"/>
      <c r="AP344" s="1004" t="s">
        <v>1455</v>
      </c>
      <c r="AQ344" s="976"/>
    </row>
    <row r="345" spans="2:43" ht="94.2" thickBot="1" x14ac:dyDescent="0.35">
      <c r="B345" s="1209"/>
      <c r="C345" s="1183"/>
      <c r="D345" s="1181"/>
      <c r="E345" s="1196"/>
      <c r="F345" s="1196"/>
      <c r="G345" s="1183"/>
      <c r="H345" s="1181"/>
      <c r="I345" s="1181"/>
      <c r="J345" s="990"/>
      <c r="K345" s="1181"/>
      <c r="L345" s="1183"/>
      <c r="M345" s="979" t="s">
        <v>1456</v>
      </c>
      <c r="N345" s="979" t="s">
        <v>1457</v>
      </c>
      <c r="O345" s="979" t="s">
        <v>1458</v>
      </c>
      <c r="P345" s="979" t="s">
        <v>1459</v>
      </c>
      <c r="Q345" s="979" t="s">
        <v>1460</v>
      </c>
      <c r="R345" s="979" t="s">
        <v>1461</v>
      </c>
      <c r="S345" s="979" t="s">
        <v>1462</v>
      </c>
      <c r="T345" s="1183"/>
      <c r="U345" s="1196"/>
      <c r="V345" s="987" t="s">
        <v>1463</v>
      </c>
      <c r="W345" s="979" t="s">
        <v>1456</v>
      </c>
      <c r="X345" s="979" t="s">
        <v>1457</v>
      </c>
      <c r="Y345" s="979" t="s">
        <v>1458</v>
      </c>
      <c r="Z345" s="979" t="s">
        <v>1459</v>
      </c>
      <c r="AA345" s="979" t="s">
        <v>1460</v>
      </c>
      <c r="AB345" s="979" t="s">
        <v>1461</v>
      </c>
      <c r="AC345" s="979" t="s">
        <v>1462</v>
      </c>
      <c r="AD345" s="1183"/>
      <c r="AE345" s="1188"/>
      <c r="AF345" s="980" t="s">
        <v>1464</v>
      </c>
      <c r="AG345" s="1190"/>
      <c r="AH345" s="1192"/>
      <c r="AI345" s="1179"/>
      <c r="AJ345" s="977" t="s">
        <v>1465</v>
      </c>
      <c r="AK345" s="976"/>
      <c r="AL345" s="976"/>
      <c r="AM345" s="976"/>
      <c r="AN345" s="1002" t="s">
        <v>1466</v>
      </c>
      <c r="AO345" s="976"/>
      <c r="AP345" s="1003" t="s">
        <v>1467</v>
      </c>
      <c r="AQ345" s="976"/>
    </row>
    <row r="346" spans="2:43" ht="67.2" thickTop="1" thickBot="1" x14ac:dyDescent="0.35">
      <c r="B346" s="988">
        <v>21550001</v>
      </c>
      <c r="C346" s="986" t="s">
        <v>130</v>
      </c>
      <c r="D346" s="981" t="s">
        <v>1468</v>
      </c>
      <c r="E346" s="999">
        <v>41822</v>
      </c>
      <c r="F346" s="999">
        <v>41823</v>
      </c>
      <c r="G346" s="998">
        <v>2</v>
      </c>
      <c r="H346" s="982" t="s">
        <v>1258</v>
      </c>
      <c r="I346" s="982" t="s">
        <v>1280</v>
      </c>
      <c r="J346" s="1001" t="s">
        <v>1261</v>
      </c>
      <c r="K346" s="982" t="s">
        <v>1469</v>
      </c>
      <c r="L346" s="1001" t="s">
        <v>1261</v>
      </c>
      <c r="M346" s="983">
        <v>353.94</v>
      </c>
      <c r="N346" s="983">
        <v>120</v>
      </c>
      <c r="O346" s="983">
        <v>200</v>
      </c>
      <c r="P346" s="983">
        <v>130</v>
      </c>
      <c r="Q346" s="983"/>
      <c r="R346" s="983">
        <v>9.2899999999999991</v>
      </c>
      <c r="S346" s="983"/>
      <c r="T346" s="992">
        <v>813.23</v>
      </c>
      <c r="U346" s="1000"/>
      <c r="V346" s="993">
        <v>813.23</v>
      </c>
      <c r="W346" s="983">
        <v>353.94</v>
      </c>
      <c r="X346" s="983">
        <v>120</v>
      </c>
      <c r="Y346" s="983">
        <v>159</v>
      </c>
      <c r="Z346" s="983">
        <v>91.92</v>
      </c>
      <c r="AA346" s="983"/>
      <c r="AB346" s="983">
        <v>9.2899999999999991</v>
      </c>
      <c r="AC346" s="983"/>
      <c r="AD346" s="994"/>
      <c r="AE346" s="995">
        <v>734.15</v>
      </c>
      <c r="AF346" s="984"/>
      <c r="AG346" s="985"/>
      <c r="AH346" s="996">
        <v>734.15</v>
      </c>
      <c r="AI346" s="997">
        <v>724.86</v>
      </c>
      <c r="AJ346" s="977" t="s">
        <v>1470</v>
      </c>
      <c r="AK346" s="976"/>
      <c r="AL346" s="976"/>
      <c r="AM346" s="976"/>
      <c r="AN346" s="1006">
        <v>41842</v>
      </c>
      <c r="AO346" s="976"/>
      <c r="AP346" s="976"/>
      <c r="AQ346" s="976"/>
    </row>
    <row r="347" spans="2:43" ht="172.2" thickTop="1" x14ac:dyDescent="0.3">
      <c r="B347" s="988">
        <v>21550002</v>
      </c>
      <c r="C347" s="986" t="s">
        <v>130</v>
      </c>
      <c r="D347" s="981" t="s">
        <v>1468</v>
      </c>
      <c r="E347" s="999">
        <v>41847</v>
      </c>
      <c r="F347" s="999">
        <v>41851</v>
      </c>
      <c r="G347" s="998">
        <v>5</v>
      </c>
      <c r="H347" s="982" t="s">
        <v>1258</v>
      </c>
      <c r="I347" s="982" t="s">
        <v>1471</v>
      </c>
      <c r="J347" s="1001" t="s">
        <v>1267</v>
      </c>
      <c r="K347" s="982" t="s">
        <v>1472</v>
      </c>
      <c r="L347" s="1001" t="s">
        <v>1261</v>
      </c>
      <c r="M347" s="983">
        <v>829.19</v>
      </c>
      <c r="N347" s="983">
        <v>330</v>
      </c>
      <c r="O347" s="983">
        <v>717</v>
      </c>
      <c r="P347" s="983">
        <v>135</v>
      </c>
      <c r="Q347" s="983">
        <v>230</v>
      </c>
      <c r="R347" s="983">
        <v>9.2899999999999991</v>
      </c>
      <c r="S347" s="983"/>
      <c r="T347" s="992">
        <v>2250.48</v>
      </c>
      <c r="U347" s="1000"/>
      <c r="V347" s="993">
        <v>2250.48</v>
      </c>
      <c r="W347" s="983">
        <v>274.45999999999998</v>
      </c>
      <c r="X347" s="983">
        <v>330</v>
      </c>
      <c r="Y347" s="983">
        <v>716.04</v>
      </c>
      <c r="Z347" s="983" t="s">
        <v>13</v>
      </c>
      <c r="AA347" s="983">
        <v>230</v>
      </c>
      <c r="AB347" s="983">
        <v>20.420000000000002</v>
      </c>
      <c r="AC347" s="983"/>
      <c r="AD347" s="994"/>
      <c r="AE347" s="995">
        <v>1570.92</v>
      </c>
      <c r="AF347" s="984"/>
      <c r="AG347" s="985"/>
      <c r="AH347" s="1005">
        <v>1570.92</v>
      </c>
      <c r="AI347" s="997">
        <v>1320.5</v>
      </c>
      <c r="AJ347" s="977" t="s">
        <v>1473</v>
      </c>
      <c r="AK347" s="976"/>
      <c r="AL347" s="976"/>
      <c r="AM347" s="976"/>
      <c r="AN347" s="1006">
        <v>41862</v>
      </c>
      <c r="AO347" s="976"/>
      <c r="AP347" s="976"/>
      <c r="AQ347" s="976"/>
    </row>
    <row r="349" spans="2:43" ht="124.2" x14ac:dyDescent="0.3">
      <c r="B349" s="1008" t="s">
        <v>1474</v>
      </c>
      <c r="C349" s="1009" t="s">
        <v>1475</v>
      </c>
      <c r="D349" s="1008" t="s">
        <v>446</v>
      </c>
      <c r="E349" s="1008" t="s">
        <v>1476</v>
      </c>
      <c r="F349" s="1009" t="s">
        <v>1477</v>
      </c>
      <c r="G349" s="1010" t="s">
        <v>1478</v>
      </c>
      <c r="H349" s="1011" t="s">
        <v>1479</v>
      </c>
      <c r="I349" s="1011" t="s">
        <v>1095</v>
      </c>
      <c r="J349" s="1011" t="s">
        <v>1096</v>
      </c>
      <c r="K349" s="1011" t="s">
        <v>1097</v>
      </c>
      <c r="L349" s="1008" t="s">
        <v>546</v>
      </c>
      <c r="M349" s="1008" t="s">
        <v>1480</v>
      </c>
      <c r="N349" s="1007" t="s">
        <v>1100</v>
      </c>
    </row>
    <row r="350" spans="2:43" ht="26.4" x14ac:dyDescent="0.3">
      <c r="B350" s="1024">
        <v>2669</v>
      </c>
      <c r="C350" s="1025">
        <v>41789</v>
      </c>
      <c r="D350" s="1020" t="s">
        <v>458</v>
      </c>
      <c r="E350" s="1015">
        <v>2</v>
      </c>
      <c r="F350" s="1026">
        <v>41791</v>
      </c>
      <c r="G350" s="1030"/>
      <c r="H350" s="1032"/>
      <c r="I350" s="1031"/>
      <c r="J350" s="1031"/>
      <c r="K350" s="1031"/>
      <c r="L350" s="1027" t="s">
        <v>450</v>
      </c>
      <c r="M350" s="1020" t="s">
        <v>1481</v>
      </c>
      <c r="N350" s="1028"/>
    </row>
    <row r="351" spans="2:43" ht="26.4" x14ac:dyDescent="0.3">
      <c r="B351" s="1024">
        <v>2670</v>
      </c>
      <c r="C351" s="1025">
        <v>41844</v>
      </c>
      <c r="D351" s="1020" t="s">
        <v>458</v>
      </c>
      <c r="E351" s="1020">
        <v>1</v>
      </c>
      <c r="F351" s="1026">
        <v>41837</v>
      </c>
      <c r="G351" s="1030"/>
      <c r="H351" s="1032"/>
      <c r="I351" s="1031"/>
      <c r="J351" s="1031"/>
      <c r="K351" s="1031"/>
      <c r="L351" s="1027" t="s">
        <v>772</v>
      </c>
      <c r="M351" s="1020" t="s">
        <v>1482</v>
      </c>
      <c r="N351" s="1028"/>
    </row>
    <row r="352" spans="2:43" x14ac:dyDescent="0.3">
      <c r="B352" s="1013">
        <v>2669</v>
      </c>
      <c r="C352" s="1014">
        <v>41857</v>
      </c>
      <c r="D352" s="1015" t="s">
        <v>458</v>
      </c>
      <c r="E352" s="1015">
        <v>3</v>
      </c>
      <c r="F352" s="1016">
        <v>41851</v>
      </c>
      <c r="G352" s="1029"/>
      <c r="H352" s="1015"/>
      <c r="I352" s="1015"/>
      <c r="J352" s="1015"/>
      <c r="K352" s="1015"/>
      <c r="L352" s="1017" t="s">
        <v>450</v>
      </c>
      <c r="M352" s="1015" t="s">
        <v>1483</v>
      </c>
      <c r="N352" s="1018"/>
    </row>
    <row r="353" spans="2:14" x14ac:dyDescent="0.3">
      <c r="B353" s="1013">
        <v>2671</v>
      </c>
      <c r="C353" s="1014">
        <v>41920</v>
      </c>
      <c r="D353" s="1015" t="s">
        <v>1008</v>
      </c>
      <c r="E353" s="1015" t="s">
        <v>1484</v>
      </c>
      <c r="F353" s="1016">
        <v>41711</v>
      </c>
      <c r="G353" s="1029"/>
      <c r="H353" s="1015"/>
      <c r="I353" s="1015"/>
      <c r="J353" s="1015"/>
      <c r="K353" s="1015"/>
      <c r="L353" s="1017" t="s">
        <v>450</v>
      </c>
      <c r="M353" s="1015" t="s">
        <v>1484</v>
      </c>
      <c r="N353" s="1012"/>
    </row>
    <row r="354" spans="2:14" x14ac:dyDescent="0.3">
      <c r="B354" s="1013">
        <v>2628</v>
      </c>
      <c r="C354" s="1014">
        <v>41996</v>
      </c>
      <c r="D354" s="1015" t="s">
        <v>458</v>
      </c>
      <c r="E354" s="1015">
        <v>8</v>
      </c>
      <c r="F354" s="1016">
        <v>42005</v>
      </c>
      <c r="G354" s="1029"/>
      <c r="H354" s="1015"/>
      <c r="I354" s="1015"/>
      <c r="J354" s="1015"/>
      <c r="K354" s="1015"/>
      <c r="L354" s="1017" t="s">
        <v>350</v>
      </c>
      <c r="M354" s="1015" t="s">
        <v>1115</v>
      </c>
      <c r="N354" s="1012"/>
    </row>
    <row r="355" spans="2:14" x14ac:dyDescent="0.3">
      <c r="B355" s="1021">
        <v>8105</v>
      </c>
      <c r="C355" s="1033">
        <v>42016</v>
      </c>
      <c r="D355" s="1019" t="s">
        <v>1044</v>
      </c>
      <c r="E355" s="1019">
        <v>8105</v>
      </c>
      <c r="F355" s="1022">
        <v>42024</v>
      </c>
      <c r="G355" s="1012"/>
      <c r="H355" s="1012"/>
      <c r="I355" s="1012"/>
      <c r="J355" s="1012"/>
      <c r="K355" s="1012"/>
      <c r="L355" s="1023" t="s">
        <v>1485</v>
      </c>
      <c r="M355" s="1019" t="s">
        <v>1483</v>
      </c>
      <c r="N355" s="1012"/>
    </row>
    <row r="356" spans="2:14" x14ac:dyDescent="0.3">
      <c r="B356" s="1012"/>
      <c r="C356" s="1012"/>
      <c r="D356" s="1012"/>
      <c r="E356" s="1012"/>
      <c r="F356" s="1022"/>
      <c r="G356" s="1012"/>
      <c r="H356" s="1012"/>
      <c r="I356" s="1012"/>
      <c r="J356" s="1012"/>
      <c r="K356" s="1012"/>
      <c r="L356" s="1012"/>
      <c r="M356" s="1012"/>
      <c r="N356" s="1012"/>
    </row>
    <row r="358" spans="2:14" ht="53.4" x14ac:dyDescent="0.3">
      <c r="B358" s="1036" t="s">
        <v>876</v>
      </c>
      <c r="C358" s="1035" t="s">
        <v>1486</v>
      </c>
      <c r="D358" s="1034" t="s">
        <v>250</v>
      </c>
      <c r="E358" s="1034" t="s">
        <v>1487</v>
      </c>
      <c r="F358" s="1034" t="s">
        <v>1488</v>
      </c>
      <c r="G358" s="1034" t="s">
        <v>1489</v>
      </c>
      <c r="H358" s="1034" t="s">
        <v>1490</v>
      </c>
    </row>
    <row r="359" spans="2:14" ht="40.200000000000003" x14ac:dyDescent="0.3">
      <c r="B359" s="1046">
        <v>41989</v>
      </c>
      <c r="C359" s="1039" t="s">
        <v>1491</v>
      </c>
      <c r="D359" s="1042" t="s">
        <v>450</v>
      </c>
      <c r="E359" s="1042" t="s">
        <v>324</v>
      </c>
      <c r="F359" s="1045" t="s">
        <v>1492</v>
      </c>
      <c r="G359" s="1041" t="s">
        <v>1493</v>
      </c>
      <c r="H359" s="1042" t="s">
        <v>1494</v>
      </c>
    </row>
    <row r="360" spans="2:14" ht="40.200000000000003" x14ac:dyDescent="0.3">
      <c r="B360" s="1046">
        <v>41989</v>
      </c>
      <c r="C360" s="1039" t="s">
        <v>1495</v>
      </c>
      <c r="D360" s="1042" t="s">
        <v>450</v>
      </c>
      <c r="E360" s="1042" t="s">
        <v>324</v>
      </c>
      <c r="F360" s="1041" t="s">
        <v>1496</v>
      </c>
      <c r="G360" s="1041" t="s">
        <v>1497</v>
      </c>
      <c r="H360" s="1042" t="s">
        <v>1494</v>
      </c>
    </row>
    <row r="361" spans="2:14" ht="27" x14ac:dyDescent="0.3">
      <c r="B361" s="1038">
        <v>41990</v>
      </c>
      <c r="C361" s="1037"/>
      <c r="D361" s="1039" t="s">
        <v>450</v>
      </c>
      <c r="E361" s="1039" t="s">
        <v>324</v>
      </c>
      <c r="F361" s="1039" t="s">
        <v>1498</v>
      </c>
      <c r="G361" s="1039" t="s">
        <v>1499</v>
      </c>
      <c r="H361" s="1039" t="s">
        <v>1221</v>
      </c>
    </row>
    <row r="362" spans="2:14" ht="53.4" x14ac:dyDescent="0.3">
      <c r="B362" s="1046">
        <v>41991</v>
      </c>
      <c r="C362" s="1039" t="s">
        <v>1500</v>
      </c>
      <c r="D362" s="1042" t="s">
        <v>450</v>
      </c>
      <c r="E362" s="1042" t="s">
        <v>439</v>
      </c>
      <c r="F362" s="1045" t="s">
        <v>1492</v>
      </c>
      <c r="G362" s="1041" t="s">
        <v>1501</v>
      </c>
      <c r="H362" s="1042" t="s">
        <v>1494</v>
      </c>
    </row>
    <row r="363" spans="2:14" ht="66.599999999999994" x14ac:dyDescent="0.3">
      <c r="B363" s="1046">
        <v>41991</v>
      </c>
      <c r="C363" s="1039" t="s">
        <v>967</v>
      </c>
      <c r="D363" s="1042" t="s">
        <v>450</v>
      </c>
      <c r="E363" s="1042" t="s">
        <v>324</v>
      </c>
      <c r="F363" s="1045" t="s">
        <v>1492</v>
      </c>
      <c r="G363" s="1041" t="s">
        <v>1502</v>
      </c>
      <c r="H363" s="1042" t="s">
        <v>1494</v>
      </c>
    </row>
    <row r="364" spans="2:14" ht="53.4" x14ac:dyDescent="0.3">
      <c r="B364" s="1046">
        <v>41997</v>
      </c>
      <c r="C364" s="1039" t="s">
        <v>1500</v>
      </c>
      <c r="D364" s="1042" t="s">
        <v>450</v>
      </c>
      <c r="E364" s="1042" t="s">
        <v>439</v>
      </c>
      <c r="F364" s="1045" t="s">
        <v>1492</v>
      </c>
      <c r="G364" s="1041" t="s">
        <v>1501</v>
      </c>
      <c r="H364" s="1042" t="s">
        <v>1494</v>
      </c>
    </row>
    <row r="365" spans="2:14" ht="53.4" x14ac:dyDescent="0.3">
      <c r="B365" s="1046">
        <v>41641</v>
      </c>
      <c r="C365" s="1040" t="s">
        <v>716</v>
      </c>
      <c r="D365" s="1043" t="s">
        <v>450</v>
      </c>
      <c r="E365" s="1043" t="s">
        <v>439</v>
      </c>
      <c r="F365" s="1045" t="s">
        <v>1492</v>
      </c>
      <c r="G365" s="1041" t="s">
        <v>1501</v>
      </c>
      <c r="H365" s="1043" t="s">
        <v>1494</v>
      </c>
    </row>
    <row r="366" spans="2:14" ht="40.200000000000003" x14ac:dyDescent="0.3">
      <c r="B366" s="1046">
        <v>41641</v>
      </c>
      <c r="C366" s="1039" t="s">
        <v>716</v>
      </c>
      <c r="D366" s="1042" t="s">
        <v>450</v>
      </c>
      <c r="E366" s="1042" t="s">
        <v>324</v>
      </c>
      <c r="F366" s="1041" t="s">
        <v>1503</v>
      </c>
      <c r="G366" s="1041" t="s">
        <v>1504</v>
      </c>
      <c r="H366" s="1042" t="s">
        <v>1505</v>
      </c>
    </row>
    <row r="367" spans="2:14" ht="40.200000000000003" x14ac:dyDescent="0.3">
      <c r="B367" s="1046">
        <v>42012</v>
      </c>
      <c r="C367" s="1039" t="s">
        <v>716</v>
      </c>
      <c r="D367" s="1042" t="s">
        <v>450</v>
      </c>
      <c r="E367" s="1042" t="s">
        <v>324</v>
      </c>
      <c r="F367" s="1041" t="s">
        <v>1506</v>
      </c>
      <c r="G367" s="1041" t="s">
        <v>1507</v>
      </c>
      <c r="H367" s="1042" t="s">
        <v>1221</v>
      </c>
    </row>
    <row r="368" spans="2:14" ht="53.4" x14ac:dyDescent="0.3">
      <c r="B368" s="1046">
        <v>42019</v>
      </c>
      <c r="C368" s="1039" t="s">
        <v>716</v>
      </c>
      <c r="D368" s="1042" t="s">
        <v>450</v>
      </c>
      <c r="E368" s="1042" t="s">
        <v>439</v>
      </c>
      <c r="F368" s="1045" t="s">
        <v>1492</v>
      </c>
      <c r="G368" s="1041" t="s">
        <v>1501</v>
      </c>
      <c r="H368" s="1042" t="s">
        <v>1494</v>
      </c>
    </row>
    <row r="369" spans="2:9" ht="40.200000000000003" x14ac:dyDescent="0.3">
      <c r="B369" s="1046">
        <v>42019</v>
      </c>
      <c r="C369" s="1039" t="s">
        <v>716</v>
      </c>
      <c r="D369" s="1042" t="s">
        <v>450</v>
      </c>
      <c r="E369" s="1042" t="s">
        <v>1508</v>
      </c>
      <c r="F369" s="1041" t="s">
        <v>1509</v>
      </c>
      <c r="G369" s="1041" t="s">
        <v>1507</v>
      </c>
      <c r="H369" s="1042" t="s">
        <v>1494</v>
      </c>
    </row>
    <row r="370" spans="2:9" ht="27" x14ac:dyDescent="0.3">
      <c r="B370" s="1046">
        <v>42020</v>
      </c>
      <c r="C370" s="1037"/>
      <c r="D370" s="1042" t="s">
        <v>450</v>
      </c>
      <c r="E370" s="1042" t="s">
        <v>1510</v>
      </c>
      <c r="F370" s="1041" t="s">
        <v>1511</v>
      </c>
      <c r="G370" s="1041" t="s">
        <v>1512</v>
      </c>
      <c r="H370" s="1042" t="s">
        <v>1221</v>
      </c>
    </row>
    <row r="371" spans="2:9" ht="27" x14ac:dyDescent="0.3">
      <c r="B371" s="1046">
        <v>42025</v>
      </c>
      <c r="C371" s="1039" t="s">
        <v>716</v>
      </c>
      <c r="D371" s="1042" t="s">
        <v>450</v>
      </c>
      <c r="E371" s="1042" t="s">
        <v>324</v>
      </c>
      <c r="F371" s="1041" t="s">
        <v>1513</v>
      </c>
      <c r="G371" s="1041" t="s">
        <v>1514</v>
      </c>
      <c r="H371" s="1042" t="s">
        <v>1494</v>
      </c>
    </row>
    <row r="372" spans="2:9" ht="53.4" x14ac:dyDescent="0.3">
      <c r="B372" s="1046">
        <v>42027</v>
      </c>
      <c r="C372" s="1039" t="s">
        <v>716</v>
      </c>
      <c r="D372" s="1042" t="s">
        <v>450</v>
      </c>
      <c r="E372" s="1042" t="s">
        <v>324</v>
      </c>
      <c r="F372" s="1041" t="s">
        <v>1515</v>
      </c>
      <c r="G372" s="1041" t="s">
        <v>1516</v>
      </c>
      <c r="H372" s="1042" t="s">
        <v>1517</v>
      </c>
    </row>
    <row r="373" spans="2:9" ht="27" x14ac:dyDescent="0.3">
      <c r="B373" s="1046">
        <v>42027</v>
      </c>
      <c r="C373" s="1040" t="s">
        <v>716</v>
      </c>
      <c r="D373" s="1043" t="s">
        <v>450</v>
      </c>
      <c r="E373" s="1043" t="s">
        <v>439</v>
      </c>
      <c r="F373" s="1044" t="s">
        <v>1492</v>
      </c>
      <c r="G373" s="1044" t="s">
        <v>1518</v>
      </c>
      <c r="H373" s="1043" t="s">
        <v>1494</v>
      </c>
    </row>
    <row r="375" spans="2:9" ht="27" x14ac:dyDescent="0.3">
      <c r="B375" s="1047" t="s">
        <v>876</v>
      </c>
      <c r="C375" s="1048" t="s">
        <v>446</v>
      </c>
      <c r="D375" s="1048" t="s">
        <v>1519</v>
      </c>
      <c r="E375" s="1048" t="s">
        <v>1520</v>
      </c>
      <c r="F375" s="1048" t="s">
        <v>250</v>
      </c>
      <c r="G375" s="1048" t="s">
        <v>1487</v>
      </c>
      <c r="H375" s="1048" t="s">
        <v>1489</v>
      </c>
      <c r="I375" s="1048" t="s">
        <v>1521</v>
      </c>
    </row>
    <row r="376" spans="2:9" ht="53.4" x14ac:dyDescent="0.3">
      <c r="B376" s="1051">
        <v>42017</v>
      </c>
      <c r="C376" s="1049"/>
      <c r="D376" s="1049"/>
      <c r="E376" s="1049"/>
      <c r="F376" s="1050" t="s">
        <v>450</v>
      </c>
      <c r="G376" s="1050" t="s">
        <v>439</v>
      </c>
      <c r="H376" s="1050" t="s">
        <v>1522</v>
      </c>
      <c r="I376" s="1050" t="s">
        <v>1523</v>
      </c>
    </row>
    <row r="377" spans="2:9" ht="53.4" x14ac:dyDescent="0.3">
      <c r="B377" s="1051">
        <v>42017</v>
      </c>
      <c r="C377" s="1049"/>
      <c r="D377" s="1049"/>
      <c r="E377" s="1049"/>
      <c r="F377" s="1050" t="s">
        <v>450</v>
      </c>
      <c r="G377" s="1050" t="s">
        <v>439</v>
      </c>
      <c r="H377" s="1050" t="s">
        <v>1524</v>
      </c>
      <c r="I377" s="1050" t="s">
        <v>1525</v>
      </c>
    </row>
    <row r="378" spans="2:9" ht="27" x14ac:dyDescent="0.3">
      <c r="B378" s="1051">
        <v>42018</v>
      </c>
      <c r="C378" s="1050" t="s">
        <v>462</v>
      </c>
      <c r="D378" s="1049"/>
      <c r="E378" s="1050">
        <v>2022</v>
      </c>
      <c r="F378" s="1050" t="s">
        <v>450</v>
      </c>
      <c r="G378" s="1050" t="s">
        <v>785</v>
      </c>
      <c r="H378" s="1050" t="s">
        <v>1526</v>
      </c>
      <c r="I378" s="1050" t="s">
        <v>1527</v>
      </c>
    </row>
    <row r="379" spans="2:9" ht="27" x14ac:dyDescent="0.3">
      <c r="B379" s="1051">
        <v>42018</v>
      </c>
      <c r="C379" s="1049"/>
      <c r="D379" s="1049"/>
      <c r="E379" s="1049"/>
      <c r="F379" s="1050" t="s">
        <v>450</v>
      </c>
      <c r="G379" s="1050" t="s">
        <v>439</v>
      </c>
      <c r="H379" s="1050" t="s">
        <v>1528</v>
      </c>
      <c r="I379" s="1050" t="s">
        <v>1494</v>
      </c>
    </row>
    <row r="380" spans="2:9" ht="27" x14ac:dyDescent="0.3">
      <c r="B380" s="1051">
        <v>42018</v>
      </c>
      <c r="C380" s="1050" t="s">
        <v>458</v>
      </c>
      <c r="D380" s="1049"/>
      <c r="E380" s="1050">
        <v>2425</v>
      </c>
      <c r="F380" s="1050" t="s">
        <v>450</v>
      </c>
      <c r="G380" s="1050" t="s">
        <v>324</v>
      </c>
      <c r="H380" s="1050" t="s">
        <v>1529</v>
      </c>
      <c r="I380" s="1050" t="s">
        <v>1530</v>
      </c>
    </row>
    <row r="381" spans="2:9" ht="40.200000000000003" x14ac:dyDescent="0.3">
      <c r="B381" s="1051">
        <v>42018</v>
      </c>
      <c r="C381" s="1050" t="s">
        <v>458</v>
      </c>
      <c r="D381" s="1049"/>
      <c r="E381" s="1050">
        <v>2425</v>
      </c>
      <c r="F381" s="1050" t="s">
        <v>450</v>
      </c>
      <c r="G381" s="1050" t="s">
        <v>491</v>
      </c>
      <c r="H381" s="1050" t="s">
        <v>1531</v>
      </c>
      <c r="I381" s="1050" t="s">
        <v>1494</v>
      </c>
    </row>
    <row r="382" spans="2:9" ht="27" x14ac:dyDescent="0.3">
      <c r="B382" s="1051">
        <v>42018</v>
      </c>
      <c r="C382" s="1050" t="s">
        <v>455</v>
      </c>
      <c r="D382" s="1049"/>
      <c r="E382" s="1050">
        <v>2520</v>
      </c>
      <c r="F382" s="1050" t="s">
        <v>450</v>
      </c>
      <c r="G382" s="1050" t="s">
        <v>324</v>
      </c>
      <c r="H382" s="1050" t="s">
        <v>1532</v>
      </c>
      <c r="I382" s="1050" t="s">
        <v>1533</v>
      </c>
    </row>
    <row r="383" spans="2:9" ht="40.200000000000003" x14ac:dyDescent="0.3">
      <c r="B383" s="1051">
        <v>42018</v>
      </c>
      <c r="C383" s="1050" t="s">
        <v>455</v>
      </c>
      <c r="D383" s="1049"/>
      <c r="E383" s="1050">
        <v>2520</v>
      </c>
      <c r="F383" s="1050" t="s">
        <v>450</v>
      </c>
      <c r="G383" s="1050" t="s">
        <v>454</v>
      </c>
      <c r="H383" s="1050" t="s">
        <v>1534</v>
      </c>
      <c r="I383" s="1050" t="s">
        <v>1535</v>
      </c>
    </row>
    <row r="384" spans="2:9" ht="27" x14ac:dyDescent="0.3">
      <c r="B384" s="1051">
        <v>42018</v>
      </c>
      <c r="C384" s="1050" t="s">
        <v>455</v>
      </c>
      <c r="D384" s="1049"/>
      <c r="E384" s="1050">
        <v>935</v>
      </c>
      <c r="F384" s="1050" t="s">
        <v>450</v>
      </c>
      <c r="G384" s="1050" t="s">
        <v>523</v>
      </c>
      <c r="H384" s="1050" t="s">
        <v>1536</v>
      </c>
      <c r="I384" s="1050" t="s">
        <v>1537</v>
      </c>
    </row>
    <row r="385" spans="2:9" x14ac:dyDescent="0.3">
      <c r="B385" s="1051">
        <v>42019</v>
      </c>
      <c r="C385" s="1050" t="s">
        <v>455</v>
      </c>
      <c r="D385" s="1049"/>
      <c r="E385" s="1049"/>
      <c r="F385" s="1050" t="s">
        <v>450</v>
      </c>
      <c r="G385" s="1050" t="s">
        <v>439</v>
      </c>
      <c r="H385" s="1050" t="s">
        <v>1524</v>
      </c>
      <c r="I385" s="1050" t="s">
        <v>1494</v>
      </c>
    </row>
    <row r="386" spans="2:9" ht="27" x14ac:dyDescent="0.3">
      <c r="B386" s="1051">
        <v>42020</v>
      </c>
      <c r="C386" s="1050" t="s">
        <v>458</v>
      </c>
      <c r="D386" s="1049"/>
      <c r="E386" s="1050">
        <v>2451</v>
      </c>
      <c r="F386" s="1050" t="s">
        <v>450</v>
      </c>
      <c r="G386" s="1050" t="s">
        <v>324</v>
      </c>
      <c r="H386" s="1050" t="s">
        <v>1538</v>
      </c>
      <c r="I386" s="1050" t="s">
        <v>1539</v>
      </c>
    </row>
    <row r="387" spans="2:9" ht="40.200000000000003" x14ac:dyDescent="0.3">
      <c r="B387" s="1051">
        <v>42020</v>
      </c>
      <c r="C387" s="1049"/>
      <c r="D387" s="1049"/>
      <c r="E387" s="1049"/>
      <c r="F387" s="1050" t="s">
        <v>450</v>
      </c>
      <c r="G387" s="1050" t="s">
        <v>439</v>
      </c>
      <c r="H387" s="1050" t="s">
        <v>1540</v>
      </c>
      <c r="I387" s="1050" t="s">
        <v>1494</v>
      </c>
    </row>
    <row r="388" spans="2:9" ht="27" x14ac:dyDescent="0.3">
      <c r="B388" s="1051">
        <v>42025</v>
      </c>
      <c r="C388" s="1050" t="s">
        <v>462</v>
      </c>
      <c r="D388" s="1049"/>
      <c r="E388" s="1050">
        <v>2450</v>
      </c>
      <c r="F388" s="1050" t="s">
        <v>450</v>
      </c>
      <c r="G388" s="1050" t="s">
        <v>324</v>
      </c>
      <c r="H388" s="1050" t="s">
        <v>1541</v>
      </c>
      <c r="I388" s="1050" t="s">
        <v>1542</v>
      </c>
    </row>
    <row r="389" spans="2:9" ht="40.200000000000003" x14ac:dyDescent="0.3">
      <c r="B389" s="1051">
        <v>42025</v>
      </c>
      <c r="C389" s="1050" t="s">
        <v>451</v>
      </c>
      <c r="D389" s="1049"/>
      <c r="E389" s="1050">
        <v>2457</v>
      </c>
      <c r="F389" s="1050" t="s">
        <v>450</v>
      </c>
      <c r="G389" s="1050" t="s">
        <v>439</v>
      </c>
      <c r="H389" s="1050" t="s">
        <v>1543</v>
      </c>
      <c r="I389" s="1050" t="s">
        <v>1494</v>
      </c>
    </row>
    <row r="390" spans="2:9" x14ac:dyDescent="0.3">
      <c r="B390" s="1051">
        <v>42025</v>
      </c>
      <c r="C390" s="1050" t="s">
        <v>451</v>
      </c>
      <c r="D390" s="1049"/>
      <c r="E390" s="1050">
        <v>2457</v>
      </c>
      <c r="F390" s="1050" t="s">
        <v>1544</v>
      </c>
      <c r="G390" s="1050" t="s">
        <v>1545</v>
      </c>
      <c r="H390" s="1050" t="s">
        <v>1546</v>
      </c>
      <c r="I390" s="1050" t="s">
        <v>1494</v>
      </c>
    </row>
    <row r="391" spans="2:9" ht="40.200000000000003" x14ac:dyDescent="0.3">
      <c r="B391" s="1051">
        <v>42025</v>
      </c>
      <c r="C391" s="1049"/>
      <c r="D391" s="1049"/>
      <c r="E391" s="1049"/>
      <c r="F391" s="1050" t="s">
        <v>450</v>
      </c>
      <c r="G391" s="1050" t="s">
        <v>439</v>
      </c>
      <c r="H391" s="1050" t="s">
        <v>1547</v>
      </c>
      <c r="I391" s="1050" t="s">
        <v>1494</v>
      </c>
    </row>
    <row r="392" spans="2:9" ht="27" x14ac:dyDescent="0.3">
      <c r="B392" s="1051">
        <v>42025</v>
      </c>
      <c r="C392" s="1050" t="s">
        <v>462</v>
      </c>
      <c r="D392" s="1049"/>
      <c r="E392" s="1050">
        <v>2293</v>
      </c>
      <c r="F392" s="1050" t="s">
        <v>450</v>
      </c>
      <c r="G392" s="1050" t="s">
        <v>324</v>
      </c>
      <c r="H392" s="1050" t="s">
        <v>1548</v>
      </c>
      <c r="I392" s="1050" t="s">
        <v>1549</v>
      </c>
    </row>
    <row r="393" spans="2:9" ht="27" x14ac:dyDescent="0.3">
      <c r="B393" s="1051">
        <v>42025</v>
      </c>
      <c r="C393" s="1050" t="s">
        <v>1550</v>
      </c>
      <c r="D393" s="1049"/>
      <c r="E393" s="1050">
        <v>2247</v>
      </c>
      <c r="F393" s="1050" t="s">
        <v>450</v>
      </c>
      <c r="G393" s="1050" t="s">
        <v>505</v>
      </c>
      <c r="H393" s="1050" t="s">
        <v>1551</v>
      </c>
      <c r="I393" s="1050" t="s">
        <v>1552</v>
      </c>
    </row>
    <row r="394" spans="2:9" ht="27" x14ac:dyDescent="0.3">
      <c r="B394" s="1051">
        <v>42026</v>
      </c>
      <c r="C394" s="1050" t="s">
        <v>458</v>
      </c>
      <c r="D394" s="1049"/>
      <c r="E394" s="1050">
        <v>245</v>
      </c>
      <c r="F394" s="1050" t="s">
        <v>450</v>
      </c>
      <c r="G394" s="1050" t="s">
        <v>324</v>
      </c>
      <c r="H394" s="1050" t="s">
        <v>1553</v>
      </c>
      <c r="I394" s="1050" t="s">
        <v>1554</v>
      </c>
    </row>
    <row r="395" spans="2:9" x14ac:dyDescent="0.3">
      <c r="B395" s="1051">
        <v>42027</v>
      </c>
      <c r="C395" s="1049"/>
      <c r="D395" s="1049"/>
      <c r="E395" s="1049"/>
      <c r="F395" s="1052" t="s">
        <v>450</v>
      </c>
      <c r="G395" s="1052" t="s">
        <v>439</v>
      </c>
      <c r="H395" s="1052" t="s">
        <v>1524</v>
      </c>
      <c r="I395" s="1052" t="s">
        <v>1494</v>
      </c>
    </row>
    <row r="397" spans="2:9" ht="21" x14ac:dyDescent="0.3">
      <c r="B397" s="1231" t="s">
        <v>1706</v>
      </c>
      <c r="C397" s="1231"/>
      <c r="D397" s="1231"/>
      <c r="E397" s="1231"/>
      <c r="F397" s="1231"/>
      <c r="G397" s="1231"/>
      <c r="H397" s="1231"/>
      <c r="I397" s="1231"/>
    </row>
    <row r="413" spans="2:9" ht="21" x14ac:dyDescent="0.3">
      <c r="B413" s="1231" t="s">
        <v>1707</v>
      </c>
      <c r="C413" s="1231"/>
      <c r="D413" s="1231"/>
      <c r="E413" s="1231"/>
      <c r="F413" s="1231"/>
      <c r="G413" s="1231"/>
      <c r="H413" s="1231"/>
      <c r="I413" s="1231"/>
    </row>
    <row r="414" spans="2:9" x14ac:dyDescent="0.3">
      <c r="B414" s="1146" t="s">
        <v>442</v>
      </c>
      <c r="C414" s="1146" t="s">
        <v>546</v>
      </c>
      <c r="D414" s="1146" t="s">
        <v>115</v>
      </c>
      <c r="E414" s="1146" t="s">
        <v>1709</v>
      </c>
      <c r="F414" s="1146" t="s">
        <v>1710</v>
      </c>
      <c r="G414" s="1146" t="s">
        <v>1711</v>
      </c>
      <c r="H414" s="1146" t="s">
        <v>659</v>
      </c>
      <c r="I414" s="1146" t="s">
        <v>307</v>
      </c>
    </row>
    <row r="415" spans="2:9" x14ac:dyDescent="0.3">
      <c r="B415" s="1146">
        <v>1</v>
      </c>
      <c r="C415" s="1146" t="s">
        <v>1712</v>
      </c>
      <c r="D415" s="1146" t="s">
        <v>1713</v>
      </c>
      <c r="E415" s="1146">
        <v>9.01</v>
      </c>
      <c r="F415" s="1146">
        <v>960</v>
      </c>
      <c r="G415" s="1146">
        <v>960</v>
      </c>
      <c r="H415" s="1146" t="s">
        <v>1714</v>
      </c>
      <c r="I415" s="1146" t="s">
        <v>439</v>
      </c>
    </row>
    <row r="416" spans="2:9" x14ac:dyDescent="0.3">
      <c r="B416" s="1146">
        <v>2</v>
      </c>
      <c r="C416" s="1146" t="s">
        <v>1712</v>
      </c>
      <c r="D416" s="1146" t="s">
        <v>1715</v>
      </c>
      <c r="E416" s="1146">
        <v>10.01</v>
      </c>
      <c r="F416" s="1146">
        <v>42</v>
      </c>
      <c r="G416" s="1146">
        <v>42</v>
      </c>
      <c r="H416" s="1146" t="s">
        <v>1716</v>
      </c>
      <c r="I416" s="1146" t="s">
        <v>439</v>
      </c>
    </row>
    <row r="417" spans="2:9" x14ac:dyDescent="0.3">
      <c r="B417" s="1146">
        <v>3</v>
      </c>
      <c r="C417" s="1146" t="s">
        <v>1712</v>
      </c>
      <c r="D417" s="1146" t="s">
        <v>1717</v>
      </c>
      <c r="E417" s="1146">
        <v>16</v>
      </c>
      <c r="F417" s="1158">
        <v>2132.5</v>
      </c>
      <c r="G417" s="1158">
        <v>2132.5</v>
      </c>
      <c r="H417" s="1146" t="s">
        <v>1718</v>
      </c>
      <c r="I417" s="1146" t="s">
        <v>439</v>
      </c>
    </row>
  </sheetData>
  <protectedRanges>
    <protectedRange sqref="C201:U212" name="Range1"/>
  </protectedRanges>
  <mergeCells count="130">
    <mergeCell ref="B413:F413"/>
    <mergeCell ref="G413:I413"/>
    <mergeCell ref="B318:E318"/>
    <mergeCell ref="G298:J298"/>
    <mergeCell ref="O298:O299"/>
    <mergeCell ref="P298:P299"/>
    <mergeCell ref="Q298:Q299"/>
    <mergeCell ref="R298:T298"/>
    <mergeCell ref="B298:B299"/>
    <mergeCell ref="C298:C299"/>
    <mergeCell ref="D298:D299"/>
    <mergeCell ref="E298:E299"/>
    <mergeCell ref="F298:F299"/>
    <mergeCell ref="B397:F397"/>
    <mergeCell ref="G397:I397"/>
    <mergeCell ref="B256:C256"/>
    <mergeCell ref="B257:C257"/>
    <mergeCell ref="B278:F278"/>
    <mergeCell ref="B292:F292"/>
    <mergeCell ref="V294:X297"/>
    <mergeCell ref="L296:N297"/>
    <mergeCell ref="V298:X298"/>
    <mergeCell ref="B316:E316"/>
    <mergeCell ref="B317:E317"/>
    <mergeCell ref="B252:F252"/>
    <mergeCell ref="B254:E254"/>
    <mergeCell ref="F254:F255"/>
    <mergeCell ref="H254:H255"/>
    <mergeCell ref="I254:I255"/>
    <mergeCell ref="J254:J255"/>
    <mergeCell ref="K254:K255"/>
    <mergeCell ref="P254:P255"/>
    <mergeCell ref="B255:C255"/>
    <mergeCell ref="C247:C248"/>
    <mergeCell ref="S241:S242"/>
    <mergeCell ref="T241:T242"/>
    <mergeCell ref="U241:U242"/>
    <mergeCell ref="V241:V242"/>
    <mergeCell ref="W241:W242"/>
    <mergeCell ref="N241:N242"/>
    <mergeCell ref="O241:O242"/>
    <mergeCell ref="P241:P242"/>
    <mergeCell ref="Q241:Q242"/>
    <mergeCell ref="R241:R242"/>
    <mergeCell ref="I241:I242"/>
    <mergeCell ref="B241:B242"/>
    <mergeCell ref="E241:E242"/>
    <mergeCell ref="F241:F242"/>
    <mergeCell ref="G241:G242"/>
    <mergeCell ref="H241:H242"/>
    <mergeCell ref="Z241:Z242"/>
    <mergeCell ref="AA241:AA242"/>
    <mergeCell ref="AC241:AC242"/>
    <mergeCell ref="C243:C245"/>
    <mergeCell ref="A1:F1"/>
    <mergeCell ref="B12:F12"/>
    <mergeCell ref="B72:E72"/>
    <mergeCell ref="P21:P24"/>
    <mergeCell ref="P26:P44"/>
    <mergeCell ref="P46:P60"/>
    <mergeCell ref="B215:F215"/>
    <mergeCell ref="B240:F240"/>
    <mergeCell ref="B216:D216"/>
    <mergeCell ref="B217:D217"/>
    <mergeCell ref="C218:D218"/>
    <mergeCell ref="C219:D219"/>
    <mergeCell ref="C220:D220"/>
    <mergeCell ref="B192:E192"/>
    <mergeCell ref="B199:F199"/>
    <mergeCell ref="B114:F114"/>
    <mergeCell ref="B91:F91"/>
    <mergeCell ref="B115:E115"/>
    <mergeCell ref="B137:G137"/>
    <mergeCell ref="B149:F149"/>
    <mergeCell ref="B171:F171"/>
    <mergeCell ref="B70:E70"/>
    <mergeCell ref="Y303:AB303"/>
    <mergeCell ref="Y304:AA304"/>
    <mergeCell ref="Y305:AB305"/>
    <mergeCell ref="Y306:AB306"/>
    <mergeCell ref="Y307:AB307"/>
    <mergeCell ref="Y298:AB299"/>
    <mergeCell ref="Y301:AB301"/>
    <mergeCell ref="Y302:AB302"/>
    <mergeCell ref="J172:N172"/>
    <mergeCell ref="J241:J242"/>
    <mergeCell ref="K241:K242"/>
    <mergeCell ref="L241:L242"/>
    <mergeCell ref="M241:M242"/>
    <mergeCell ref="Y313:AB313"/>
    <mergeCell ref="Y314:AB314"/>
    <mergeCell ref="Y320:AB320"/>
    <mergeCell ref="Y321:AB321"/>
    <mergeCell ref="Y322:AB322"/>
    <mergeCell ref="Y308:AB308"/>
    <mergeCell ref="Y309:AB309"/>
    <mergeCell ref="Y310:AB310"/>
    <mergeCell ref="Y311:AB311"/>
    <mergeCell ref="Y312:AB312"/>
    <mergeCell ref="Y323:AB323"/>
    <mergeCell ref="Y324:AB324"/>
    <mergeCell ref="Y325:AA325"/>
    <mergeCell ref="G344:G345"/>
    <mergeCell ref="U344:U345"/>
    <mergeCell ref="B337:E337"/>
    <mergeCell ref="B340:E340"/>
    <mergeCell ref="B341:E341"/>
    <mergeCell ref="B342:E342"/>
    <mergeCell ref="B327:E327"/>
    <mergeCell ref="B328:E328"/>
    <mergeCell ref="B329:E329"/>
    <mergeCell ref="B335:E335"/>
    <mergeCell ref="B336:E336"/>
    <mergeCell ref="B344:B345"/>
    <mergeCell ref="C344:C345"/>
    <mergeCell ref="D344:D345"/>
    <mergeCell ref="E344:E345"/>
    <mergeCell ref="F344:F345"/>
    <mergeCell ref="AI344:AI345"/>
    <mergeCell ref="H344:H345"/>
    <mergeCell ref="I344:I345"/>
    <mergeCell ref="K344:K345"/>
    <mergeCell ref="L344:L345"/>
    <mergeCell ref="M344:S344"/>
    <mergeCell ref="T344:T345"/>
    <mergeCell ref="W344:AC344"/>
    <mergeCell ref="AD344:AD345"/>
    <mergeCell ref="AE344:AE345"/>
    <mergeCell ref="AG344:AG345"/>
    <mergeCell ref="AH344:AH345"/>
  </mergeCells>
  <pageMargins left="0.7" right="0.7" top="0.75" bottom="0.75" header="0.3" footer="0.3"/>
  <pageSetup orientation="portrait" verticalDpi="0"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B329"/>
  <sheetViews>
    <sheetView zoomScale="80" zoomScaleNormal="80" workbookViewId="0">
      <selection activeCell="A325" sqref="A325:I329"/>
    </sheetView>
  </sheetViews>
  <sheetFormatPr defaultRowHeight="14.4" x14ac:dyDescent="0.3"/>
  <cols>
    <col min="1" max="1" width="13.33203125" customWidth="1"/>
    <col min="2" max="2" width="27.88671875" customWidth="1"/>
    <col min="3" max="3" width="22.33203125" customWidth="1"/>
    <col min="4" max="5" width="24.33203125" customWidth="1"/>
    <col min="6" max="7" width="16.109375" customWidth="1"/>
    <col min="8" max="8" width="29.44140625" customWidth="1"/>
    <col min="9" max="9" width="27.33203125" customWidth="1"/>
    <col min="10" max="10" width="19.88671875" customWidth="1"/>
    <col min="11" max="11" width="27.109375" customWidth="1"/>
    <col min="12" max="12" width="16.88671875" customWidth="1"/>
    <col min="13" max="13" width="22.5546875" customWidth="1"/>
    <col min="14" max="14" width="19.109375" customWidth="1"/>
    <col min="15" max="15" width="21.6640625" customWidth="1"/>
    <col min="16" max="16" width="14.5546875" customWidth="1"/>
    <col min="17" max="17" width="21.6640625" customWidth="1"/>
    <col min="18" max="18" width="36.88671875" customWidth="1"/>
    <col min="20" max="20" width="89.109375" customWidth="1"/>
  </cols>
  <sheetData>
    <row r="1" spans="1:18" ht="21.75" thickBot="1" x14ac:dyDescent="0.4">
      <c r="A1" s="1223" t="s">
        <v>303</v>
      </c>
      <c r="B1" s="1223"/>
      <c r="C1" s="1223"/>
      <c r="D1" s="1223"/>
      <c r="E1" s="1223"/>
      <c r="F1" s="1223"/>
    </row>
    <row r="2" spans="1:18" ht="189.75" thickBot="1" x14ac:dyDescent="0.3">
      <c r="A2" s="298" t="s">
        <v>304</v>
      </c>
      <c r="B2" s="299" t="s">
        <v>305</v>
      </c>
      <c r="C2" s="299" t="s">
        <v>306</v>
      </c>
      <c r="D2" s="299" t="s">
        <v>307</v>
      </c>
      <c r="E2" s="299" t="s">
        <v>308</v>
      </c>
      <c r="F2" s="299" t="s">
        <v>309</v>
      </c>
      <c r="G2" s="299" t="s">
        <v>310</v>
      </c>
      <c r="H2" s="300" t="s">
        <v>311</v>
      </c>
      <c r="I2" s="299" t="s">
        <v>312</v>
      </c>
      <c r="J2" s="299" t="s">
        <v>313</v>
      </c>
      <c r="K2" s="301" t="s">
        <v>314</v>
      </c>
      <c r="L2" s="301" t="s">
        <v>315</v>
      </c>
      <c r="M2" s="299" t="s">
        <v>316</v>
      </c>
      <c r="N2" s="301" t="s">
        <v>317</v>
      </c>
      <c r="O2" s="301" t="s">
        <v>318</v>
      </c>
      <c r="P2" s="301" t="s">
        <v>319</v>
      </c>
      <c r="Q2" s="301" t="s">
        <v>320</v>
      </c>
      <c r="R2" s="301" t="s">
        <v>321</v>
      </c>
    </row>
    <row r="3" spans="1:18" ht="38.25" x14ac:dyDescent="0.25">
      <c r="A3" s="302">
        <v>1201</v>
      </c>
      <c r="B3" s="303" t="s">
        <v>322</v>
      </c>
      <c r="C3" s="303" t="s">
        <v>323</v>
      </c>
      <c r="D3" s="303" t="s">
        <v>324</v>
      </c>
      <c r="E3" s="303" t="s">
        <v>325</v>
      </c>
      <c r="F3" s="303" t="s">
        <v>326</v>
      </c>
      <c r="G3" s="302" t="s">
        <v>327</v>
      </c>
      <c r="H3" s="304">
        <v>29472</v>
      </c>
      <c r="I3" s="305">
        <v>42186</v>
      </c>
      <c r="J3" s="305">
        <v>42551</v>
      </c>
      <c r="K3" s="306">
        <v>710308.93</v>
      </c>
      <c r="L3" s="306"/>
      <c r="M3" s="307" t="s">
        <v>328</v>
      </c>
      <c r="N3" s="307"/>
      <c r="O3" s="307"/>
      <c r="P3" s="307"/>
      <c r="Q3" s="307"/>
      <c r="R3" s="307"/>
    </row>
    <row r="4" spans="1:18" ht="25.5" x14ac:dyDescent="0.25">
      <c r="A4" s="308" t="s">
        <v>329</v>
      </c>
      <c r="B4" s="303"/>
      <c r="C4" s="303"/>
      <c r="D4" s="303" t="s">
        <v>324</v>
      </c>
      <c r="E4" s="303"/>
      <c r="F4" s="303"/>
      <c r="G4" s="302"/>
      <c r="H4" s="304"/>
      <c r="I4" s="305"/>
      <c r="J4" s="305"/>
      <c r="K4" s="306">
        <v>710308.93</v>
      </c>
      <c r="L4" s="306"/>
      <c r="M4" s="307"/>
      <c r="N4" s="307">
        <v>0</v>
      </c>
      <c r="O4" s="307">
        <v>0</v>
      </c>
      <c r="P4" s="307">
        <v>0</v>
      </c>
      <c r="Q4" s="307">
        <v>0</v>
      </c>
      <c r="R4" s="307"/>
    </row>
    <row r="5" spans="1:18" ht="183" customHeight="1" x14ac:dyDescent="0.25">
      <c r="A5" s="309">
        <v>1328</v>
      </c>
      <c r="B5" s="310" t="s">
        <v>330</v>
      </c>
      <c r="C5" s="310" t="s">
        <v>331</v>
      </c>
      <c r="D5" s="310" t="s">
        <v>324</v>
      </c>
      <c r="E5" s="310" t="s">
        <v>332</v>
      </c>
      <c r="F5" s="310" t="s">
        <v>333</v>
      </c>
      <c r="G5" s="309" t="s">
        <v>334</v>
      </c>
      <c r="H5" s="311">
        <v>7455</v>
      </c>
      <c r="I5" s="312">
        <v>41821</v>
      </c>
      <c r="J5" s="312">
        <v>42185</v>
      </c>
      <c r="K5" s="313">
        <v>129809.04</v>
      </c>
      <c r="L5" s="313"/>
      <c r="M5" s="314" t="s">
        <v>335</v>
      </c>
      <c r="N5" s="315">
        <v>-3894.2711999999997</v>
      </c>
      <c r="O5" s="316">
        <v>125914.76879999999</v>
      </c>
      <c r="P5" s="315">
        <v>-6490.4520000000002</v>
      </c>
      <c r="Q5" s="316">
        <v>123318.58799999999</v>
      </c>
      <c r="R5" s="314" t="s">
        <v>336</v>
      </c>
    </row>
    <row r="7" spans="1:18" ht="21" x14ac:dyDescent="0.35">
      <c r="A7" s="1223" t="s">
        <v>417</v>
      </c>
      <c r="B7" s="1223"/>
      <c r="C7" s="1223"/>
      <c r="D7" s="1223"/>
      <c r="E7" s="1223"/>
      <c r="F7" s="1223"/>
    </row>
    <row r="8" spans="1:18" ht="46.5" x14ac:dyDescent="0.35">
      <c r="A8" s="405" t="s">
        <v>440</v>
      </c>
      <c r="B8" s="405"/>
      <c r="C8" s="405"/>
      <c r="D8" s="406"/>
      <c r="E8" s="406"/>
      <c r="F8" s="406"/>
      <c r="G8" s="406"/>
      <c r="H8" s="407"/>
    </row>
    <row r="9" spans="1:18" ht="15" x14ac:dyDescent="0.25">
      <c r="A9" s="408"/>
      <c r="B9" s="408"/>
      <c r="C9" s="408"/>
      <c r="D9" s="409"/>
      <c r="E9" s="409"/>
      <c r="F9" s="409"/>
      <c r="G9" s="409"/>
      <c r="H9" s="410"/>
    </row>
    <row r="10" spans="1:18" ht="15.75" x14ac:dyDescent="0.25">
      <c r="A10" s="1296" t="s">
        <v>441</v>
      </c>
      <c r="B10" s="1297"/>
      <c r="C10" s="1298"/>
      <c r="D10" s="411"/>
      <c r="E10" s="411"/>
      <c r="F10" s="409"/>
      <c r="G10" s="404"/>
      <c r="H10" s="412"/>
    </row>
    <row r="11" spans="1:18" ht="15" x14ac:dyDescent="0.25">
      <c r="A11" s="404"/>
      <c r="B11" s="409"/>
      <c r="C11" s="409"/>
      <c r="D11" s="404"/>
      <c r="E11" s="404"/>
      <c r="F11" s="409"/>
      <c r="G11" s="404"/>
      <c r="H11" s="413"/>
    </row>
    <row r="12" spans="1:18" ht="31.5" x14ac:dyDescent="0.25">
      <c r="A12" s="414" t="s">
        <v>442</v>
      </c>
      <c r="B12" s="414" t="s">
        <v>443</v>
      </c>
      <c r="C12" s="414" t="s">
        <v>444</v>
      </c>
      <c r="D12" s="414" t="s">
        <v>307</v>
      </c>
      <c r="E12" s="414" t="s">
        <v>445</v>
      </c>
      <c r="F12" s="414" t="s">
        <v>446</v>
      </c>
      <c r="G12" s="414" t="s">
        <v>447</v>
      </c>
      <c r="H12" s="414" t="s">
        <v>448</v>
      </c>
    </row>
    <row r="13" spans="1:18" ht="51.75" x14ac:dyDescent="0.25">
      <c r="A13" s="415"/>
      <c r="B13" s="404">
        <v>2457</v>
      </c>
      <c r="C13" s="409" t="s">
        <v>449</v>
      </c>
      <c r="D13" s="404" t="s">
        <v>439</v>
      </c>
      <c r="E13" s="404" t="s">
        <v>450</v>
      </c>
      <c r="F13" s="409" t="s">
        <v>451</v>
      </c>
      <c r="G13" s="404" t="s">
        <v>452</v>
      </c>
      <c r="H13" s="416">
        <v>42005</v>
      </c>
    </row>
    <row r="14" spans="1:18" ht="51.75" x14ac:dyDescent="0.25">
      <c r="A14" s="415"/>
      <c r="B14" s="417">
        <v>2460</v>
      </c>
      <c r="C14" s="418" t="s">
        <v>453</v>
      </c>
      <c r="D14" s="417" t="s">
        <v>454</v>
      </c>
      <c r="E14" s="417" t="s">
        <v>266</v>
      </c>
      <c r="F14" s="418" t="s">
        <v>455</v>
      </c>
      <c r="G14" s="417" t="s">
        <v>452</v>
      </c>
      <c r="H14" s="419" t="s">
        <v>456</v>
      </c>
    </row>
    <row r="15" spans="1:18" x14ac:dyDescent="0.3">
      <c r="A15" s="415"/>
      <c r="B15" s="417">
        <v>2450</v>
      </c>
      <c r="C15" s="418" t="s">
        <v>457</v>
      </c>
      <c r="D15" s="417" t="s">
        <v>324</v>
      </c>
      <c r="E15" s="417" t="s">
        <v>450</v>
      </c>
      <c r="F15" s="418" t="s">
        <v>458</v>
      </c>
      <c r="G15" s="417" t="s">
        <v>452</v>
      </c>
      <c r="H15" s="419" t="s">
        <v>459</v>
      </c>
    </row>
    <row r="16" spans="1:18" ht="27" x14ac:dyDescent="0.3">
      <c r="A16" s="415"/>
      <c r="B16" s="417">
        <v>2532</v>
      </c>
      <c r="C16" s="418" t="s">
        <v>460</v>
      </c>
      <c r="D16" s="417" t="s">
        <v>461</v>
      </c>
      <c r="E16" s="417" t="s">
        <v>261</v>
      </c>
      <c r="F16" s="418" t="s">
        <v>462</v>
      </c>
      <c r="G16" s="417" t="s">
        <v>452</v>
      </c>
      <c r="H16" s="419" t="s">
        <v>463</v>
      </c>
    </row>
    <row r="17" spans="1:8" x14ac:dyDescent="0.3">
      <c r="A17" s="420"/>
      <c r="B17" s="421">
        <v>1521</v>
      </c>
      <c r="C17" s="422" t="s">
        <v>464</v>
      </c>
      <c r="D17" s="421" t="s">
        <v>324</v>
      </c>
      <c r="E17" s="421" t="s">
        <v>465</v>
      </c>
      <c r="F17" s="422" t="s">
        <v>458</v>
      </c>
      <c r="G17" s="421" t="s">
        <v>466</v>
      </c>
      <c r="H17" s="423">
        <v>42064</v>
      </c>
    </row>
    <row r="18" spans="1:8" x14ac:dyDescent="0.3">
      <c r="A18" s="420"/>
      <c r="B18" s="421">
        <v>2470</v>
      </c>
      <c r="C18" s="422" t="s">
        <v>460</v>
      </c>
      <c r="D18" s="421" t="s">
        <v>461</v>
      </c>
      <c r="E18" s="421" t="s">
        <v>265</v>
      </c>
      <c r="F18" s="422" t="s">
        <v>462</v>
      </c>
      <c r="G18" s="421" t="s">
        <v>466</v>
      </c>
      <c r="H18" s="423">
        <v>42095</v>
      </c>
    </row>
    <row r="19" spans="1:8" x14ac:dyDescent="0.3">
      <c r="A19" s="415"/>
      <c r="B19" s="417">
        <v>2468</v>
      </c>
      <c r="C19" s="418" t="s">
        <v>467</v>
      </c>
      <c r="D19" s="417" t="s">
        <v>324</v>
      </c>
      <c r="E19" s="417" t="s">
        <v>468</v>
      </c>
      <c r="F19" s="418" t="s">
        <v>458</v>
      </c>
      <c r="G19" s="417" t="s">
        <v>452</v>
      </c>
      <c r="H19" s="419">
        <v>42095</v>
      </c>
    </row>
    <row r="20" spans="1:8" x14ac:dyDescent="0.3">
      <c r="A20" s="415"/>
      <c r="B20" s="417">
        <v>2497</v>
      </c>
      <c r="C20" s="418" t="s">
        <v>469</v>
      </c>
      <c r="D20" s="417" t="s">
        <v>470</v>
      </c>
      <c r="E20" s="417" t="s">
        <v>471</v>
      </c>
      <c r="F20" s="418" t="s">
        <v>455</v>
      </c>
      <c r="G20" s="417" t="s">
        <v>452</v>
      </c>
      <c r="H20" s="419" t="s">
        <v>472</v>
      </c>
    </row>
    <row r="21" spans="1:8" x14ac:dyDescent="0.3">
      <c r="A21" s="415"/>
      <c r="B21" s="404">
        <v>2493</v>
      </c>
      <c r="C21" s="409" t="s">
        <v>473</v>
      </c>
      <c r="D21" s="404" t="s">
        <v>439</v>
      </c>
      <c r="E21" s="404" t="s">
        <v>474</v>
      </c>
      <c r="F21" s="409" t="s">
        <v>451</v>
      </c>
      <c r="G21" s="404" t="s">
        <v>452</v>
      </c>
      <c r="H21" s="416">
        <v>42125</v>
      </c>
    </row>
    <row r="22" spans="1:8" x14ac:dyDescent="0.3">
      <c r="A22" s="415"/>
      <c r="B22" s="404">
        <v>2153</v>
      </c>
      <c r="C22" s="409" t="s">
        <v>475</v>
      </c>
      <c r="D22" s="404" t="s">
        <v>439</v>
      </c>
      <c r="E22" s="404"/>
      <c r="F22" s="409" t="s">
        <v>451</v>
      </c>
      <c r="G22" s="404" t="s">
        <v>452</v>
      </c>
      <c r="H22" s="416">
        <v>42186</v>
      </c>
    </row>
    <row r="23" spans="1:8" x14ac:dyDescent="0.3">
      <c r="A23" s="415"/>
      <c r="B23" s="404">
        <v>2217</v>
      </c>
      <c r="C23" s="409" t="s">
        <v>476</v>
      </c>
      <c r="D23" s="404" t="s">
        <v>439</v>
      </c>
      <c r="E23" s="404" t="s">
        <v>477</v>
      </c>
      <c r="F23" s="409" t="s">
        <v>451</v>
      </c>
      <c r="G23" s="404" t="s">
        <v>452</v>
      </c>
      <c r="H23" s="416">
        <v>42186</v>
      </c>
    </row>
    <row r="24" spans="1:8" ht="27" x14ac:dyDescent="0.3">
      <c r="A24" s="417"/>
      <c r="B24" s="417">
        <v>2298</v>
      </c>
      <c r="C24" s="418" t="s">
        <v>449</v>
      </c>
      <c r="D24" s="417" t="s">
        <v>439</v>
      </c>
      <c r="E24" s="417" t="s">
        <v>450</v>
      </c>
      <c r="F24" s="418" t="s">
        <v>451</v>
      </c>
      <c r="G24" s="417" t="s">
        <v>452</v>
      </c>
      <c r="H24" s="424" t="s">
        <v>478</v>
      </c>
    </row>
    <row r="25" spans="1:8" ht="99" x14ac:dyDescent="0.3">
      <c r="A25" s="425"/>
      <c r="B25" s="426"/>
      <c r="C25" s="426"/>
      <c r="D25" s="425"/>
      <c r="E25" s="425"/>
      <c r="F25" s="426"/>
      <c r="G25" s="425"/>
      <c r="H25" s="427" t="s">
        <v>479</v>
      </c>
    </row>
    <row r="26" spans="1:8" ht="173.4" x14ac:dyDescent="0.3">
      <c r="A26" s="401" t="s">
        <v>442</v>
      </c>
      <c r="B26" s="401" t="s">
        <v>443</v>
      </c>
      <c r="C26" s="401" t="s">
        <v>444</v>
      </c>
      <c r="D26" s="401" t="s">
        <v>307</v>
      </c>
      <c r="E26" s="401" t="s">
        <v>480</v>
      </c>
      <c r="F26" s="401" t="s">
        <v>481</v>
      </c>
      <c r="G26" s="401" t="s">
        <v>447</v>
      </c>
      <c r="H26" s="428" t="s">
        <v>482</v>
      </c>
    </row>
    <row r="27" spans="1:8" ht="184.8" x14ac:dyDescent="0.3">
      <c r="A27" s="404"/>
      <c r="B27" s="409">
        <v>2208</v>
      </c>
      <c r="C27" s="409" t="s">
        <v>483</v>
      </c>
      <c r="D27" s="404" t="s">
        <v>439</v>
      </c>
      <c r="E27" s="404" t="s">
        <v>484</v>
      </c>
      <c r="F27" s="418" t="s">
        <v>451</v>
      </c>
      <c r="G27" s="404" t="s">
        <v>485</v>
      </c>
      <c r="H27" s="429" t="s">
        <v>486</v>
      </c>
    </row>
    <row r="28" spans="1:8" ht="92.4" x14ac:dyDescent="0.3">
      <c r="A28" s="404"/>
      <c r="B28" s="409">
        <v>2534</v>
      </c>
      <c r="C28" s="409" t="s">
        <v>487</v>
      </c>
      <c r="D28" s="404" t="s">
        <v>439</v>
      </c>
      <c r="E28" s="404" t="s">
        <v>488</v>
      </c>
      <c r="F28" s="418" t="s">
        <v>451</v>
      </c>
      <c r="G28" s="404" t="s">
        <v>485</v>
      </c>
      <c r="H28" s="429" t="s">
        <v>489</v>
      </c>
    </row>
    <row r="29" spans="1:8" ht="369.6" x14ac:dyDescent="0.3">
      <c r="A29" s="430"/>
      <c r="B29" s="409">
        <v>2676</v>
      </c>
      <c r="C29" s="409" t="s">
        <v>490</v>
      </c>
      <c r="D29" s="404" t="s">
        <v>491</v>
      </c>
      <c r="E29" s="404" t="s">
        <v>492</v>
      </c>
      <c r="F29" s="409" t="s">
        <v>455</v>
      </c>
      <c r="G29" s="404" t="s">
        <v>485</v>
      </c>
      <c r="H29" s="429" t="s">
        <v>493</v>
      </c>
    </row>
    <row r="30" spans="1:8" ht="132" x14ac:dyDescent="0.3">
      <c r="A30" s="404"/>
      <c r="B30" s="409">
        <v>2192</v>
      </c>
      <c r="C30" s="409" t="s">
        <v>494</v>
      </c>
      <c r="D30" s="404" t="s">
        <v>495</v>
      </c>
      <c r="E30" s="404" t="s">
        <v>488</v>
      </c>
      <c r="F30" s="409" t="s">
        <v>451</v>
      </c>
      <c r="G30" s="404" t="s">
        <v>485</v>
      </c>
      <c r="H30" s="429" t="s">
        <v>496</v>
      </c>
    </row>
    <row r="31" spans="1:8" ht="237.6" x14ac:dyDescent="0.3">
      <c r="A31" s="430">
        <v>3</v>
      </c>
      <c r="B31" s="409">
        <v>1673</v>
      </c>
      <c r="C31" s="409" t="s">
        <v>497</v>
      </c>
      <c r="D31" s="404" t="s">
        <v>498</v>
      </c>
      <c r="E31" s="404" t="s">
        <v>499</v>
      </c>
      <c r="F31" s="409" t="s">
        <v>451</v>
      </c>
      <c r="G31" s="404" t="s">
        <v>485</v>
      </c>
      <c r="H31" s="429" t="s">
        <v>500</v>
      </c>
    </row>
    <row r="32" spans="1:8" ht="219.75" customHeight="1" x14ac:dyDescent="0.3">
      <c r="A32" s="430">
        <v>3</v>
      </c>
      <c r="B32" s="409">
        <v>2608</v>
      </c>
      <c r="C32" s="409" t="s">
        <v>501</v>
      </c>
      <c r="D32" s="404" t="s">
        <v>324</v>
      </c>
      <c r="E32" s="404" t="s">
        <v>502</v>
      </c>
      <c r="F32" s="409" t="s">
        <v>458</v>
      </c>
      <c r="G32" s="404" t="s">
        <v>485</v>
      </c>
      <c r="H32" s="429" t="s">
        <v>503</v>
      </c>
    </row>
    <row r="33" spans="1:20" ht="187.5" customHeight="1" x14ac:dyDescent="0.3">
      <c r="A33" s="430">
        <v>3</v>
      </c>
      <c r="B33" s="409">
        <v>2247</v>
      </c>
      <c r="C33" s="409" t="s">
        <v>504</v>
      </c>
      <c r="D33" s="404" t="s">
        <v>505</v>
      </c>
      <c r="E33" s="404" t="s">
        <v>488</v>
      </c>
      <c r="F33" s="409" t="s">
        <v>451</v>
      </c>
      <c r="G33" s="404" t="s">
        <v>485</v>
      </c>
      <c r="H33" s="429" t="s">
        <v>506</v>
      </c>
    </row>
    <row r="34" spans="1:20" ht="147.75" customHeight="1" x14ac:dyDescent="0.3">
      <c r="A34" s="430">
        <v>3</v>
      </c>
      <c r="B34" s="409">
        <v>2540</v>
      </c>
      <c r="C34" s="409" t="s">
        <v>507</v>
      </c>
      <c r="D34" s="404" t="s">
        <v>508</v>
      </c>
      <c r="E34" s="404" t="s">
        <v>509</v>
      </c>
      <c r="F34" s="409" t="s">
        <v>462</v>
      </c>
      <c r="G34" s="404" t="s">
        <v>485</v>
      </c>
      <c r="H34" s="429" t="s">
        <v>510</v>
      </c>
    </row>
    <row r="35" spans="1:20" ht="184.8" x14ac:dyDescent="0.3">
      <c r="A35" s="404"/>
      <c r="B35" s="409">
        <v>1672</v>
      </c>
      <c r="C35" s="409" t="s">
        <v>511</v>
      </c>
      <c r="D35" s="404" t="s">
        <v>512</v>
      </c>
      <c r="E35" s="404" t="s">
        <v>513</v>
      </c>
      <c r="F35" s="409" t="s">
        <v>455</v>
      </c>
      <c r="G35" s="404" t="s">
        <v>485</v>
      </c>
      <c r="H35" s="429" t="s">
        <v>514</v>
      </c>
    </row>
    <row r="36" spans="1:20" ht="144" customHeight="1" x14ac:dyDescent="0.3">
      <c r="A36" s="430">
        <v>3</v>
      </c>
      <c r="B36" s="409">
        <v>2532</v>
      </c>
      <c r="C36" s="409" t="s">
        <v>460</v>
      </c>
      <c r="D36" s="404" t="s">
        <v>461</v>
      </c>
      <c r="E36" s="404" t="s">
        <v>484</v>
      </c>
      <c r="F36" s="409" t="s">
        <v>462</v>
      </c>
      <c r="G36" s="404" t="s">
        <v>485</v>
      </c>
      <c r="H36" s="429" t="s">
        <v>515</v>
      </c>
    </row>
    <row r="37" spans="1:20" ht="66" x14ac:dyDescent="0.3">
      <c r="A37" s="430">
        <v>3</v>
      </c>
      <c r="B37" s="409">
        <v>2451</v>
      </c>
      <c r="C37" s="409" t="s">
        <v>516</v>
      </c>
      <c r="D37" s="404" t="s">
        <v>324</v>
      </c>
      <c r="E37" s="404" t="s">
        <v>517</v>
      </c>
      <c r="F37" s="409" t="s">
        <v>458</v>
      </c>
      <c r="G37" s="404" t="s">
        <v>485</v>
      </c>
      <c r="H37" s="429" t="s">
        <v>518</v>
      </c>
    </row>
    <row r="38" spans="1:20" ht="210" customHeight="1" x14ac:dyDescent="0.3">
      <c r="A38" s="404"/>
      <c r="B38" s="409">
        <v>2450</v>
      </c>
      <c r="C38" s="409" t="s">
        <v>519</v>
      </c>
      <c r="D38" s="404" t="s">
        <v>520</v>
      </c>
      <c r="E38" s="404" t="s">
        <v>513</v>
      </c>
      <c r="F38" s="409" t="s">
        <v>455</v>
      </c>
      <c r="G38" s="404" t="s">
        <v>485</v>
      </c>
      <c r="H38" s="429" t="s">
        <v>521</v>
      </c>
    </row>
    <row r="39" spans="1:20" ht="147" customHeight="1" x14ac:dyDescent="0.3">
      <c r="A39" s="404"/>
      <c r="B39" s="409">
        <v>935</v>
      </c>
      <c r="C39" s="409" t="s">
        <v>522</v>
      </c>
      <c r="D39" s="404" t="s">
        <v>523</v>
      </c>
      <c r="E39" s="404" t="s">
        <v>524</v>
      </c>
      <c r="F39" s="409" t="s">
        <v>455</v>
      </c>
      <c r="G39" s="404" t="s">
        <v>485</v>
      </c>
      <c r="H39" s="429" t="s">
        <v>525</v>
      </c>
    </row>
    <row r="41" spans="1:20" ht="21" x14ac:dyDescent="0.4">
      <c r="A41" s="1223" t="s">
        <v>412</v>
      </c>
      <c r="B41" s="1223"/>
      <c r="C41" s="1223"/>
      <c r="D41" s="1223"/>
      <c r="E41" s="1223"/>
      <c r="F41" s="1223"/>
    </row>
    <row r="42" spans="1:20" ht="40.200000000000003" x14ac:dyDescent="0.3">
      <c r="A42" s="448" t="s">
        <v>304</v>
      </c>
      <c r="B42" s="448" t="s">
        <v>546</v>
      </c>
      <c r="C42" s="449" t="s">
        <v>547</v>
      </c>
      <c r="D42" s="449" t="s">
        <v>548</v>
      </c>
      <c r="E42" s="449" t="s">
        <v>549</v>
      </c>
      <c r="F42" s="449" t="s">
        <v>550</v>
      </c>
      <c r="G42" s="449" t="s">
        <v>551</v>
      </c>
      <c r="H42" s="449" t="s">
        <v>552</v>
      </c>
      <c r="I42" s="448" t="s">
        <v>553</v>
      </c>
      <c r="J42" s="450" t="s">
        <v>446</v>
      </c>
      <c r="K42" s="451" t="s">
        <v>554</v>
      </c>
      <c r="L42" s="451" t="s">
        <v>555</v>
      </c>
      <c r="M42" s="452" t="s">
        <v>556</v>
      </c>
      <c r="N42" s="452" t="s">
        <v>557</v>
      </c>
      <c r="O42" s="452" t="s">
        <v>558</v>
      </c>
      <c r="P42" s="453" t="s">
        <v>559</v>
      </c>
      <c r="Q42" s="453" t="s">
        <v>560</v>
      </c>
      <c r="R42" s="453" t="s">
        <v>561</v>
      </c>
      <c r="S42" s="453" t="s">
        <v>562</v>
      </c>
      <c r="T42" s="454" t="s">
        <v>259</v>
      </c>
    </row>
    <row r="43" spans="1:20" ht="27" x14ac:dyDescent="0.3">
      <c r="A43" s="455">
        <v>2245</v>
      </c>
      <c r="B43" s="455" t="s">
        <v>450</v>
      </c>
      <c r="C43" s="455" t="s">
        <v>563</v>
      </c>
      <c r="D43" s="455" t="s">
        <v>564</v>
      </c>
      <c r="E43" s="456" t="s">
        <v>565</v>
      </c>
      <c r="F43" s="457" t="s">
        <v>566</v>
      </c>
      <c r="G43" s="456" t="s">
        <v>567</v>
      </c>
      <c r="H43" s="455" t="s">
        <v>568</v>
      </c>
      <c r="I43" s="455" t="s">
        <v>439</v>
      </c>
      <c r="J43" s="458" t="s">
        <v>451</v>
      </c>
      <c r="K43" s="458" t="s">
        <v>569</v>
      </c>
      <c r="L43" s="458" t="s">
        <v>570</v>
      </c>
      <c r="M43" s="459">
        <v>40909</v>
      </c>
      <c r="N43" s="459" t="s">
        <v>350</v>
      </c>
      <c r="O43" s="459" t="s">
        <v>350</v>
      </c>
      <c r="P43" s="460" t="s">
        <v>350</v>
      </c>
      <c r="Q43" s="460" t="s">
        <v>350</v>
      </c>
      <c r="R43" s="460"/>
      <c r="S43" s="460"/>
      <c r="T43" s="461" t="s">
        <v>571</v>
      </c>
    </row>
    <row r="44" spans="1:20" ht="27" x14ac:dyDescent="0.3">
      <c r="A44" s="455">
        <v>2536</v>
      </c>
      <c r="B44" s="455" t="s">
        <v>266</v>
      </c>
      <c r="C44" s="455" t="s">
        <v>572</v>
      </c>
      <c r="D44" s="455" t="s">
        <v>573</v>
      </c>
      <c r="E44" s="456" t="s">
        <v>574</v>
      </c>
      <c r="F44" s="457" t="s">
        <v>575</v>
      </c>
      <c r="G44" s="456" t="s">
        <v>576</v>
      </c>
      <c r="H44" s="455" t="s">
        <v>577</v>
      </c>
      <c r="I44" s="455" t="s">
        <v>505</v>
      </c>
      <c r="J44" s="458" t="s">
        <v>451</v>
      </c>
      <c r="K44" s="458" t="s">
        <v>578</v>
      </c>
      <c r="L44" s="459" t="s">
        <v>579</v>
      </c>
      <c r="M44" s="459">
        <v>41820</v>
      </c>
      <c r="N44" s="459">
        <v>41820</v>
      </c>
      <c r="O44" s="459">
        <v>41820</v>
      </c>
      <c r="P44" s="460" t="s">
        <v>580</v>
      </c>
      <c r="Q44" s="460" t="s">
        <v>580</v>
      </c>
      <c r="R44" s="460"/>
      <c r="S44" s="460"/>
      <c r="T44" s="462" t="s">
        <v>581</v>
      </c>
    </row>
    <row r="45" spans="1:20" ht="27" x14ac:dyDescent="0.3">
      <c r="A45" s="455">
        <v>2582</v>
      </c>
      <c r="B45" s="455" t="s">
        <v>465</v>
      </c>
      <c r="C45" s="455" t="s">
        <v>582</v>
      </c>
      <c r="D45" s="455" t="s">
        <v>583</v>
      </c>
      <c r="E45" s="456" t="s">
        <v>584</v>
      </c>
      <c r="F45" s="457" t="s">
        <v>585</v>
      </c>
      <c r="G45" s="456" t="s">
        <v>586</v>
      </c>
      <c r="H45" s="455" t="s">
        <v>587</v>
      </c>
      <c r="I45" s="455" t="s">
        <v>588</v>
      </c>
      <c r="J45" s="458" t="s">
        <v>462</v>
      </c>
      <c r="K45" s="459" t="s">
        <v>578</v>
      </c>
      <c r="L45" s="463"/>
      <c r="M45" s="459">
        <v>42005</v>
      </c>
      <c r="N45" s="459">
        <f>M45</f>
        <v>42005</v>
      </c>
      <c r="O45" s="459">
        <v>42005</v>
      </c>
      <c r="P45" s="460" t="s">
        <v>580</v>
      </c>
      <c r="Q45" s="460" t="s">
        <v>580</v>
      </c>
      <c r="R45" s="460">
        <v>41639</v>
      </c>
      <c r="S45" s="460">
        <v>41639</v>
      </c>
      <c r="T45" s="461" t="s">
        <v>589</v>
      </c>
    </row>
    <row r="46" spans="1:20" ht="27" x14ac:dyDescent="0.3">
      <c r="A46" s="455">
        <v>2392</v>
      </c>
      <c r="B46" s="455" t="s">
        <v>471</v>
      </c>
      <c r="C46" s="455" t="s">
        <v>590</v>
      </c>
      <c r="D46" s="455" t="s">
        <v>591</v>
      </c>
      <c r="E46" s="456" t="s">
        <v>592</v>
      </c>
      <c r="F46" s="457" t="s">
        <v>593</v>
      </c>
      <c r="G46" s="456" t="s">
        <v>594</v>
      </c>
      <c r="H46" s="455" t="s">
        <v>595</v>
      </c>
      <c r="I46" s="455" t="s">
        <v>461</v>
      </c>
      <c r="J46" s="458" t="s">
        <v>462</v>
      </c>
      <c r="K46" s="458" t="s">
        <v>596</v>
      </c>
      <c r="L46" s="463" t="s">
        <v>597</v>
      </c>
      <c r="M46" s="459">
        <v>42014</v>
      </c>
      <c r="N46" s="459" t="s">
        <v>598</v>
      </c>
      <c r="O46" s="459">
        <v>42014</v>
      </c>
      <c r="P46" s="460" t="s">
        <v>350</v>
      </c>
      <c r="Q46" s="460" t="s">
        <v>350</v>
      </c>
      <c r="R46" s="460">
        <v>41668</v>
      </c>
      <c r="S46" s="460">
        <v>41673</v>
      </c>
      <c r="T46" s="461" t="s">
        <v>589</v>
      </c>
    </row>
    <row r="47" spans="1:20" ht="40.200000000000003" x14ac:dyDescent="0.3">
      <c r="A47" s="455">
        <v>2384</v>
      </c>
      <c r="B47" s="455" t="s">
        <v>488</v>
      </c>
      <c r="C47" s="455" t="s">
        <v>599</v>
      </c>
      <c r="D47" s="455" t="s">
        <v>600</v>
      </c>
      <c r="E47" s="456" t="s">
        <v>601</v>
      </c>
      <c r="F47" s="457" t="s">
        <v>602</v>
      </c>
      <c r="G47" s="456" t="s">
        <v>603</v>
      </c>
      <c r="H47" s="455" t="s">
        <v>604</v>
      </c>
      <c r="I47" s="464" t="s">
        <v>605</v>
      </c>
      <c r="J47" s="458" t="s">
        <v>455</v>
      </c>
      <c r="K47" s="458" t="s">
        <v>596</v>
      </c>
      <c r="L47" s="458" t="s">
        <v>606</v>
      </c>
      <c r="M47" s="459">
        <v>42021</v>
      </c>
      <c r="N47" s="459" t="s">
        <v>598</v>
      </c>
      <c r="O47" s="459" t="s">
        <v>598</v>
      </c>
      <c r="P47" s="460" t="s">
        <v>350</v>
      </c>
      <c r="Q47" s="460" t="s">
        <v>350</v>
      </c>
      <c r="R47" s="460">
        <v>41655</v>
      </c>
      <c r="S47" s="460">
        <v>41655</v>
      </c>
      <c r="T47" s="461" t="s">
        <v>589</v>
      </c>
    </row>
    <row r="48" spans="1:20" ht="40.200000000000003" x14ac:dyDescent="0.3">
      <c r="A48" s="455">
        <v>2446</v>
      </c>
      <c r="B48" s="455" t="s">
        <v>465</v>
      </c>
      <c r="C48" s="455" t="s">
        <v>607</v>
      </c>
      <c r="D48" s="455" t="s">
        <v>600</v>
      </c>
      <c r="E48" s="456" t="s">
        <v>601</v>
      </c>
      <c r="F48" s="457" t="s">
        <v>602</v>
      </c>
      <c r="G48" s="456" t="s">
        <v>603</v>
      </c>
      <c r="H48" s="455" t="s">
        <v>604</v>
      </c>
      <c r="I48" s="455" t="s">
        <v>605</v>
      </c>
      <c r="J48" s="458" t="s">
        <v>455</v>
      </c>
      <c r="K48" s="458" t="s">
        <v>596</v>
      </c>
      <c r="L48" s="458" t="s">
        <v>606</v>
      </c>
      <c r="M48" s="459">
        <v>42021</v>
      </c>
      <c r="N48" s="459" t="s">
        <v>608</v>
      </c>
      <c r="O48" s="459">
        <v>41584</v>
      </c>
      <c r="P48" s="460" t="s">
        <v>350</v>
      </c>
      <c r="Q48" s="460" t="s">
        <v>350</v>
      </c>
      <c r="R48" s="460">
        <v>41655</v>
      </c>
      <c r="S48" s="460">
        <v>41655</v>
      </c>
      <c r="T48" s="461" t="s">
        <v>589</v>
      </c>
    </row>
    <row r="49" spans="1:20" ht="27" x14ac:dyDescent="0.3">
      <c r="A49" s="465">
        <v>2540</v>
      </c>
      <c r="B49" s="465" t="s">
        <v>465</v>
      </c>
      <c r="C49" s="466" t="s">
        <v>507</v>
      </c>
      <c r="D49" s="466" t="s">
        <v>609</v>
      </c>
      <c r="E49" s="466" t="s">
        <v>610</v>
      </c>
      <c r="F49" s="467" t="s">
        <v>611</v>
      </c>
      <c r="G49" s="466" t="s">
        <v>612</v>
      </c>
      <c r="H49" s="466" t="s">
        <v>613</v>
      </c>
      <c r="I49" s="465" t="s">
        <v>508</v>
      </c>
      <c r="J49" s="468" t="s">
        <v>462</v>
      </c>
      <c r="K49" s="469" t="s">
        <v>614</v>
      </c>
      <c r="L49" s="469" t="s">
        <v>615</v>
      </c>
      <c r="M49" s="469">
        <v>42036</v>
      </c>
      <c r="N49" s="469" t="s">
        <v>598</v>
      </c>
      <c r="O49" s="469" t="s">
        <v>598</v>
      </c>
      <c r="P49" s="470" t="s">
        <v>580</v>
      </c>
      <c r="Q49" s="470" t="s">
        <v>350</v>
      </c>
      <c r="R49" s="470">
        <v>41688</v>
      </c>
      <c r="S49" s="470">
        <v>41688</v>
      </c>
      <c r="T49" s="471" t="s">
        <v>616</v>
      </c>
    </row>
    <row r="50" spans="1:20" ht="27" x14ac:dyDescent="0.3">
      <c r="A50" s="472">
        <v>2297</v>
      </c>
      <c r="B50" s="472" t="s">
        <v>617</v>
      </c>
      <c r="C50" s="472" t="s">
        <v>618</v>
      </c>
      <c r="D50" s="472" t="s">
        <v>619</v>
      </c>
      <c r="E50" s="473" t="s">
        <v>620</v>
      </c>
      <c r="F50" s="474" t="s">
        <v>621</v>
      </c>
      <c r="G50" s="473" t="s">
        <v>622</v>
      </c>
      <c r="H50" s="472" t="s">
        <v>623</v>
      </c>
      <c r="I50" s="472" t="s">
        <v>624</v>
      </c>
      <c r="J50" s="475" t="s">
        <v>455</v>
      </c>
      <c r="K50" s="475" t="s">
        <v>625</v>
      </c>
      <c r="L50" s="476" t="s">
        <v>626</v>
      </c>
      <c r="M50" s="477">
        <v>42036</v>
      </c>
      <c r="N50" s="477">
        <v>42036</v>
      </c>
      <c r="O50" s="477" t="s">
        <v>598</v>
      </c>
      <c r="P50" s="478" t="s">
        <v>350</v>
      </c>
      <c r="Q50" s="478" t="s">
        <v>350</v>
      </c>
      <c r="R50" s="478">
        <v>41691</v>
      </c>
      <c r="S50" s="478">
        <v>41691</v>
      </c>
      <c r="T50" s="479" t="s">
        <v>627</v>
      </c>
    </row>
    <row r="51" spans="1:20" ht="27" x14ac:dyDescent="0.3">
      <c r="A51" s="465">
        <v>2608</v>
      </c>
      <c r="B51" s="465" t="s">
        <v>628</v>
      </c>
      <c r="C51" s="466" t="s">
        <v>629</v>
      </c>
      <c r="D51" s="466" t="s">
        <v>630</v>
      </c>
      <c r="E51" s="466" t="s">
        <v>631</v>
      </c>
      <c r="F51" s="480" t="s">
        <v>632</v>
      </c>
      <c r="G51" s="466" t="s">
        <v>633</v>
      </c>
      <c r="H51" s="466" t="s">
        <v>634</v>
      </c>
      <c r="I51" s="465" t="s">
        <v>324</v>
      </c>
      <c r="J51" s="468" t="s">
        <v>458</v>
      </c>
      <c r="K51" s="468" t="s">
        <v>635</v>
      </c>
      <c r="L51" s="468" t="s">
        <v>636</v>
      </c>
      <c r="M51" s="469">
        <v>42044</v>
      </c>
      <c r="N51" s="469" t="s">
        <v>598</v>
      </c>
      <c r="O51" s="469" t="s">
        <v>598</v>
      </c>
      <c r="P51" s="470" t="s">
        <v>580</v>
      </c>
      <c r="Q51" s="470" t="s">
        <v>350</v>
      </c>
      <c r="R51" s="470"/>
      <c r="S51" s="470"/>
      <c r="T51" s="481" t="s">
        <v>637</v>
      </c>
    </row>
    <row r="52" spans="1:20" ht="53.4" x14ac:dyDescent="0.3">
      <c r="A52" s="472">
        <v>2381</v>
      </c>
      <c r="B52" s="472" t="s">
        <v>265</v>
      </c>
      <c r="C52" s="473" t="s">
        <v>638</v>
      </c>
      <c r="D52" s="473" t="s">
        <v>639</v>
      </c>
      <c r="E52" s="473" t="s">
        <v>640</v>
      </c>
      <c r="F52" s="473" t="s">
        <v>641</v>
      </c>
      <c r="G52" s="473" t="s">
        <v>642</v>
      </c>
      <c r="H52" s="473" t="s">
        <v>643</v>
      </c>
      <c r="I52" s="472" t="s">
        <v>644</v>
      </c>
      <c r="J52" s="475" t="s">
        <v>455</v>
      </c>
      <c r="K52" s="475" t="s">
        <v>596</v>
      </c>
      <c r="L52" s="475" t="s">
        <v>606</v>
      </c>
      <c r="M52" s="477">
        <v>42050</v>
      </c>
      <c r="N52" s="477" t="s">
        <v>598</v>
      </c>
      <c r="O52" s="477" t="s">
        <v>598</v>
      </c>
      <c r="P52" s="478" t="s">
        <v>350</v>
      </c>
      <c r="Q52" s="478" t="s">
        <v>350</v>
      </c>
      <c r="R52" s="478">
        <v>41677</v>
      </c>
      <c r="S52" s="478">
        <v>41677</v>
      </c>
      <c r="T52" s="482" t="s">
        <v>645</v>
      </c>
    </row>
    <row r="53" spans="1:20" ht="53.4" x14ac:dyDescent="0.3">
      <c r="A53" s="472">
        <v>2514</v>
      </c>
      <c r="B53" s="472" t="s">
        <v>266</v>
      </c>
      <c r="C53" s="473" t="s">
        <v>638</v>
      </c>
      <c r="D53" s="473" t="s">
        <v>639</v>
      </c>
      <c r="E53" s="473" t="s">
        <v>640</v>
      </c>
      <c r="F53" s="473" t="s">
        <v>641</v>
      </c>
      <c r="G53" s="473" t="s">
        <v>642</v>
      </c>
      <c r="H53" s="473" t="s">
        <v>643</v>
      </c>
      <c r="I53" s="472" t="s">
        <v>644</v>
      </c>
      <c r="J53" s="475" t="s">
        <v>455</v>
      </c>
      <c r="K53" s="477" t="s">
        <v>635</v>
      </c>
      <c r="L53" s="477" t="s">
        <v>646</v>
      </c>
      <c r="M53" s="477">
        <v>42050</v>
      </c>
      <c r="N53" s="477" t="s">
        <v>598</v>
      </c>
      <c r="O53" s="477" t="s">
        <v>598</v>
      </c>
      <c r="P53" s="478" t="s">
        <v>580</v>
      </c>
      <c r="Q53" s="478" t="s">
        <v>350</v>
      </c>
      <c r="R53" s="478">
        <v>41677</v>
      </c>
      <c r="S53" s="478">
        <v>41677</v>
      </c>
      <c r="T53" s="482" t="s">
        <v>645</v>
      </c>
    </row>
    <row r="54" spans="1:20" ht="53.4" x14ac:dyDescent="0.3">
      <c r="A54" s="472">
        <v>2381</v>
      </c>
      <c r="B54" s="472" t="s">
        <v>265</v>
      </c>
      <c r="C54" s="473" t="s">
        <v>638</v>
      </c>
      <c r="D54" s="473" t="s">
        <v>639</v>
      </c>
      <c r="E54" s="473" t="s">
        <v>640</v>
      </c>
      <c r="F54" s="473" t="s">
        <v>641</v>
      </c>
      <c r="G54" s="473" t="s">
        <v>642</v>
      </c>
      <c r="H54" s="473" t="s">
        <v>643</v>
      </c>
      <c r="I54" s="472" t="s">
        <v>644</v>
      </c>
      <c r="J54" s="475" t="s">
        <v>455</v>
      </c>
      <c r="K54" s="475" t="s">
        <v>596</v>
      </c>
      <c r="L54" s="475" t="s">
        <v>606</v>
      </c>
      <c r="M54" s="477">
        <v>42050</v>
      </c>
      <c r="N54" s="477" t="s">
        <v>598</v>
      </c>
      <c r="O54" s="477" t="s">
        <v>598</v>
      </c>
      <c r="P54" s="478" t="s">
        <v>350</v>
      </c>
      <c r="Q54" s="478" t="s">
        <v>350</v>
      </c>
      <c r="R54" s="478">
        <v>41677</v>
      </c>
      <c r="S54" s="478">
        <v>41677</v>
      </c>
      <c r="T54" s="482" t="s">
        <v>645</v>
      </c>
    </row>
    <row r="55" spans="1:20" ht="53.4" x14ac:dyDescent="0.3">
      <c r="A55" s="472">
        <v>2514</v>
      </c>
      <c r="B55" s="472" t="s">
        <v>266</v>
      </c>
      <c r="C55" s="473" t="s">
        <v>638</v>
      </c>
      <c r="D55" s="473" t="s">
        <v>639</v>
      </c>
      <c r="E55" s="473" t="s">
        <v>640</v>
      </c>
      <c r="F55" s="473" t="s">
        <v>641</v>
      </c>
      <c r="G55" s="473" t="s">
        <v>642</v>
      </c>
      <c r="H55" s="473" t="s">
        <v>643</v>
      </c>
      <c r="I55" s="472" t="s">
        <v>644</v>
      </c>
      <c r="J55" s="475" t="s">
        <v>455</v>
      </c>
      <c r="K55" s="477" t="s">
        <v>635</v>
      </c>
      <c r="L55" s="477" t="s">
        <v>646</v>
      </c>
      <c r="M55" s="477">
        <v>42050</v>
      </c>
      <c r="N55" s="477" t="s">
        <v>598</v>
      </c>
      <c r="O55" s="477" t="s">
        <v>598</v>
      </c>
      <c r="P55" s="478" t="s">
        <v>580</v>
      </c>
      <c r="Q55" s="478" t="s">
        <v>350</v>
      </c>
      <c r="R55" s="478">
        <v>41677</v>
      </c>
      <c r="S55" s="478">
        <v>41677</v>
      </c>
      <c r="T55" s="482" t="s">
        <v>645</v>
      </c>
    </row>
    <row r="56" spans="1:20" ht="27" x14ac:dyDescent="0.3">
      <c r="A56" s="472">
        <v>2475</v>
      </c>
      <c r="B56" s="473" t="s">
        <v>647</v>
      </c>
      <c r="C56" s="472" t="s">
        <v>648</v>
      </c>
      <c r="D56" s="472" t="s">
        <v>649</v>
      </c>
      <c r="E56" s="473" t="s">
        <v>650</v>
      </c>
      <c r="F56" s="483" t="s">
        <v>651</v>
      </c>
      <c r="G56" s="473" t="s">
        <v>652</v>
      </c>
      <c r="H56" s="472" t="s">
        <v>653</v>
      </c>
      <c r="I56" s="472" t="s">
        <v>439</v>
      </c>
      <c r="J56" s="475" t="s">
        <v>451</v>
      </c>
      <c r="K56" s="475" t="s">
        <v>635</v>
      </c>
      <c r="L56" s="475" t="s">
        <v>654</v>
      </c>
      <c r="M56" s="477">
        <v>42051</v>
      </c>
      <c r="N56" s="477" t="s">
        <v>598</v>
      </c>
      <c r="O56" s="477" t="s">
        <v>598</v>
      </c>
      <c r="P56" s="478" t="s">
        <v>580</v>
      </c>
      <c r="Q56" s="478" t="s">
        <v>350</v>
      </c>
      <c r="R56" s="478"/>
      <c r="S56" s="478"/>
      <c r="T56" s="479" t="s">
        <v>655</v>
      </c>
    </row>
    <row r="59" spans="1:20" ht="21" x14ac:dyDescent="0.4">
      <c r="A59" s="1223" t="s">
        <v>413</v>
      </c>
      <c r="B59" s="1223"/>
      <c r="C59" s="1223"/>
      <c r="D59" s="1223"/>
      <c r="E59" s="1223"/>
      <c r="F59" s="1223"/>
    </row>
    <row r="60" spans="1:20" s="2" customFormat="1" ht="110.4" x14ac:dyDescent="0.3">
      <c r="A60" s="484" t="s">
        <v>656</v>
      </c>
      <c r="B60" s="484" t="s">
        <v>657</v>
      </c>
      <c r="C60" s="484" t="s">
        <v>658</v>
      </c>
      <c r="D60" s="485" t="s">
        <v>659</v>
      </c>
      <c r="E60" s="484" t="s">
        <v>660</v>
      </c>
      <c r="F60" s="484" t="s">
        <v>661</v>
      </c>
      <c r="G60" s="484" t="s">
        <v>662</v>
      </c>
      <c r="H60" s="484" t="s">
        <v>446</v>
      </c>
      <c r="I60" s="484" t="s">
        <v>663</v>
      </c>
      <c r="J60" s="484" t="s">
        <v>664</v>
      </c>
      <c r="K60" s="486" t="s">
        <v>665</v>
      </c>
      <c r="L60" s="487" t="s">
        <v>666</v>
      </c>
      <c r="M60" s="488" t="s">
        <v>667</v>
      </c>
      <c r="N60" s="488" t="s">
        <v>668</v>
      </c>
      <c r="O60" s="488" t="s">
        <v>669</v>
      </c>
      <c r="P60" s="488" t="s">
        <v>670</v>
      </c>
      <c r="Q60" s="489" t="s">
        <v>671</v>
      </c>
      <c r="R60" s="489" t="s">
        <v>672</v>
      </c>
      <c r="S60" s="489" t="s">
        <v>673</v>
      </c>
      <c r="T60" s="490" t="s">
        <v>674</v>
      </c>
    </row>
    <row r="61" spans="1:20" x14ac:dyDescent="0.3">
      <c r="A61" s="491" t="s">
        <v>675</v>
      </c>
      <c r="B61" s="492">
        <v>41950</v>
      </c>
      <c r="C61" s="493" t="s">
        <v>676</v>
      </c>
      <c r="D61" s="494" t="s">
        <v>677</v>
      </c>
      <c r="E61" s="492">
        <v>42369</v>
      </c>
      <c r="F61" s="495">
        <v>2585</v>
      </c>
      <c r="G61" s="496" t="s">
        <v>678</v>
      </c>
      <c r="H61" s="496" t="s">
        <v>455</v>
      </c>
      <c r="I61" s="496" t="s">
        <v>679</v>
      </c>
      <c r="J61" s="497">
        <v>970</v>
      </c>
      <c r="K61" s="491" t="s">
        <v>678</v>
      </c>
      <c r="L61" s="494" t="s">
        <v>680</v>
      </c>
      <c r="M61" s="494" t="s">
        <v>680</v>
      </c>
      <c r="N61" s="494" t="s">
        <v>680</v>
      </c>
      <c r="O61" s="494" t="s">
        <v>680</v>
      </c>
      <c r="P61" s="494" t="s">
        <v>678</v>
      </c>
      <c r="Q61" s="494" t="s">
        <v>681</v>
      </c>
      <c r="R61" s="494" t="s">
        <v>678</v>
      </c>
      <c r="S61" s="494"/>
      <c r="T61" s="491" t="s">
        <v>682</v>
      </c>
    </row>
    <row r="62" spans="1:20" x14ac:dyDescent="0.3">
      <c r="A62" s="498" t="s">
        <v>683</v>
      </c>
      <c r="B62" s="499">
        <v>41968</v>
      </c>
      <c r="C62" s="493" t="s">
        <v>684</v>
      </c>
      <c r="D62" s="500" t="s">
        <v>685</v>
      </c>
      <c r="E62" s="499">
        <v>42370</v>
      </c>
      <c r="F62" s="501">
        <v>2585</v>
      </c>
      <c r="G62" s="493" t="s">
        <v>678</v>
      </c>
      <c r="H62" s="493" t="s">
        <v>455</v>
      </c>
      <c r="I62" s="493" t="s">
        <v>679</v>
      </c>
      <c r="J62" s="502">
        <v>2075</v>
      </c>
      <c r="K62" s="503" t="s">
        <v>678</v>
      </c>
      <c r="L62" s="504" t="s">
        <v>678</v>
      </c>
      <c r="M62" s="504" t="s">
        <v>680</v>
      </c>
      <c r="N62" s="504" t="s">
        <v>678</v>
      </c>
      <c r="O62" s="504" t="s">
        <v>678</v>
      </c>
      <c r="P62" s="504" t="s">
        <v>678</v>
      </c>
      <c r="Q62" s="504" t="s">
        <v>681</v>
      </c>
      <c r="R62" s="504" t="s">
        <v>681</v>
      </c>
      <c r="S62" s="504" t="s">
        <v>681</v>
      </c>
      <c r="T62" s="505" t="s">
        <v>686</v>
      </c>
    </row>
    <row r="63" spans="1:20" x14ac:dyDescent="0.3">
      <c r="A63" s="498" t="s">
        <v>687</v>
      </c>
      <c r="B63" s="499">
        <v>42026</v>
      </c>
      <c r="C63" s="493" t="s">
        <v>688</v>
      </c>
      <c r="D63" s="500" t="s">
        <v>689</v>
      </c>
      <c r="E63" s="499">
        <v>42551</v>
      </c>
      <c r="F63" s="501">
        <v>2442</v>
      </c>
      <c r="G63" s="493" t="s">
        <v>678</v>
      </c>
      <c r="H63" s="493" t="s">
        <v>455</v>
      </c>
      <c r="I63" s="493" t="s">
        <v>265</v>
      </c>
      <c r="J63" s="502">
        <v>500</v>
      </c>
      <c r="K63" s="503"/>
      <c r="L63" s="504"/>
      <c r="M63" s="504"/>
      <c r="N63" s="504"/>
      <c r="O63" s="504"/>
      <c r="P63" s="504"/>
      <c r="Q63" s="504"/>
      <c r="R63" s="504"/>
      <c r="S63" s="504"/>
      <c r="T63" s="505"/>
    </row>
    <row r="64" spans="1:20" x14ac:dyDescent="0.3">
      <c r="A64" s="498" t="s">
        <v>690</v>
      </c>
      <c r="B64" s="499">
        <v>41992</v>
      </c>
      <c r="C64" s="493" t="s">
        <v>691</v>
      </c>
      <c r="D64" s="500" t="s">
        <v>692</v>
      </c>
      <c r="E64" s="499">
        <v>42490</v>
      </c>
      <c r="F64" s="501">
        <v>2639</v>
      </c>
      <c r="G64" s="493" t="s">
        <v>678</v>
      </c>
      <c r="H64" s="493" t="s">
        <v>455</v>
      </c>
      <c r="I64" s="493" t="s">
        <v>693</v>
      </c>
      <c r="J64" s="502">
        <v>301</v>
      </c>
      <c r="K64" s="503" t="s">
        <v>678</v>
      </c>
      <c r="L64" s="504" t="s">
        <v>680</v>
      </c>
      <c r="M64" s="504" t="s">
        <v>680</v>
      </c>
      <c r="N64" s="504" t="s">
        <v>680</v>
      </c>
      <c r="O64" s="504" t="s">
        <v>678</v>
      </c>
      <c r="P64" s="504" t="s">
        <v>678</v>
      </c>
      <c r="Q64" s="504" t="s">
        <v>678</v>
      </c>
      <c r="R64" s="504" t="s">
        <v>694</v>
      </c>
      <c r="S64" s="504" t="s">
        <v>678</v>
      </c>
      <c r="T64" s="505" t="s">
        <v>695</v>
      </c>
    </row>
    <row r="65" spans="1:20" x14ac:dyDescent="0.3">
      <c r="A65" s="498" t="s">
        <v>696</v>
      </c>
      <c r="B65" s="499">
        <v>41991</v>
      </c>
      <c r="C65" s="493" t="s">
        <v>697</v>
      </c>
      <c r="D65" s="500" t="s">
        <v>698</v>
      </c>
      <c r="E65" s="499">
        <v>43951</v>
      </c>
      <c r="F65" s="501">
        <v>2556</v>
      </c>
      <c r="G65" s="493" t="s">
        <v>678</v>
      </c>
      <c r="H65" s="493" t="s">
        <v>455</v>
      </c>
      <c r="I65" s="493" t="s">
        <v>465</v>
      </c>
      <c r="J65" s="502">
        <v>6802</v>
      </c>
      <c r="K65" s="503" t="s">
        <v>678</v>
      </c>
      <c r="L65" s="504" t="s">
        <v>681</v>
      </c>
      <c r="M65" s="504" t="s">
        <v>680</v>
      </c>
      <c r="N65" s="504" t="s">
        <v>678</v>
      </c>
      <c r="O65" s="504" t="s">
        <v>678</v>
      </c>
      <c r="P65" s="504" t="s">
        <v>678</v>
      </c>
      <c r="Q65" s="504" t="s">
        <v>678</v>
      </c>
      <c r="R65" s="504" t="s">
        <v>678</v>
      </c>
      <c r="S65" s="504" t="s">
        <v>678</v>
      </c>
      <c r="T65" s="505" t="s">
        <v>699</v>
      </c>
    </row>
    <row r="66" spans="1:20" x14ac:dyDescent="0.3">
      <c r="A66" s="498" t="s">
        <v>700</v>
      </c>
      <c r="B66" s="499">
        <v>41388</v>
      </c>
      <c r="C66" s="493" t="s">
        <v>701</v>
      </c>
      <c r="D66" s="500" t="s">
        <v>702</v>
      </c>
      <c r="E66" s="499">
        <v>41943</v>
      </c>
      <c r="F66" s="501">
        <v>1673</v>
      </c>
      <c r="G66" s="493" t="s">
        <v>678</v>
      </c>
      <c r="H66" s="493" t="s">
        <v>451</v>
      </c>
      <c r="I66" s="493" t="s">
        <v>703</v>
      </c>
      <c r="J66" s="502">
        <v>9848</v>
      </c>
      <c r="K66" s="503" t="s">
        <v>678</v>
      </c>
      <c r="L66" s="503" t="s">
        <v>678</v>
      </c>
      <c r="M66" s="504" t="s">
        <v>681</v>
      </c>
      <c r="N66" s="504" t="s">
        <v>680</v>
      </c>
      <c r="O66" s="503" t="s">
        <v>678</v>
      </c>
      <c r="P66" s="503" t="s">
        <v>678</v>
      </c>
      <c r="Q66" s="503" t="s">
        <v>678</v>
      </c>
      <c r="R66" s="503" t="s">
        <v>678</v>
      </c>
      <c r="S66" s="503" t="s">
        <v>678</v>
      </c>
      <c r="T66" s="505" t="s">
        <v>704</v>
      </c>
    </row>
    <row r="67" spans="1:20" x14ac:dyDescent="0.3">
      <c r="A67" s="498" t="s">
        <v>705</v>
      </c>
      <c r="B67" s="499">
        <v>41562</v>
      </c>
      <c r="C67" s="493" t="s">
        <v>706</v>
      </c>
      <c r="D67" s="500" t="s">
        <v>702</v>
      </c>
      <c r="E67" s="499">
        <v>42004</v>
      </c>
      <c r="F67" s="501">
        <v>1673</v>
      </c>
      <c r="G67" s="493" t="s">
        <v>678</v>
      </c>
      <c r="H67" s="493" t="s">
        <v>451</v>
      </c>
      <c r="I67" s="493" t="s">
        <v>465</v>
      </c>
      <c r="J67" s="502">
        <v>9848</v>
      </c>
      <c r="K67" s="503" t="s">
        <v>678</v>
      </c>
      <c r="L67" s="503" t="s">
        <v>678</v>
      </c>
      <c r="M67" s="504" t="s">
        <v>681</v>
      </c>
      <c r="N67" s="504" t="s">
        <v>680</v>
      </c>
      <c r="O67" s="503" t="s">
        <v>678</v>
      </c>
      <c r="P67" s="503" t="s">
        <v>678</v>
      </c>
      <c r="Q67" s="503" t="s">
        <v>678</v>
      </c>
      <c r="R67" s="503" t="s">
        <v>678</v>
      </c>
      <c r="S67" s="503" t="s">
        <v>678</v>
      </c>
      <c r="T67" s="505" t="s">
        <v>704</v>
      </c>
    </row>
    <row r="68" spans="1:20" x14ac:dyDescent="0.3">
      <c r="A68" s="498" t="s">
        <v>707</v>
      </c>
      <c r="B68" s="499">
        <v>41548</v>
      </c>
      <c r="C68" s="493" t="s">
        <v>708</v>
      </c>
      <c r="D68" s="500" t="s">
        <v>702</v>
      </c>
      <c r="E68" s="499">
        <v>42004</v>
      </c>
      <c r="F68" s="501">
        <v>1673</v>
      </c>
      <c r="G68" s="493" t="s">
        <v>678</v>
      </c>
      <c r="H68" s="493" t="s">
        <v>451</v>
      </c>
      <c r="I68" s="493" t="s">
        <v>265</v>
      </c>
      <c r="J68" s="502">
        <v>9848</v>
      </c>
      <c r="K68" s="503" t="s">
        <v>678</v>
      </c>
      <c r="L68" s="503" t="s">
        <v>678</v>
      </c>
      <c r="M68" s="504" t="s">
        <v>681</v>
      </c>
      <c r="N68" s="504" t="s">
        <v>680</v>
      </c>
      <c r="O68" s="503" t="s">
        <v>678</v>
      </c>
      <c r="P68" s="503" t="s">
        <v>678</v>
      </c>
      <c r="Q68" s="503" t="s">
        <v>678</v>
      </c>
      <c r="R68" s="503" t="s">
        <v>678</v>
      </c>
      <c r="S68" s="503" t="s">
        <v>678</v>
      </c>
      <c r="T68" s="505" t="s">
        <v>704</v>
      </c>
    </row>
    <row r="69" spans="1:20" x14ac:dyDescent="0.3">
      <c r="A69" s="498" t="s">
        <v>709</v>
      </c>
      <c r="B69" s="499">
        <v>41886</v>
      </c>
      <c r="C69" s="493" t="s">
        <v>710</v>
      </c>
      <c r="D69" s="500" t="s">
        <v>711</v>
      </c>
      <c r="E69" s="499">
        <v>42035</v>
      </c>
      <c r="F69" s="501">
        <v>2247</v>
      </c>
      <c r="G69" s="493" t="s">
        <v>678</v>
      </c>
      <c r="H69" s="493" t="s">
        <v>451</v>
      </c>
      <c r="I69" s="493" t="s">
        <v>703</v>
      </c>
      <c r="J69" s="502">
        <v>5865</v>
      </c>
      <c r="K69" s="503" t="s">
        <v>678</v>
      </c>
      <c r="L69" s="504" t="s">
        <v>680</v>
      </c>
      <c r="M69" s="504" t="s">
        <v>681</v>
      </c>
      <c r="N69" s="504" t="s">
        <v>680</v>
      </c>
      <c r="O69" s="504" t="s">
        <v>678</v>
      </c>
      <c r="P69" s="504" t="s">
        <v>678</v>
      </c>
      <c r="Q69" s="504" t="s">
        <v>678</v>
      </c>
      <c r="R69" s="504" t="s">
        <v>678</v>
      </c>
      <c r="S69" s="504" t="s">
        <v>678</v>
      </c>
      <c r="T69" s="505" t="s">
        <v>712</v>
      </c>
    </row>
    <row r="72" spans="1:20" ht="21" x14ac:dyDescent="0.4">
      <c r="A72" s="1223" t="s">
        <v>713</v>
      </c>
      <c r="B72" s="1223"/>
      <c r="C72" s="1223"/>
      <c r="D72" s="1223"/>
      <c r="E72" s="1223"/>
      <c r="F72" s="1223"/>
    </row>
    <row r="73" spans="1:20" ht="17.399999999999999" x14ac:dyDescent="0.3">
      <c r="A73" s="1299" t="s">
        <v>714</v>
      </c>
      <c r="B73" s="1300"/>
      <c r="C73" s="1300"/>
      <c r="D73" s="1300"/>
      <c r="E73" s="1300"/>
      <c r="F73" s="1300"/>
      <c r="G73" s="1300"/>
      <c r="H73" s="1300"/>
      <c r="I73" s="1300"/>
      <c r="J73" s="1301"/>
    </row>
    <row r="74" spans="1:20" x14ac:dyDescent="0.3">
      <c r="A74" s="506" t="s">
        <v>715</v>
      </c>
      <c r="B74" s="506" t="s">
        <v>547</v>
      </c>
      <c r="C74" s="506" t="s">
        <v>307</v>
      </c>
      <c r="D74" s="506" t="s">
        <v>546</v>
      </c>
      <c r="E74" s="506" t="s">
        <v>716</v>
      </c>
      <c r="F74" s="506" t="s">
        <v>717</v>
      </c>
      <c r="G74" s="506" t="s">
        <v>718</v>
      </c>
      <c r="H74" s="507" t="s">
        <v>446</v>
      </c>
      <c r="I74" s="508" t="s">
        <v>719</v>
      </c>
      <c r="J74" s="509" t="s">
        <v>448</v>
      </c>
    </row>
    <row r="75" spans="1:20" ht="28.8" x14ac:dyDescent="0.3">
      <c r="A75" s="510">
        <v>2608</v>
      </c>
      <c r="B75" s="511" t="s">
        <v>501</v>
      </c>
      <c r="C75" s="512" t="s">
        <v>324</v>
      </c>
      <c r="D75" s="512" t="s">
        <v>720</v>
      </c>
      <c r="E75" s="513">
        <v>2899</v>
      </c>
      <c r="F75" s="514">
        <v>42004</v>
      </c>
      <c r="G75" s="515" t="s">
        <v>721</v>
      </c>
      <c r="H75" s="516" t="s">
        <v>458</v>
      </c>
      <c r="I75" s="517">
        <v>41915</v>
      </c>
      <c r="J75" s="518" t="s">
        <v>722</v>
      </c>
    </row>
    <row r="76" spans="1:20" ht="27" x14ac:dyDescent="0.3">
      <c r="A76" s="510">
        <v>2451</v>
      </c>
      <c r="B76" s="519" t="s">
        <v>516</v>
      </c>
      <c r="C76" s="520" t="s">
        <v>324</v>
      </c>
      <c r="D76" s="520" t="s">
        <v>723</v>
      </c>
      <c r="E76" s="513">
        <v>22853</v>
      </c>
      <c r="F76" s="514">
        <v>42035</v>
      </c>
      <c r="G76" s="521" t="s">
        <v>721</v>
      </c>
      <c r="H76" s="516" t="s">
        <v>458</v>
      </c>
      <c r="I76" s="522" t="s">
        <v>724</v>
      </c>
      <c r="J76" s="523" t="s">
        <v>725</v>
      </c>
    </row>
    <row r="77" spans="1:20" x14ac:dyDescent="0.3">
      <c r="A77" s="510" t="s">
        <v>726</v>
      </c>
      <c r="B77" s="511" t="s">
        <v>516</v>
      </c>
      <c r="C77" s="512" t="s">
        <v>324</v>
      </c>
      <c r="D77" s="512" t="s">
        <v>693</v>
      </c>
      <c r="E77" s="513">
        <v>3690</v>
      </c>
      <c r="F77" s="514">
        <v>42035</v>
      </c>
      <c r="G77" s="515" t="s">
        <v>721</v>
      </c>
      <c r="H77" s="516" t="s">
        <v>458</v>
      </c>
      <c r="I77" s="517"/>
      <c r="J77" s="524" t="s">
        <v>727</v>
      </c>
    </row>
    <row r="78" spans="1:20" ht="28.8" x14ac:dyDescent="0.3">
      <c r="A78" s="510">
        <v>2636</v>
      </c>
      <c r="B78" s="511" t="s">
        <v>728</v>
      </c>
      <c r="C78" s="512" t="s">
        <v>324</v>
      </c>
      <c r="D78" s="512" t="s">
        <v>264</v>
      </c>
      <c r="E78" s="513">
        <v>3549</v>
      </c>
      <c r="F78" s="514">
        <v>42124</v>
      </c>
      <c r="G78" s="515" t="s">
        <v>729</v>
      </c>
      <c r="H78" s="516" t="s">
        <v>458</v>
      </c>
      <c r="I78" s="517"/>
      <c r="J78" s="525" t="s">
        <v>730</v>
      </c>
    </row>
    <row r="79" spans="1:20" x14ac:dyDescent="0.3">
      <c r="A79" s="510">
        <v>2578</v>
      </c>
      <c r="B79" s="511" t="s">
        <v>731</v>
      </c>
      <c r="C79" s="512" t="s">
        <v>324</v>
      </c>
      <c r="D79" s="512" t="s">
        <v>264</v>
      </c>
      <c r="E79" s="513">
        <v>5570</v>
      </c>
      <c r="F79" s="514">
        <v>42155</v>
      </c>
      <c r="G79" s="521" t="s">
        <v>732</v>
      </c>
      <c r="H79" s="516" t="s">
        <v>458</v>
      </c>
      <c r="I79" s="517"/>
      <c r="J79" s="526"/>
    </row>
    <row r="80" spans="1:20" x14ac:dyDescent="0.3">
      <c r="A80" s="510" t="s">
        <v>733</v>
      </c>
      <c r="B80" s="511" t="s">
        <v>734</v>
      </c>
      <c r="C80" s="512" t="s">
        <v>324</v>
      </c>
      <c r="D80" s="512" t="s">
        <v>474</v>
      </c>
      <c r="E80" s="513">
        <v>3217</v>
      </c>
      <c r="F80" s="514">
        <v>42155</v>
      </c>
      <c r="G80" s="515" t="s">
        <v>735</v>
      </c>
      <c r="H80" s="516" t="s">
        <v>458</v>
      </c>
      <c r="I80" s="517"/>
      <c r="J80" s="525"/>
    </row>
    <row r="81" spans="1:10" x14ac:dyDescent="0.3">
      <c r="A81" s="510" t="s">
        <v>736</v>
      </c>
      <c r="B81" s="511" t="s">
        <v>734</v>
      </c>
      <c r="C81" s="512" t="s">
        <v>324</v>
      </c>
      <c r="D81" s="520" t="s">
        <v>737</v>
      </c>
      <c r="E81" s="513">
        <v>15356</v>
      </c>
      <c r="F81" s="514">
        <v>42155</v>
      </c>
      <c r="G81" s="515" t="s">
        <v>735</v>
      </c>
      <c r="H81" s="516" t="s">
        <v>458</v>
      </c>
      <c r="I81" s="517" t="s">
        <v>13</v>
      </c>
      <c r="J81" s="525" t="s">
        <v>13</v>
      </c>
    </row>
    <row r="82" spans="1:10" x14ac:dyDescent="0.3">
      <c r="A82" s="510" t="s">
        <v>738</v>
      </c>
      <c r="B82" s="511" t="s">
        <v>734</v>
      </c>
      <c r="C82" s="512" t="s">
        <v>324</v>
      </c>
      <c r="D82" s="512" t="s">
        <v>679</v>
      </c>
      <c r="E82" s="513">
        <v>3529</v>
      </c>
      <c r="F82" s="514">
        <v>42155</v>
      </c>
      <c r="G82" s="527" t="s">
        <v>735</v>
      </c>
      <c r="H82" s="516" t="s">
        <v>458</v>
      </c>
      <c r="I82" s="517"/>
      <c r="J82" s="525"/>
    </row>
    <row r="83" spans="1:10" x14ac:dyDescent="0.3">
      <c r="A83" s="510" t="s">
        <v>739</v>
      </c>
      <c r="B83" s="511" t="s">
        <v>734</v>
      </c>
      <c r="C83" s="512" t="s">
        <v>324</v>
      </c>
      <c r="D83" s="520" t="s">
        <v>740</v>
      </c>
      <c r="E83" s="513">
        <v>951</v>
      </c>
      <c r="F83" s="514">
        <v>42155</v>
      </c>
      <c r="G83" s="515" t="s">
        <v>741</v>
      </c>
      <c r="H83" s="516" t="s">
        <v>458</v>
      </c>
      <c r="I83" s="517" t="s">
        <v>13</v>
      </c>
      <c r="J83" s="525" t="s">
        <v>13</v>
      </c>
    </row>
    <row r="84" spans="1:10" x14ac:dyDescent="0.3">
      <c r="A84" s="510">
        <v>2637</v>
      </c>
      <c r="B84" s="511" t="s">
        <v>742</v>
      </c>
      <c r="C84" s="512" t="s">
        <v>324</v>
      </c>
      <c r="D84" s="512" t="s">
        <v>465</v>
      </c>
      <c r="E84" s="513">
        <v>400</v>
      </c>
      <c r="F84" s="514">
        <v>42277</v>
      </c>
      <c r="G84" s="515" t="s">
        <v>743</v>
      </c>
      <c r="H84" s="516" t="s">
        <v>458</v>
      </c>
      <c r="I84" s="517"/>
      <c r="J84" s="525"/>
    </row>
    <row r="85" spans="1:10" x14ac:dyDescent="0.3">
      <c r="A85" s="528">
        <v>1328</v>
      </c>
      <c r="B85" s="528" t="s">
        <v>744</v>
      </c>
      <c r="C85" s="529" t="s">
        <v>324</v>
      </c>
      <c r="D85" s="529" t="s">
        <v>745</v>
      </c>
      <c r="E85" s="530">
        <v>7455</v>
      </c>
      <c r="F85" s="531">
        <v>42291</v>
      </c>
      <c r="G85" s="515" t="s">
        <v>735</v>
      </c>
      <c r="H85" s="532" t="s">
        <v>458</v>
      </c>
      <c r="I85" s="533"/>
      <c r="J85" s="534"/>
    </row>
    <row r="86" spans="1:10" x14ac:dyDescent="0.3">
      <c r="A86" s="510">
        <v>2449</v>
      </c>
      <c r="B86" s="511" t="s">
        <v>746</v>
      </c>
      <c r="C86" s="512" t="s">
        <v>324</v>
      </c>
      <c r="D86" s="512" t="s">
        <v>450</v>
      </c>
      <c r="E86" s="513">
        <v>3000</v>
      </c>
      <c r="F86" s="514">
        <v>42369</v>
      </c>
      <c r="G86" s="521" t="s">
        <v>732</v>
      </c>
      <c r="H86" s="516" t="s">
        <v>458</v>
      </c>
      <c r="I86" s="517"/>
      <c r="J86" s="535"/>
    </row>
    <row r="87" spans="1:10" x14ac:dyDescent="0.3">
      <c r="A87" s="510">
        <v>2450</v>
      </c>
      <c r="B87" s="511" t="s">
        <v>457</v>
      </c>
      <c r="C87" s="512" t="s">
        <v>520</v>
      </c>
      <c r="D87" s="512" t="s">
        <v>450</v>
      </c>
      <c r="E87" s="513">
        <v>2385</v>
      </c>
      <c r="F87" s="514">
        <v>42369</v>
      </c>
      <c r="G87" s="515" t="s">
        <v>721</v>
      </c>
      <c r="H87" s="516" t="s">
        <v>458</v>
      </c>
      <c r="I87" s="517"/>
      <c r="J87" s="525"/>
    </row>
    <row r="88" spans="1:10" x14ac:dyDescent="0.3">
      <c r="A88" s="510">
        <v>1521</v>
      </c>
      <c r="B88" s="519" t="s">
        <v>464</v>
      </c>
      <c r="C88" s="520" t="s">
        <v>324</v>
      </c>
      <c r="D88" s="520" t="s">
        <v>465</v>
      </c>
      <c r="E88" s="513">
        <v>12900</v>
      </c>
      <c r="F88" s="514">
        <v>42429</v>
      </c>
      <c r="G88" s="521" t="s">
        <v>741</v>
      </c>
      <c r="H88" s="516" t="s">
        <v>458</v>
      </c>
      <c r="I88" s="517"/>
      <c r="J88" s="525"/>
    </row>
    <row r="89" spans="1:10" x14ac:dyDescent="0.3">
      <c r="A89" s="510" t="s">
        <v>747</v>
      </c>
      <c r="B89" s="511" t="s">
        <v>748</v>
      </c>
      <c r="C89" s="512" t="s">
        <v>324</v>
      </c>
      <c r="D89" s="512" t="s">
        <v>265</v>
      </c>
      <c r="E89" s="513">
        <v>17679</v>
      </c>
      <c r="F89" s="514">
        <v>42429</v>
      </c>
      <c r="G89" s="527" t="s">
        <v>729</v>
      </c>
      <c r="H89" s="516" t="s">
        <v>458</v>
      </c>
      <c r="I89" s="517"/>
      <c r="J89" s="525"/>
    </row>
    <row r="90" spans="1:10" x14ac:dyDescent="0.3">
      <c r="A90" s="510" t="s">
        <v>749</v>
      </c>
      <c r="B90" s="511" t="s">
        <v>748</v>
      </c>
      <c r="C90" s="512" t="s">
        <v>324</v>
      </c>
      <c r="D90" s="512" t="s">
        <v>750</v>
      </c>
      <c r="E90" s="513">
        <v>870</v>
      </c>
      <c r="F90" s="514">
        <v>42429</v>
      </c>
      <c r="G90" s="515" t="s">
        <v>729</v>
      </c>
      <c r="H90" s="516" t="s">
        <v>458</v>
      </c>
      <c r="I90" s="517"/>
      <c r="J90" s="525"/>
    </row>
    <row r="91" spans="1:10" x14ac:dyDescent="0.3">
      <c r="A91" s="510">
        <v>2468</v>
      </c>
      <c r="B91" s="511" t="s">
        <v>751</v>
      </c>
      <c r="C91" s="512" t="s">
        <v>324</v>
      </c>
      <c r="D91" s="512" t="s">
        <v>261</v>
      </c>
      <c r="E91" s="513">
        <v>26528</v>
      </c>
      <c r="F91" s="514">
        <v>42460</v>
      </c>
      <c r="G91" s="515" t="s">
        <v>752</v>
      </c>
      <c r="H91" s="516" t="s">
        <v>458</v>
      </c>
      <c r="I91" s="517"/>
      <c r="J91" s="525"/>
    </row>
    <row r="92" spans="1:10" x14ac:dyDescent="0.3">
      <c r="A92" s="510">
        <v>2468</v>
      </c>
      <c r="B92" s="511" t="s">
        <v>751</v>
      </c>
      <c r="C92" s="512" t="s">
        <v>324</v>
      </c>
      <c r="D92" s="520" t="s">
        <v>266</v>
      </c>
      <c r="E92" s="513">
        <v>3819</v>
      </c>
      <c r="F92" s="514">
        <v>42460</v>
      </c>
      <c r="G92" s="515" t="s">
        <v>752</v>
      </c>
      <c r="H92" s="516" t="s">
        <v>458</v>
      </c>
      <c r="I92" s="517"/>
      <c r="J92" s="525"/>
    </row>
    <row r="93" spans="1:10" x14ac:dyDescent="0.3">
      <c r="A93" s="510">
        <v>2455</v>
      </c>
      <c r="B93" s="511" t="s">
        <v>753</v>
      </c>
      <c r="C93" s="512" t="s">
        <v>324</v>
      </c>
      <c r="D93" s="512" t="s">
        <v>754</v>
      </c>
      <c r="E93" s="513">
        <v>2298</v>
      </c>
      <c r="F93" s="514">
        <v>42490</v>
      </c>
      <c r="G93" s="515" t="s">
        <v>732</v>
      </c>
      <c r="H93" s="516" t="s">
        <v>458</v>
      </c>
      <c r="I93" s="517"/>
      <c r="J93" s="525"/>
    </row>
    <row r="94" spans="1:10" ht="28.8" x14ac:dyDescent="0.3">
      <c r="A94" s="528">
        <v>2345</v>
      </c>
      <c r="B94" s="528" t="s">
        <v>755</v>
      </c>
      <c r="C94" s="529" t="s">
        <v>324</v>
      </c>
      <c r="D94" s="529" t="s">
        <v>264</v>
      </c>
      <c r="E94" s="530">
        <v>10800</v>
      </c>
      <c r="F94" s="531">
        <v>42521</v>
      </c>
      <c r="G94" s="521" t="s">
        <v>735</v>
      </c>
      <c r="H94" s="516" t="s">
        <v>458</v>
      </c>
      <c r="I94" s="536" t="s">
        <v>13</v>
      </c>
      <c r="J94" s="537"/>
    </row>
    <row r="95" spans="1:10" x14ac:dyDescent="0.3">
      <c r="A95" s="510">
        <v>2401</v>
      </c>
      <c r="B95" s="511" t="s">
        <v>756</v>
      </c>
      <c r="C95" s="512" t="s">
        <v>324</v>
      </c>
      <c r="D95" s="514" t="s">
        <v>471</v>
      </c>
      <c r="E95" s="513">
        <v>45050</v>
      </c>
      <c r="F95" s="514">
        <v>42521</v>
      </c>
      <c r="G95" s="521" t="s">
        <v>741</v>
      </c>
      <c r="H95" s="516" t="s">
        <v>458</v>
      </c>
      <c r="I95" s="517"/>
      <c r="J95" s="525"/>
    </row>
    <row r="98" spans="1:9" ht="21.6" thickBot="1" x14ac:dyDescent="0.45">
      <c r="A98" s="1223" t="s">
        <v>757</v>
      </c>
      <c r="B98" s="1223"/>
      <c r="C98" s="1223"/>
      <c r="D98" s="1223"/>
      <c r="E98" s="1223"/>
      <c r="F98" s="1223"/>
    </row>
    <row r="99" spans="1:9" ht="17.399999999999999" x14ac:dyDescent="0.3">
      <c r="A99" s="1302" t="s">
        <v>758</v>
      </c>
      <c r="B99" s="1303"/>
      <c r="C99" s="1303"/>
      <c r="D99" s="1303"/>
      <c r="E99" s="1303"/>
      <c r="F99" s="1303"/>
      <c r="G99" s="1303"/>
      <c r="H99" s="1303"/>
      <c r="I99" s="1304"/>
    </row>
    <row r="100" spans="1:9" x14ac:dyDescent="0.3">
      <c r="A100" s="506" t="s">
        <v>443</v>
      </c>
      <c r="B100" s="506" t="s">
        <v>547</v>
      </c>
      <c r="C100" s="506" t="s">
        <v>307</v>
      </c>
      <c r="D100" s="506" t="s">
        <v>546</v>
      </c>
      <c r="E100" s="538" t="s">
        <v>759</v>
      </c>
      <c r="F100" s="539" t="s">
        <v>717</v>
      </c>
      <c r="G100" s="507" t="s">
        <v>446</v>
      </c>
      <c r="H100" s="508" t="s">
        <v>719</v>
      </c>
      <c r="I100" s="540" t="s">
        <v>448</v>
      </c>
    </row>
    <row r="101" spans="1:9" x14ac:dyDescent="0.3">
      <c r="A101" s="510">
        <v>2560</v>
      </c>
      <c r="B101" s="511" t="s">
        <v>760</v>
      </c>
      <c r="C101" s="512" t="s">
        <v>324</v>
      </c>
      <c r="D101" s="512" t="s">
        <v>474</v>
      </c>
      <c r="E101" s="513">
        <v>9044</v>
      </c>
      <c r="F101" s="514">
        <v>42124</v>
      </c>
      <c r="G101" s="532" t="s">
        <v>458</v>
      </c>
      <c r="H101" s="533"/>
      <c r="I101" s="541" t="s">
        <v>761</v>
      </c>
    </row>
    <row r="102" spans="1:9" x14ac:dyDescent="0.3">
      <c r="A102" s="528">
        <v>2313</v>
      </c>
      <c r="B102" s="528" t="s">
        <v>762</v>
      </c>
      <c r="C102" s="529" t="s">
        <v>324</v>
      </c>
      <c r="D102" s="529" t="s">
        <v>745</v>
      </c>
      <c r="E102" s="530">
        <v>3269</v>
      </c>
      <c r="F102" s="531">
        <v>42185</v>
      </c>
      <c r="G102" s="532" t="s">
        <v>458</v>
      </c>
      <c r="H102" s="536" t="s">
        <v>13</v>
      </c>
      <c r="I102" s="541"/>
    </row>
    <row r="103" spans="1:9" x14ac:dyDescent="0.3">
      <c r="A103" s="510">
        <v>2413</v>
      </c>
      <c r="B103" s="519" t="s">
        <v>763</v>
      </c>
      <c r="C103" s="520" t="s">
        <v>324</v>
      </c>
      <c r="D103" s="520" t="s">
        <v>679</v>
      </c>
      <c r="E103" s="513">
        <v>2554</v>
      </c>
      <c r="F103" s="514">
        <v>42185</v>
      </c>
      <c r="G103" s="532" t="s">
        <v>458</v>
      </c>
      <c r="H103" s="517"/>
      <c r="I103" s="534" t="s">
        <v>764</v>
      </c>
    </row>
    <row r="104" spans="1:9" x14ac:dyDescent="0.3">
      <c r="A104" s="510">
        <v>2303</v>
      </c>
      <c r="B104" s="519" t="s">
        <v>765</v>
      </c>
      <c r="C104" s="520" t="s">
        <v>324</v>
      </c>
      <c r="D104" s="520" t="s">
        <v>679</v>
      </c>
      <c r="E104" s="513">
        <v>16186</v>
      </c>
      <c r="F104" s="514">
        <v>42216</v>
      </c>
      <c r="G104" s="532" t="s">
        <v>458</v>
      </c>
      <c r="H104" s="517"/>
      <c r="I104" s="541" t="s">
        <v>766</v>
      </c>
    </row>
    <row r="105" spans="1:9" x14ac:dyDescent="0.3">
      <c r="A105" s="542" t="s">
        <v>767</v>
      </c>
      <c r="B105" s="511" t="s">
        <v>734</v>
      </c>
      <c r="C105" s="512" t="s">
        <v>324</v>
      </c>
      <c r="D105" s="512" t="s">
        <v>471</v>
      </c>
      <c r="E105" s="513">
        <v>9640</v>
      </c>
      <c r="F105" s="514">
        <v>42521</v>
      </c>
      <c r="G105" s="516" t="s">
        <v>458</v>
      </c>
      <c r="H105" s="517"/>
      <c r="I105" s="541"/>
    </row>
    <row r="106" spans="1:9" x14ac:dyDescent="0.3">
      <c r="A106" s="510">
        <v>2632</v>
      </c>
      <c r="B106" s="519" t="s">
        <v>768</v>
      </c>
      <c r="C106" s="520" t="s">
        <v>324</v>
      </c>
      <c r="D106" s="520" t="s">
        <v>769</v>
      </c>
      <c r="E106" s="513">
        <v>11984</v>
      </c>
      <c r="F106" s="514">
        <v>42674</v>
      </c>
      <c r="G106" s="532" t="s">
        <v>458</v>
      </c>
      <c r="H106" s="517"/>
      <c r="I106" s="543"/>
    </row>
    <row r="107" spans="1:9" x14ac:dyDescent="0.3">
      <c r="A107" s="510">
        <v>2466</v>
      </c>
      <c r="B107" s="511" t="s">
        <v>770</v>
      </c>
      <c r="C107" s="512" t="s">
        <v>324</v>
      </c>
      <c r="D107" s="512" t="s">
        <v>450</v>
      </c>
      <c r="E107" s="513">
        <v>8644</v>
      </c>
      <c r="F107" s="514">
        <v>43069</v>
      </c>
      <c r="G107" s="516" t="s">
        <v>458</v>
      </c>
      <c r="H107" s="544"/>
      <c r="I107" s="534"/>
    </row>
    <row r="108" spans="1:9" x14ac:dyDescent="0.3">
      <c r="A108" s="545">
        <v>2382</v>
      </c>
      <c r="B108" s="546" t="s">
        <v>771</v>
      </c>
      <c r="C108" s="547" t="s">
        <v>324</v>
      </c>
      <c r="D108" s="547" t="s">
        <v>772</v>
      </c>
      <c r="E108" s="548">
        <v>85847</v>
      </c>
      <c r="F108" s="549">
        <v>43738</v>
      </c>
      <c r="G108" s="550" t="s">
        <v>458</v>
      </c>
      <c r="H108" s="551"/>
      <c r="I108" s="552"/>
    </row>
    <row r="109" spans="1:9" ht="27" x14ac:dyDescent="0.3">
      <c r="A109" s="510">
        <v>2532</v>
      </c>
      <c r="B109" s="511" t="s">
        <v>460</v>
      </c>
      <c r="C109" s="512" t="s">
        <v>461</v>
      </c>
      <c r="D109" s="512" t="s">
        <v>773</v>
      </c>
      <c r="E109" s="513">
        <v>3160</v>
      </c>
      <c r="F109" s="514">
        <v>42035</v>
      </c>
      <c r="G109" s="516" t="s">
        <v>462</v>
      </c>
      <c r="H109" s="544"/>
      <c r="I109" s="534" t="s">
        <v>774</v>
      </c>
    </row>
    <row r="110" spans="1:9" x14ac:dyDescent="0.3">
      <c r="A110" s="510">
        <v>2253</v>
      </c>
      <c r="B110" s="511" t="s">
        <v>775</v>
      </c>
      <c r="C110" s="512" t="s">
        <v>776</v>
      </c>
      <c r="D110" s="512" t="s">
        <v>773</v>
      </c>
      <c r="E110" s="513">
        <v>301</v>
      </c>
      <c r="F110" s="514">
        <v>42063</v>
      </c>
      <c r="G110" s="516" t="s">
        <v>462</v>
      </c>
      <c r="H110" s="544"/>
      <c r="I110" s="534" t="s">
        <v>777</v>
      </c>
    </row>
    <row r="111" spans="1:9" ht="40.200000000000003" x14ac:dyDescent="0.3">
      <c r="A111" s="510">
        <v>2670</v>
      </c>
      <c r="B111" s="519" t="s">
        <v>778</v>
      </c>
      <c r="C111" s="520" t="s">
        <v>779</v>
      </c>
      <c r="D111" s="520" t="s">
        <v>772</v>
      </c>
      <c r="E111" s="513">
        <v>1098</v>
      </c>
      <c r="F111" s="514">
        <v>42124</v>
      </c>
      <c r="G111" s="516" t="s">
        <v>462</v>
      </c>
      <c r="H111" s="533"/>
      <c r="I111" s="534" t="s">
        <v>780</v>
      </c>
    </row>
    <row r="112" spans="1:9" ht="40.200000000000003" x14ac:dyDescent="0.3">
      <c r="A112" s="510">
        <v>2542</v>
      </c>
      <c r="B112" s="511" t="s">
        <v>781</v>
      </c>
      <c r="C112" s="512" t="s">
        <v>782</v>
      </c>
      <c r="D112" s="512" t="s">
        <v>465</v>
      </c>
      <c r="E112" s="513">
        <v>1177</v>
      </c>
      <c r="F112" s="514">
        <v>42155</v>
      </c>
      <c r="G112" s="516" t="s">
        <v>462</v>
      </c>
      <c r="H112" s="522"/>
      <c r="I112" s="534" t="s">
        <v>783</v>
      </c>
    </row>
    <row r="113" spans="1:9" x14ac:dyDescent="0.3">
      <c r="A113" s="510">
        <v>2022</v>
      </c>
      <c r="B113" s="511" t="s">
        <v>784</v>
      </c>
      <c r="C113" s="512" t="s">
        <v>785</v>
      </c>
      <c r="D113" s="512" t="s">
        <v>465</v>
      </c>
      <c r="E113" s="513">
        <v>8887</v>
      </c>
      <c r="F113" s="514">
        <v>42185</v>
      </c>
      <c r="G113" s="516" t="s">
        <v>462</v>
      </c>
      <c r="H113" s="544"/>
      <c r="I113" s="553" t="s">
        <v>786</v>
      </c>
    </row>
    <row r="114" spans="1:9" ht="27" x14ac:dyDescent="0.3">
      <c r="A114" s="554">
        <v>2646</v>
      </c>
      <c r="B114" s="519" t="s">
        <v>787</v>
      </c>
      <c r="C114" s="555" t="s">
        <v>779</v>
      </c>
      <c r="D114" s="555" t="s">
        <v>265</v>
      </c>
      <c r="E114" s="556">
        <v>2284</v>
      </c>
      <c r="F114" s="531">
        <v>42185</v>
      </c>
      <c r="G114" s="516" t="s">
        <v>462</v>
      </c>
      <c r="H114" s="557">
        <v>42026</v>
      </c>
      <c r="I114" s="534" t="s">
        <v>788</v>
      </c>
    </row>
    <row r="115" spans="1:9" ht="40.200000000000003" x14ac:dyDescent="0.3">
      <c r="A115" s="510">
        <v>2066</v>
      </c>
      <c r="B115" s="511" t="s">
        <v>789</v>
      </c>
      <c r="C115" s="512" t="s">
        <v>588</v>
      </c>
      <c r="D115" s="512" t="s">
        <v>477</v>
      </c>
      <c r="E115" s="513">
        <v>17005</v>
      </c>
      <c r="F115" s="514">
        <v>42369</v>
      </c>
      <c r="G115" s="516" t="s">
        <v>462</v>
      </c>
      <c r="H115" s="517"/>
      <c r="I115" s="534" t="s">
        <v>790</v>
      </c>
    </row>
    <row r="116" spans="1:9" ht="53.4" x14ac:dyDescent="0.3">
      <c r="A116" s="510">
        <v>2403</v>
      </c>
      <c r="B116" s="519" t="s">
        <v>789</v>
      </c>
      <c r="C116" s="512" t="s">
        <v>588</v>
      </c>
      <c r="D116" s="512" t="s">
        <v>791</v>
      </c>
      <c r="E116" s="513">
        <v>19381</v>
      </c>
      <c r="F116" s="514">
        <v>42369</v>
      </c>
      <c r="G116" s="558" t="s">
        <v>462</v>
      </c>
      <c r="H116" s="517"/>
      <c r="I116" s="534" t="s">
        <v>792</v>
      </c>
    </row>
    <row r="117" spans="1:9" x14ac:dyDescent="0.3">
      <c r="A117" s="510">
        <v>2516</v>
      </c>
      <c r="B117" s="542" t="s">
        <v>793</v>
      </c>
      <c r="C117" s="520" t="s">
        <v>461</v>
      </c>
      <c r="D117" s="520" t="s">
        <v>679</v>
      </c>
      <c r="E117" s="513">
        <v>8360</v>
      </c>
      <c r="F117" s="531">
        <v>42369</v>
      </c>
      <c r="G117" s="516" t="s">
        <v>462</v>
      </c>
      <c r="H117" s="517"/>
      <c r="I117" s="541"/>
    </row>
    <row r="118" spans="1:9" x14ac:dyDescent="0.3">
      <c r="A118" s="510">
        <v>2576</v>
      </c>
      <c r="B118" s="511" t="s">
        <v>794</v>
      </c>
      <c r="C118" s="512" t="s">
        <v>795</v>
      </c>
      <c r="D118" s="512" t="s">
        <v>465</v>
      </c>
      <c r="E118" s="513">
        <v>1000</v>
      </c>
      <c r="F118" s="514">
        <v>42490</v>
      </c>
      <c r="G118" s="516" t="s">
        <v>462</v>
      </c>
      <c r="H118" s="517"/>
      <c r="I118" s="523"/>
    </row>
    <row r="119" spans="1:9" x14ac:dyDescent="0.3">
      <c r="A119" s="510">
        <v>2193</v>
      </c>
      <c r="B119" s="511" t="s">
        <v>796</v>
      </c>
      <c r="C119" s="512" t="s">
        <v>776</v>
      </c>
      <c r="D119" s="512" t="s">
        <v>703</v>
      </c>
      <c r="E119" s="513">
        <v>1250</v>
      </c>
      <c r="F119" s="514">
        <v>42643</v>
      </c>
      <c r="G119" s="532" t="s">
        <v>462</v>
      </c>
      <c r="H119" s="517"/>
      <c r="I119" s="559"/>
    </row>
    <row r="120" spans="1:9" x14ac:dyDescent="0.3">
      <c r="A120" s="510">
        <v>2391</v>
      </c>
      <c r="B120" s="511" t="s">
        <v>797</v>
      </c>
      <c r="C120" s="512" t="s">
        <v>461</v>
      </c>
      <c r="D120" s="512" t="s">
        <v>450</v>
      </c>
      <c r="E120" s="513">
        <v>3700</v>
      </c>
      <c r="F120" s="514">
        <v>42643</v>
      </c>
      <c r="G120" s="516" t="s">
        <v>462</v>
      </c>
      <c r="H120" s="544"/>
      <c r="I120" s="534"/>
    </row>
    <row r="121" spans="1:9" ht="305.25" customHeight="1" x14ac:dyDescent="0.3">
      <c r="A121" s="510">
        <v>2554</v>
      </c>
      <c r="B121" s="511" t="s">
        <v>798</v>
      </c>
      <c r="C121" s="512" t="s">
        <v>799</v>
      </c>
      <c r="D121" s="512" t="s">
        <v>465</v>
      </c>
      <c r="E121" s="513">
        <v>556</v>
      </c>
      <c r="F121" s="514">
        <v>42063</v>
      </c>
      <c r="G121" s="516" t="s">
        <v>455</v>
      </c>
      <c r="H121" s="533" t="s">
        <v>800</v>
      </c>
      <c r="I121" s="560" t="s">
        <v>801</v>
      </c>
    </row>
    <row r="124" spans="1:9" ht="21" x14ac:dyDescent="0.4">
      <c r="A124" s="1223" t="s">
        <v>802</v>
      </c>
      <c r="B124" s="1223"/>
      <c r="C124" s="1223"/>
      <c r="D124" s="1223"/>
      <c r="E124" s="1223"/>
      <c r="F124" s="1223"/>
    </row>
    <row r="125" spans="1:9" ht="18" x14ac:dyDescent="0.35">
      <c r="A125" s="1305" t="s">
        <v>803</v>
      </c>
      <c r="B125" s="1305"/>
      <c r="C125" s="1305"/>
      <c r="D125" s="1305"/>
      <c r="E125" s="1305"/>
      <c r="F125" s="1305"/>
      <c r="G125" s="1305"/>
      <c r="H125" s="1305"/>
      <c r="I125" s="1305"/>
    </row>
    <row r="126" spans="1:9" ht="18" x14ac:dyDescent="0.35">
      <c r="A126" s="561"/>
      <c r="B126" s="562" t="s">
        <v>804</v>
      </c>
      <c r="C126" s="562" t="s">
        <v>117</v>
      </c>
      <c r="D126" s="562"/>
      <c r="E126" s="562"/>
      <c r="F126" s="562"/>
      <c r="G126" s="562"/>
      <c r="H126" s="562"/>
      <c r="I126" s="562"/>
    </row>
    <row r="127" spans="1:9" ht="18" x14ac:dyDescent="0.35">
      <c r="A127" s="562" t="s">
        <v>805</v>
      </c>
      <c r="B127" s="563" t="s">
        <v>806</v>
      </c>
      <c r="C127" s="564">
        <v>42017</v>
      </c>
      <c r="D127" s="562"/>
      <c r="E127" s="562"/>
      <c r="F127" s="562"/>
      <c r="G127" s="562"/>
      <c r="H127" s="562"/>
      <c r="I127" s="562"/>
    </row>
    <row r="128" spans="1:9" ht="18" x14ac:dyDescent="0.35">
      <c r="A128" s="561"/>
      <c r="B128" s="563" t="s">
        <v>807</v>
      </c>
      <c r="C128" s="564">
        <v>41862</v>
      </c>
      <c r="D128" s="562"/>
      <c r="E128" s="562"/>
      <c r="F128" s="562"/>
      <c r="G128" s="562"/>
      <c r="H128" s="562"/>
      <c r="I128" s="562"/>
    </row>
    <row r="129" spans="1:9" ht="18" x14ac:dyDescent="0.35">
      <c r="A129" s="561"/>
      <c r="B129" s="563" t="s">
        <v>808</v>
      </c>
      <c r="C129" s="564">
        <v>42003</v>
      </c>
      <c r="D129" s="562"/>
      <c r="E129" s="562"/>
      <c r="F129" s="562"/>
      <c r="G129" s="562"/>
      <c r="H129" s="562"/>
      <c r="I129" s="562"/>
    </row>
    <row r="130" spans="1:9" ht="18" x14ac:dyDescent="0.35">
      <c r="A130" s="561"/>
      <c r="B130" s="563" t="s">
        <v>809</v>
      </c>
      <c r="C130" s="564">
        <v>41926</v>
      </c>
      <c r="D130" s="562"/>
      <c r="E130" s="562"/>
      <c r="F130" s="562"/>
      <c r="G130" s="562"/>
      <c r="H130" s="562"/>
      <c r="I130" s="562"/>
    </row>
    <row r="131" spans="1:9" ht="18" x14ac:dyDescent="0.35">
      <c r="A131" s="561"/>
      <c r="B131" s="563" t="s">
        <v>810</v>
      </c>
      <c r="C131" s="564">
        <v>42006</v>
      </c>
      <c r="D131" s="562"/>
      <c r="E131" s="562"/>
      <c r="F131" s="562"/>
      <c r="G131" s="562"/>
      <c r="H131" s="562"/>
      <c r="I131" s="562"/>
    </row>
    <row r="132" spans="1:9" ht="16.2" thickBot="1" x14ac:dyDescent="0.35">
      <c r="A132" s="565"/>
      <c r="B132" s="563" t="s">
        <v>811</v>
      </c>
      <c r="C132" s="154"/>
      <c r="D132" s="154"/>
      <c r="E132" s="154"/>
      <c r="F132" s="566"/>
      <c r="G132" s="154"/>
      <c r="H132" s="154"/>
      <c r="I132" s="567"/>
    </row>
    <row r="133" spans="1:9" ht="28.2" thickBot="1" x14ac:dyDescent="0.35">
      <c r="A133" s="568" t="s">
        <v>443</v>
      </c>
      <c r="B133" s="569" t="s">
        <v>446</v>
      </c>
      <c r="C133" s="570" t="s">
        <v>307</v>
      </c>
      <c r="D133" s="569" t="s">
        <v>547</v>
      </c>
      <c r="E133" s="570" t="s">
        <v>812</v>
      </c>
      <c r="F133" s="571" t="s">
        <v>813</v>
      </c>
      <c r="G133" s="570" t="s">
        <v>814</v>
      </c>
      <c r="H133" s="569" t="s">
        <v>815</v>
      </c>
      <c r="I133" s="572" t="s">
        <v>816</v>
      </c>
    </row>
    <row r="134" spans="1:9" ht="110.4" x14ac:dyDescent="0.3">
      <c r="A134" s="573" t="s">
        <v>817</v>
      </c>
      <c r="B134" s="574" t="s">
        <v>462</v>
      </c>
      <c r="C134" s="575" t="s">
        <v>461</v>
      </c>
      <c r="D134" s="574" t="s">
        <v>818</v>
      </c>
      <c r="E134" s="575" t="s">
        <v>819</v>
      </c>
      <c r="F134" s="576" t="s">
        <v>820</v>
      </c>
      <c r="G134" s="575" t="s">
        <v>821</v>
      </c>
      <c r="H134" s="577" t="s">
        <v>822</v>
      </c>
      <c r="I134" s="578" t="s">
        <v>823</v>
      </c>
    </row>
    <row r="135" spans="1:9" ht="15.6" x14ac:dyDescent="0.3">
      <c r="A135" s="573"/>
      <c r="B135" s="574"/>
      <c r="C135" s="575"/>
      <c r="D135" s="574"/>
      <c r="E135" s="575"/>
      <c r="F135" s="576"/>
      <c r="G135" s="575"/>
      <c r="H135" s="574"/>
      <c r="I135" s="578"/>
    </row>
    <row r="136" spans="1:9" ht="69" x14ac:dyDescent="0.3">
      <c r="A136" s="573" t="s">
        <v>824</v>
      </c>
      <c r="B136" s="574" t="s">
        <v>458</v>
      </c>
      <c r="C136" s="575" t="s">
        <v>324</v>
      </c>
      <c r="D136" s="577" t="s">
        <v>825</v>
      </c>
      <c r="E136" s="575" t="s">
        <v>826</v>
      </c>
      <c r="F136" s="576">
        <v>41578</v>
      </c>
      <c r="G136" s="579" t="s">
        <v>827</v>
      </c>
      <c r="H136" s="567" t="s">
        <v>828</v>
      </c>
      <c r="I136" s="577" t="s">
        <v>829</v>
      </c>
    </row>
    <row r="137" spans="1:9" ht="15.6" x14ac:dyDescent="0.3">
      <c r="A137" s="573"/>
      <c r="B137" s="574"/>
      <c r="C137" s="575"/>
      <c r="D137" s="574"/>
      <c r="E137" s="575"/>
      <c r="F137" s="576"/>
      <c r="G137" s="575"/>
      <c r="H137" s="574"/>
      <c r="I137" s="578"/>
    </row>
    <row r="138" spans="1:9" ht="69" x14ac:dyDescent="0.3">
      <c r="A138" s="573" t="s">
        <v>830</v>
      </c>
      <c r="B138" s="574" t="s">
        <v>458</v>
      </c>
      <c r="C138" s="575" t="s">
        <v>324</v>
      </c>
      <c r="D138" s="577" t="s">
        <v>831</v>
      </c>
      <c r="E138" s="575" t="s">
        <v>471</v>
      </c>
      <c r="F138" s="576">
        <v>41551</v>
      </c>
      <c r="G138" s="579" t="s">
        <v>832</v>
      </c>
      <c r="H138" s="577" t="s">
        <v>833</v>
      </c>
      <c r="I138" s="578" t="s">
        <v>834</v>
      </c>
    </row>
    <row r="139" spans="1:9" ht="15.6" x14ac:dyDescent="0.3">
      <c r="A139" s="573"/>
      <c r="B139" s="574"/>
      <c r="C139" s="575"/>
      <c r="D139" s="574"/>
      <c r="E139" s="575"/>
      <c r="F139" s="576"/>
      <c r="G139" s="575"/>
      <c r="H139" s="574"/>
      <c r="I139" s="578"/>
    </row>
    <row r="140" spans="1:9" ht="96.6" x14ac:dyDescent="0.3">
      <c r="A140" s="573" t="s">
        <v>835</v>
      </c>
      <c r="B140" s="574" t="s">
        <v>458</v>
      </c>
      <c r="C140" s="575" t="s">
        <v>324</v>
      </c>
      <c r="D140" s="577" t="s">
        <v>836</v>
      </c>
      <c r="E140" s="575" t="s">
        <v>740</v>
      </c>
      <c r="F140" s="576">
        <v>41381</v>
      </c>
      <c r="G140" s="575" t="s">
        <v>837</v>
      </c>
      <c r="H140" s="577" t="s">
        <v>838</v>
      </c>
      <c r="I140" s="578" t="s">
        <v>839</v>
      </c>
    </row>
    <row r="141" spans="1:9" ht="15.6" x14ac:dyDescent="0.3">
      <c r="A141" s="573"/>
      <c r="B141" s="574"/>
      <c r="C141" s="575"/>
      <c r="D141" s="574"/>
      <c r="E141" s="575"/>
      <c r="F141" s="576"/>
      <c r="G141" s="575"/>
      <c r="H141" s="574"/>
      <c r="I141" s="578"/>
    </row>
    <row r="142" spans="1:9" ht="96.6" x14ac:dyDescent="0.3">
      <c r="A142" s="573" t="s">
        <v>840</v>
      </c>
      <c r="B142" s="574" t="s">
        <v>458</v>
      </c>
      <c r="C142" s="575" t="s">
        <v>324</v>
      </c>
      <c r="D142" s="577" t="s">
        <v>841</v>
      </c>
      <c r="E142" s="575" t="s">
        <v>265</v>
      </c>
      <c r="F142" s="576">
        <v>41780</v>
      </c>
      <c r="G142" s="579" t="s">
        <v>842</v>
      </c>
      <c r="H142" s="577" t="s">
        <v>843</v>
      </c>
      <c r="I142" s="578" t="s">
        <v>844</v>
      </c>
    </row>
    <row r="143" spans="1:9" ht="15.6" x14ac:dyDescent="0.3">
      <c r="A143" s="573"/>
      <c r="B143" s="574"/>
      <c r="C143" s="575"/>
      <c r="D143" s="574"/>
      <c r="E143" s="575"/>
      <c r="F143" s="576"/>
      <c r="G143" s="575"/>
      <c r="H143" s="574"/>
      <c r="I143" s="578"/>
    </row>
    <row r="144" spans="1:9" ht="55.2" x14ac:dyDescent="0.3">
      <c r="A144" s="573" t="s">
        <v>845</v>
      </c>
      <c r="B144" s="574" t="s">
        <v>451</v>
      </c>
      <c r="C144" s="575" t="s">
        <v>439</v>
      </c>
      <c r="D144" s="580" t="s">
        <v>846</v>
      </c>
      <c r="E144" s="575" t="s">
        <v>826</v>
      </c>
      <c r="F144" s="576">
        <v>41288</v>
      </c>
      <c r="G144" s="579" t="s">
        <v>847</v>
      </c>
      <c r="H144" s="577" t="s">
        <v>848</v>
      </c>
      <c r="I144" s="578" t="s">
        <v>849</v>
      </c>
    </row>
    <row r="147" spans="1:20" ht="21" x14ac:dyDescent="0.4">
      <c r="A147" s="1223" t="s">
        <v>418</v>
      </c>
      <c r="B147" s="1223"/>
      <c r="C147" s="1223"/>
      <c r="D147" s="1223"/>
      <c r="E147" s="1223"/>
      <c r="F147" s="1223"/>
    </row>
    <row r="148" spans="1:20" x14ac:dyDescent="0.3">
      <c r="A148" s="216" t="s">
        <v>895</v>
      </c>
      <c r="B148" s="612"/>
      <c r="C148" s="612"/>
      <c r="D148" s="612"/>
      <c r="E148" s="613"/>
      <c r="F148" s="614"/>
      <c r="G148" s="615"/>
      <c r="H148" s="615"/>
      <c r="I148" s="615"/>
      <c r="J148" s="615"/>
      <c r="K148" s="615"/>
      <c r="L148" s="615"/>
      <c r="M148" s="616"/>
      <c r="N148" s="615"/>
      <c r="O148" s="615"/>
      <c r="P148" s="617"/>
      <c r="Q148" s="615"/>
      <c r="R148" s="615"/>
      <c r="S148" s="615"/>
      <c r="T148" s="618"/>
    </row>
    <row r="149" spans="1:20" x14ac:dyDescent="0.3">
      <c r="A149" s="615" t="s">
        <v>896</v>
      </c>
      <c r="B149" s="615"/>
      <c r="C149" s="615"/>
      <c r="D149" s="615"/>
      <c r="E149" s="619"/>
      <c r="F149" s="614"/>
      <c r="G149" s="615"/>
      <c r="H149" s="615"/>
      <c r="I149" s="615"/>
      <c r="J149" s="615"/>
      <c r="K149" s="615"/>
      <c r="L149" s="615"/>
      <c r="M149" s="616"/>
      <c r="N149" s="615"/>
      <c r="O149" s="615"/>
      <c r="P149" s="617"/>
      <c r="Q149" s="615"/>
      <c r="R149" s="615"/>
      <c r="S149" s="615"/>
      <c r="T149" s="618"/>
    </row>
    <row r="150" spans="1:20" x14ac:dyDescent="0.3">
      <c r="A150" s="615"/>
      <c r="B150" s="615"/>
      <c r="C150" s="615"/>
      <c r="D150" s="615"/>
      <c r="E150" s="619"/>
      <c r="F150" s="614"/>
      <c r="G150" s="615"/>
      <c r="H150" s="615"/>
      <c r="I150" s="615"/>
      <c r="J150" s="615"/>
      <c r="K150" s="615"/>
      <c r="L150" s="615"/>
      <c r="M150" s="616"/>
      <c r="N150" s="615"/>
      <c r="O150" s="615"/>
      <c r="P150" s="617"/>
      <c r="Q150" s="615"/>
      <c r="R150" s="615"/>
      <c r="S150" s="615"/>
      <c r="T150" s="618"/>
    </row>
    <row r="151" spans="1:20" ht="21.6" x14ac:dyDescent="0.3">
      <c r="A151" s="620" t="s">
        <v>443</v>
      </c>
      <c r="B151" s="620" t="s">
        <v>546</v>
      </c>
      <c r="C151" s="620" t="s">
        <v>897</v>
      </c>
      <c r="D151" s="620" t="s">
        <v>898</v>
      </c>
      <c r="E151" s="621" t="s">
        <v>899</v>
      </c>
      <c r="F151" s="622" t="s">
        <v>900</v>
      </c>
      <c r="G151" s="620" t="s">
        <v>901</v>
      </c>
      <c r="H151" s="620" t="s">
        <v>902</v>
      </c>
      <c r="I151" s="620" t="s">
        <v>903</v>
      </c>
      <c r="J151" s="620" t="s">
        <v>904</v>
      </c>
      <c r="K151" s="620" t="s">
        <v>905</v>
      </c>
      <c r="L151" s="620" t="s">
        <v>312</v>
      </c>
      <c r="M151" s="623" t="s">
        <v>313</v>
      </c>
      <c r="N151" s="620" t="s">
        <v>906</v>
      </c>
      <c r="O151" s="620" t="s">
        <v>907</v>
      </c>
      <c r="P151" s="624" t="s">
        <v>908</v>
      </c>
      <c r="Q151" s="620" t="s">
        <v>909</v>
      </c>
      <c r="R151" s="620" t="s">
        <v>446</v>
      </c>
      <c r="S151" s="620" t="s">
        <v>910</v>
      </c>
      <c r="T151" s="620" t="s">
        <v>259</v>
      </c>
    </row>
    <row r="152" spans="1:20" x14ac:dyDescent="0.3">
      <c r="A152" s="625">
        <v>4000</v>
      </c>
      <c r="B152" s="625" t="s">
        <v>450</v>
      </c>
      <c r="C152" s="625" t="s">
        <v>911</v>
      </c>
      <c r="D152" s="625" t="s">
        <v>912</v>
      </c>
      <c r="E152" s="626" t="s">
        <v>913</v>
      </c>
      <c r="F152" s="627">
        <v>700265</v>
      </c>
      <c r="G152" s="625" t="s">
        <v>914</v>
      </c>
      <c r="H152" s="625" t="s">
        <v>915</v>
      </c>
      <c r="I152" s="625" t="s">
        <v>439</v>
      </c>
      <c r="J152" s="625" t="s">
        <v>916</v>
      </c>
      <c r="K152" s="625" t="s">
        <v>917</v>
      </c>
      <c r="L152" s="628">
        <v>36708</v>
      </c>
      <c r="M152" s="629">
        <v>40359</v>
      </c>
      <c r="N152" s="625" t="s">
        <v>678</v>
      </c>
      <c r="O152" s="630">
        <v>55513</v>
      </c>
      <c r="P152" s="631">
        <v>1.05</v>
      </c>
      <c r="Q152" s="625" t="s">
        <v>326</v>
      </c>
      <c r="R152" s="625" t="s">
        <v>918</v>
      </c>
      <c r="S152" s="628">
        <v>40359</v>
      </c>
      <c r="T152" s="632" t="s">
        <v>919</v>
      </c>
    </row>
    <row r="153" spans="1:20" x14ac:dyDescent="0.3">
      <c r="A153" s="625">
        <v>4001</v>
      </c>
      <c r="B153" s="625" t="s">
        <v>450</v>
      </c>
      <c r="C153" s="625" t="s">
        <v>920</v>
      </c>
      <c r="D153" s="625" t="s">
        <v>921</v>
      </c>
      <c r="E153" s="626" t="s">
        <v>913</v>
      </c>
      <c r="F153" s="627"/>
      <c r="G153" s="625" t="s">
        <v>914</v>
      </c>
      <c r="H153" s="625" t="s">
        <v>915</v>
      </c>
      <c r="I153" s="625" t="s">
        <v>439</v>
      </c>
      <c r="J153" s="625" t="s">
        <v>916</v>
      </c>
      <c r="K153" s="625" t="s">
        <v>917</v>
      </c>
      <c r="L153" s="628">
        <v>36708</v>
      </c>
      <c r="M153" s="629">
        <v>40359</v>
      </c>
      <c r="N153" s="625" t="s">
        <v>678</v>
      </c>
      <c r="O153" s="630">
        <v>19049</v>
      </c>
      <c r="P153" s="631">
        <v>1.05</v>
      </c>
      <c r="Q153" s="625" t="s">
        <v>326</v>
      </c>
      <c r="R153" s="625" t="s">
        <v>918</v>
      </c>
      <c r="S153" s="625"/>
      <c r="T153" s="632" t="s">
        <v>919</v>
      </c>
    </row>
    <row r="154" spans="1:20" x14ac:dyDescent="0.3">
      <c r="A154" s="625">
        <v>4002</v>
      </c>
      <c r="B154" s="625" t="s">
        <v>265</v>
      </c>
      <c r="C154" s="625" t="s">
        <v>922</v>
      </c>
      <c r="D154" s="625" t="s">
        <v>923</v>
      </c>
      <c r="E154" s="626" t="s">
        <v>924</v>
      </c>
      <c r="F154" s="627">
        <v>25564.7</v>
      </c>
      <c r="G154" s="625" t="s">
        <v>925</v>
      </c>
      <c r="H154" s="625" t="s">
        <v>926</v>
      </c>
      <c r="I154" s="625" t="s">
        <v>439</v>
      </c>
      <c r="J154" s="625" t="s">
        <v>916</v>
      </c>
      <c r="K154" s="625" t="s">
        <v>917</v>
      </c>
      <c r="L154" s="628">
        <v>36708</v>
      </c>
      <c r="M154" s="629">
        <v>40359</v>
      </c>
      <c r="N154" s="625" t="s">
        <v>678</v>
      </c>
      <c r="O154" s="630">
        <v>3256</v>
      </c>
      <c r="P154" s="631">
        <v>0.65869999999999995</v>
      </c>
      <c r="Q154" s="625" t="s">
        <v>326</v>
      </c>
      <c r="R154" s="625" t="s">
        <v>918</v>
      </c>
      <c r="S154" s="625"/>
      <c r="T154" s="632" t="s">
        <v>919</v>
      </c>
    </row>
    <row r="155" spans="1:20" x14ac:dyDescent="0.3">
      <c r="A155" s="625">
        <v>4003</v>
      </c>
      <c r="B155" s="625" t="s">
        <v>264</v>
      </c>
      <c r="C155" s="625"/>
      <c r="D155" s="625" t="s">
        <v>927</v>
      </c>
      <c r="E155" s="626" t="s">
        <v>928</v>
      </c>
      <c r="F155" s="627">
        <v>262619</v>
      </c>
      <c r="G155" s="625" t="s">
        <v>914</v>
      </c>
      <c r="H155" s="625" t="s">
        <v>915</v>
      </c>
      <c r="I155" s="625" t="s">
        <v>439</v>
      </c>
      <c r="J155" s="625" t="s">
        <v>916</v>
      </c>
      <c r="K155" s="625" t="s">
        <v>917</v>
      </c>
      <c r="L155" s="628">
        <v>36708</v>
      </c>
      <c r="M155" s="629">
        <v>40359</v>
      </c>
      <c r="N155" s="625" t="s">
        <v>678</v>
      </c>
      <c r="O155" s="630">
        <v>20819</v>
      </c>
      <c r="P155" s="631">
        <v>1.0511999999999999</v>
      </c>
      <c r="Q155" s="625" t="s">
        <v>326</v>
      </c>
      <c r="R155" s="625" t="s">
        <v>918</v>
      </c>
      <c r="S155" s="625"/>
      <c r="T155" s="632" t="s">
        <v>919</v>
      </c>
    </row>
    <row r="156" spans="1:20" x14ac:dyDescent="0.3">
      <c r="A156" s="625">
        <v>4004</v>
      </c>
      <c r="B156" s="625" t="s">
        <v>264</v>
      </c>
      <c r="C156" s="625" t="s">
        <v>929</v>
      </c>
      <c r="D156" s="625" t="s">
        <v>927</v>
      </c>
      <c r="E156" s="626" t="s">
        <v>928</v>
      </c>
      <c r="F156" s="627">
        <v>18954.72</v>
      </c>
      <c r="G156" s="625" t="s">
        <v>925</v>
      </c>
      <c r="H156" s="625" t="s">
        <v>926</v>
      </c>
      <c r="I156" s="625" t="s">
        <v>439</v>
      </c>
      <c r="J156" s="625" t="s">
        <v>916</v>
      </c>
      <c r="K156" s="625" t="s">
        <v>917</v>
      </c>
      <c r="L156" s="628">
        <v>36708</v>
      </c>
      <c r="M156" s="629">
        <v>40359</v>
      </c>
      <c r="N156" s="625" t="s">
        <v>678</v>
      </c>
      <c r="O156" s="625">
        <v>2862</v>
      </c>
      <c r="P156" s="631">
        <v>0.65869999999999995</v>
      </c>
      <c r="Q156" s="625" t="s">
        <v>326</v>
      </c>
      <c r="R156" s="625" t="s">
        <v>918</v>
      </c>
      <c r="S156" s="625"/>
      <c r="T156" s="632" t="s">
        <v>919</v>
      </c>
    </row>
    <row r="157" spans="1:20" x14ac:dyDescent="0.3">
      <c r="A157" s="625">
        <v>4005</v>
      </c>
      <c r="B157" s="625" t="s">
        <v>773</v>
      </c>
      <c r="C157" s="625" t="s">
        <v>930</v>
      </c>
      <c r="D157" s="625" t="s">
        <v>931</v>
      </c>
      <c r="E157" s="626" t="s">
        <v>932</v>
      </c>
      <c r="F157" s="627">
        <v>64217</v>
      </c>
      <c r="G157" s="625" t="s">
        <v>925</v>
      </c>
      <c r="H157" s="625" t="s">
        <v>926</v>
      </c>
      <c r="I157" s="625" t="s">
        <v>439</v>
      </c>
      <c r="J157" s="625" t="s">
        <v>916</v>
      </c>
      <c r="K157" s="625" t="s">
        <v>917</v>
      </c>
      <c r="L157" s="628">
        <v>36708</v>
      </c>
      <c r="M157" s="629">
        <v>40359</v>
      </c>
      <c r="N157" s="625" t="s">
        <v>678</v>
      </c>
      <c r="O157" s="630">
        <v>8124</v>
      </c>
      <c r="P157" s="631">
        <v>0.66</v>
      </c>
      <c r="Q157" s="625" t="s">
        <v>326</v>
      </c>
      <c r="R157" s="625" t="s">
        <v>918</v>
      </c>
      <c r="S157" s="625"/>
      <c r="T157" s="632" t="s">
        <v>919</v>
      </c>
    </row>
    <row r="158" spans="1:20" x14ac:dyDescent="0.3">
      <c r="A158" s="625">
        <v>4006</v>
      </c>
      <c r="B158" s="625" t="s">
        <v>450</v>
      </c>
      <c r="C158" s="625" t="s">
        <v>933</v>
      </c>
      <c r="D158" s="625" t="s">
        <v>912</v>
      </c>
      <c r="E158" s="626" t="s">
        <v>913</v>
      </c>
      <c r="F158" s="627">
        <v>4938</v>
      </c>
      <c r="G158" s="625" t="s">
        <v>934</v>
      </c>
      <c r="H158" s="625" t="s">
        <v>935</v>
      </c>
      <c r="I158" s="625" t="s">
        <v>439</v>
      </c>
      <c r="J158" s="625" t="s">
        <v>916</v>
      </c>
      <c r="K158" s="625" t="s">
        <v>917</v>
      </c>
      <c r="L158" s="628">
        <v>36708</v>
      </c>
      <c r="M158" s="629">
        <v>40359</v>
      </c>
      <c r="N158" s="625" t="s">
        <v>678</v>
      </c>
      <c r="O158" s="625">
        <v>276</v>
      </c>
      <c r="P158" s="631">
        <v>1.4908999999999999</v>
      </c>
      <c r="Q158" s="625" t="s">
        <v>326</v>
      </c>
      <c r="R158" s="625" t="s">
        <v>918</v>
      </c>
      <c r="S158" s="625"/>
      <c r="T158" s="632" t="s">
        <v>919</v>
      </c>
    </row>
    <row r="159" spans="1:20" x14ac:dyDescent="0.3">
      <c r="A159" s="625">
        <v>4007</v>
      </c>
      <c r="B159" s="625" t="s">
        <v>720</v>
      </c>
      <c r="C159" s="625" t="s">
        <v>936</v>
      </c>
      <c r="D159" s="625" t="s">
        <v>937</v>
      </c>
      <c r="E159" s="626" t="s">
        <v>938</v>
      </c>
      <c r="F159" s="627">
        <v>32219</v>
      </c>
      <c r="G159" s="625" t="s">
        <v>925</v>
      </c>
      <c r="H159" s="625" t="s">
        <v>926</v>
      </c>
      <c r="I159" s="625" t="s">
        <v>439</v>
      </c>
      <c r="J159" s="625" t="s">
        <v>916</v>
      </c>
      <c r="K159" s="625" t="s">
        <v>917</v>
      </c>
      <c r="L159" s="628">
        <v>36708</v>
      </c>
      <c r="M159" s="629">
        <v>40359</v>
      </c>
      <c r="N159" s="625" t="s">
        <v>678</v>
      </c>
      <c r="O159" s="630">
        <v>4076</v>
      </c>
      <c r="P159" s="631">
        <v>0.66</v>
      </c>
      <c r="Q159" s="625" t="s">
        <v>326</v>
      </c>
      <c r="R159" s="625" t="s">
        <v>918</v>
      </c>
      <c r="S159" s="625"/>
      <c r="T159" s="632" t="s">
        <v>919</v>
      </c>
    </row>
    <row r="160" spans="1:20" x14ac:dyDescent="0.3">
      <c r="A160" s="625">
        <v>4008</v>
      </c>
      <c r="B160" s="625" t="s">
        <v>474</v>
      </c>
      <c r="C160" s="625" t="s">
        <v>939</v>
      </c>
      <c r="D160" s="625" t="s">
        <v>940</v>
      </c>
      <c r="E160" s="626" t="s">
        <v>941</v>
      </c>
      <c r="F160" s="627">
        <v>254518.44</v>
      </c>
      <c r="G160" s="625" t="s">
        <v>934</v>
      </c>
      <c r="H160" s="625" t="s">
        <v>935</v>
      </c>
      <c r="I160" s="625" t="s">
        <v>439</v>
      </c>
      <c r="J160" s="625" t="s">
        <v>916</v>
      </c>
      <c r="K160" s="625" t="s">
        <v>917</v>
      </c>
      <c r="L160" s="628">
        <v>36708</v>
      </c>
      <c r="M160" s="629">
        <v>40359</v>
      </c>
      <c r="N160" s="625" t="s">
        <v>678</v>
      </c>
      <c r="O160" s="630">
        <v>13893</v>
      </c>
      <c r="P160" s="631">
        <v>1.49</v>
      </c>
      <c r="Q160" s="625" t="s">
        <v>326</v>
      </c>
      <c r="R160" s="625" t="s">
        <v>918</v>
      </c>
      <c r="S160" s="625"/>
      <c r="T160" s="632" t="s">
        <v>919</v>
      </c>
    </row>
    <row r="161" spans="1:20" x14ac:dyDescent="0.3">
      <c r="A161" s="625">
        <v>4009</v>
      </c>
      <c r="B161" s="625" t="s">
        <v>450</v>
      </c>
      <c r="C161" s="625"/>
      <c r="D161" s="625" t="s">
        <v>912</v>
      </c>
      <c r="E161" s="626" t="s">
        <v>913</v>
      </c>
      <c r="F161" s="627">
        <v>26603</v>
      </c>
      <c r="G161" s="625" t="s">
        <v>942</v>
      </c>
      <c r="H161" s="625" t="s">
        <v>943</v>
      </c>
      <c r="I161" s="625" t="s">
        <v>439</v>
      </c>
      <c r="J161" s="625" t="s">
        <v>916</v>
      </c>
      <c r="K161" s="625" t="s">
        <v>917</v>
      </c>
      <c r="L161" s="628">
        <v>36708</v>
      </c>
      <c r="M161" s="629">
        <v>40359</v>
      </c>
      <c r="N161" s="625" t="s">
        <v>678</v>
      </c>
      <c r="O161" s="630">
        <v>2867</v>
      </c>
      <c r="P161" s="631">
        <v>0.77329999999999999</v>
      </c>
      <c r="Q161" s="625" t="s">
        <v>326</v>
      </c>
      <c r="R161" s="625" t="s">
        <v>918</v>
      </c>
      <c r="S161" s="625"/>
      <c r="T161" s="632" t="s">
        <v>919</v>
      </c>
    </row>
    <row r="162" spans="1:20" x14ac:dyDescent="0.3">
      <c r="A162" s="625">
        <v>4010</v>
      </c>
      <c r="B162" s="625" t="s">
        <v>265</v>
      </c>
      <c r="C162" s="625" t="s">
        <v>944</v>
      </c>
      <c r="D162" s="625" t="s">
        <v>923</v>
      </c>
      <c r="E162" s="626" t="s">
        <v>924</v>
      </c>
      <c r="F162" s="627">
        <v>377205</v>
      </c>
      <c r="G162" s="625" t="s">
        <v>945</v>
      </c>
      <c r="H162" s="625" t="s">
        <v>946</v>
      </c>
      <c r="I162" s="625" t="s">
        <v>439</v>
      </c>
      <c r="J162" s="625" t="s">
        <v>916</v>
      </c>
      <c r="K162" s="625" t="s">
        <v>917</v>
      </c>
      <c r="L162" s="628">
        <v>36708</v>
      </c>
      <c r="M162" s="629">
        <v>40359</v>
      </c>
      <c r="N162" s="625" t="s">
        <v>678</v>
      </c>
      <c r="O162" s="630">
        <v>39680</v>
      </c>
      <c r="P162" s="631">
        <v>1.3089999999999999</v>
      </c>
      <c r="Q162" s="625" t="s">
        <v>326</v>
      </c>
      <c r="R162" s="625" t="s">
        <v>947</v>
      </c>
      <c r="S162" s="625"/>
      <c r="T162" s="632" t="s">
        <v>919</v>
      </c>
    </row>
    <row r="163" spans="1:20" x14ac:dyDescent="0.3">
      <c r="A163" s="625">
        <v>4011</v>
      </c>
      <c r="B163" s="625" t="s">
        <v>465</v>
      </c>
      <c r="C163" s="625"/>
      <c r="D163" s="625" t="s">
        <v>948</v>
      </c>
      <c r="E163" s="626" t="s">
        <v>949</v>
      </c>
      <c r="F163" s="627">
        <v>122819</v>
      </c>
      <c r="G163" s="625" t="s">
        <v>942</v>
      </c>
      <c r="H163" s="625" t="s">
        <v>943</v>
      </c>
      <c r="I163" s="625" t="s">
        <v>439</v>
      </c>
      <c r="J163" s="625" t="s">
        <v>916</v>
      </c>
      <c r="K163" s="625" t="s">
        <v>917</v>
      </c>
      <c r="L163" s="628">
        <v>36708</v>
      </c>
      <c r="M163" s="629">
        <v>40359</v>
      </c>
      <c r="N163" s="625" t="s">
        <v>678</v>
      </c>
      <c r="O163" s="630">
        <v>13236</v>
      </c>
      <c r="P163" s="631">
        <v>0.77</v>
      </c>
      <c r="Q163" s="625" t="s">
        <v>326</v>
      </c>
      <c r="R163" s="625" t="s">
        <v>918</v>
      </c>
      <c r="S163" s="625"/>
      <c r="T163" s="632" t="s">
        <v>919</v>
      </c>
    </row>
    <row r="164" spans="1:20" x14ac:dyDescent="0.3">
      <c r="A164" s="625">
        <v>4012</v>
      </c>
      <c r="B164" s="625" t="s">
        <v>265</v>
      </c>
      <c r="C164" s="625" t="s">
        <v>950</v>
      </c>
      <c r="D164" s="625" t="s">
        <v>923</v>
      </c>
      <c r="E164" s="626" t="s">
        <v>924</v>
      </c>
      <c r="F164" s="627">
        <v>106202.56</v>
      </c>
      <c r="G164" s="625" t="s">
        <v>934</v>
      </c>
      <c r="H164" s="625" t="s">
        <v>935</v>
      </c>
      <c r="I164" s="625" t="s">
        <v>439</v>
      </c>
      <c r="J164" s="625" t="s">
        <v>916</v>
      </c>
      <c r="K164" s="625" t="s">
        <v>917</v>
      </c>
      <c r="L164" s="628">
        <v>36708</v>
      </c>
      <c r="M164" s="629">
        <v>40359</v>
      </c>
      <c r="N164" s="625" t="s">
        <v>678</v>
      </c>
      <c r="O164" s="630">
        <v>6269</v>
      </c>
      <c r="P164" s="631">
        <v>1.49</v>
      </c>
      <c r="Q164" s="625" t="s">
        <v>326</v>
      </c>
      <c r="R164" s="625" t="s">
        <v>951</v>
      </c>
      <c r="S164" s="625"/>
      <c r="T164" s="632" t="s">
        <v>919</v>
      </c>
    </row>
    <row r="165" spans="1:20" x14ac:dyDescent="0.3">
      <c r="A165" s="625">
        <v>4013</v>
      </c>
      <c r="B165" s="625" t="s">
        <v>720</v>
      </c>
      <c r="C165" s="625" t="s">
        <v>952</v>
      </c>
      <c r="D165" s="625" t="s">
        <v>937</v>
      </c>
      <c r="E165" s="626" t="s">
        <v>938</v>
      </c>
      <c r="F165" s="627">
        <v>29127</v>
      </c>
      <c r="G165" s="625" t="s">
        <v>934</v>
      </c>
      <c r="H165" s="625" t="s">
        <v>935</v>
      </c>
      <c r="I165" s="625" t="s">
        <v>439</v>
      </c>
      <c r="J165" s="625" t="s">
        <v>916</v>
      </c>
      <c r="K165" s="625" t="s">
        <v>917</v>
      </c>
      <c r="L165" s="628">
        <v>36708</v>
      </c>
      <c r="M165" s="629">
        <v>40359</v>
      </c>
      <c r="N165" s="625" t="s">
        <v>678</v>
      </c>
      <c r="O165" s="630">
        <v>1628</v>
      </c>
      <c r="P165" s="631">
        <v>1.49</v>
      </c>
      <c r="Q165" s="625" t="s">
        <v>953</v>
      </c>
      <c r="R165" s="625" t="s">
        <v>918</v>
      </c>
      <c r="S165" s="625"/>
      <c r="T165" s="632" t="s">
        <v>919</v>
      </c>
    </row>
    <row r="166" spans="1:20" x14ac:dyDescent="0.3">
      <c r="A166" s="625">
        <v>4014</v>
      </c>
      <c r="B166" s="625" t="s">
        <v>679</v>
      </c>
      <c r="C166" s="625" t="s">
        <v>954</v>
      </c>
      <c r="D166" s="625" t="s">
        <v>955</v>
      </c>
      <c r="E166" s="626" t="s">
        <v>956</v>
      </c>
      <c r="F166" s="627">
        <v>21469</v>
      </c>
      <c r="G166" s="625" t="s">
        <v>934</v>
      </c>
      <c r="H166" s="625" t="s">
        <v>935</v>
      </c>
      <c r="I166" s="625" t="s">
        <v>439</v>
      </c>
      <c r="J166" s="625" t="s">
        <v>916</v>
      </c>
      <c r="K166" s="625" t="s">
        <v>917</v>
      </c>
      <c r="L166" s="628">
        <v>36708</v>
      </c>
      <c r="M166" s="629">
        <v>40359</v>
      </c>
      <c r="N166" s="625" t="s">
        <v>678</v>
      </c>
      <c r="O166" s="630">
        <v>1200</v>
      </c>
      <c r="P166" s="631">
        <v>1.49</v>
      </c>
      <c r="Q166" s="625" t="s">
        <v>326</v>
      </c>
      <c r="R166" s="625" t="s">
        <v>918</v>
      </c>
      <c r="S166" s="625"/>
      <c r="T166" s="632" t="s">
        <v>919</v>
      </c>
    </row>
    <row r="167" spans="1:20" x14ac:dyDescent="0.3">
      <c r="A167" s="625">
        <v>4015</v>
      </c>
      <c r="B167" s="625" t="s">
        <v>693</v>
      </c>
      <c r="C167" s="625" t="s">
        <v>957</v>
      </c>
      <c r="D167" s="625" t="s">
        <v>958</v>
      </c>
      <c r="E167" s="626" t="s">
        <v>959</v>
      </c>
      <c r="F167" s="627">
        <v>359183</v>
      </c>
      <c r="G167" s="625" t="s">
        <v>914</v>
      </c>
      <c r="H167" s="625" t="s">
        <v>915</v>
      </c>
      <c r="I167" s="625" t="s">
        <v>439</v>
      </c>
      <c r="J167" s="625" t="s">
        <v>916</v>
      </c>
      <c r="K167" s="625" t="s">
        <v>917</v>
      </c>
      <c r="L167" s="628">
        <v>36708</v>
      </c>
      <c r="M167" s="629">
        <v>40359</v>
      </c>
      <c r="N167" s="625" t="s">
        <v>678</v>
      </c>
      <c r="O167" s="630">
        <v>28474</v>
      </c>
      <c r="P167" s="631">
        <v>1.05</v>
      </c>
      <c r="Q167" s="625" t="s">
        <v>326</v>
      </c>
      <c r="R167" s="625" t="s">
        <v>918</v>
      </c>
      <c r="S167" s="625"/>
      <c r="T167" s="632" t="s">
        <v>919</v>
      </c>
    </row>
    <row r="168" spans="1:20" x14ac:dyDescent="0.3">
      <c r="A168" s="625">
        <v>4016</v>
      </c>
      <c r="B168" s="625" t="s">
        <v>773</v>
      </c>
      <c r="C168" s="625"/>
      <c r="D168" s="625" t="s">
        <v>931</v>
      </c>
      <c r="E168" s="626" t="s">
        <v>932</v>
      </c>
      <c r="F168" s="627">
        <v>357846</v>
      </c>
      <c r="G168" s="625" t="s">
        <v>914</v>
      </c>
      <c r="H168" s="625" t="s">
        <v>915</v>
      </c>
      <c r="I168" s="625" t="s">
        <v>439</v>
      </c>
      <c r="J168" s="625" t="s">
        <v>916</v>
      </c>
      <c r="K168" s="625" t="s">
        <v>917</v>
      </c>
      <c r="L168" s="628">
        <v>36708</v>
      </c>
      <c r="M168" s="629">
        <v>40359</v>
      </c>
      <c r="N168" s="625" t="s">
        <v>678</v>
      </c>
      <c r="O168" s="630">
        <v>28368</v>
      </c>
      <c r="P168" s="631">
        <v>1.05</v>
      </c>
      <c r="Q168" s="625" t="s">
        <v>326</v>
      </c>
      <c r="R168" s="625" t="s">
        <v>918</v>
      </c>
      <c r="S168" s="625"/>
      <c r="T168" s="632" t="s">
        <v>919</v>
      </c>
    </row>
    <row r="169" spans="1:20" x14ac:dyDescent="0.3">
      <c r="A169" s="625">
        <v>4017</v>
      </c>
      <c r="B169" s="625" t="s">
        <v>265</v>
      </c>
      <c r="C169" s="625" t="s">
        <v>960</v>
      </c>
      <c r="D169" s="625" t="s">
        <v>923</v>
      </c>
      <c r="E169" s="626" t="s">
        <v>924</v>
      </c>
      <c r="F169" s="627">
        <v>71006.399999999994</v>
      </c>
      <c r="G169" s="625" t="s">
        <v>914</v>
      </c>
      <c r="H169" s="625" t="s">
        <v>915</v>
      </c>
      <c r="I169" s="625" t="s">
        <v>439</v>
      </c>
      <c r="J169" s="625" t="s">
        <v>916</v>
      </c>
      <c r="K169" s="625" t="s">
        <v>917</v>
      </c>
      <c r="L169" s="628">
        <v>36708</v>
      </c>
      <c r="M169" s="629">
        <v>40359</v>
      </c>
      <c r="N169" s="625" t="s">
        <v>678</v>
      </c>
      <c r="O169" s="630">
        <v>5629</v>
      </c>
      <c r="P169" s="631">
        <v>1.05</v>
      </c>
      <c r="Q169" s="625" t="s">
        <v>326</v>
      </c>
      <c r="R169" s="625" t="s">
        <v>918</v>
      </c>
      <c r="S169" s="625"/>
      <c r="T169" s="632" t="s">
        <v>919</v>
      </c>
    </row>
    <row r="170" spans="1:20" x14ac:dyDescent="0.3">
      <c r="A170" s="625">
        <v>4018</v>
      </c>
      <c r="B170" s="625" t="s">
        <v>720</v>
      </c>
      <c r="C170" s="625" t="s">
        <v>961</v>
      </c>
      <c r="D170" s="625" t="s">
        <v>937</v>
      </c>
      <c r="E170" s="626" t="s">
        <v>938</v>
      </c>
      <c r="F170" s="627">
        <v>45639</v>
      </c>
      <c r="G170" s="625" t="s">
        <v>914</v>
      </c>
      <c r="H170" s="625" t="s">
        <v>915</v>
      </c>
      <c r="I170" s="625" t="s">
        <v>439</v>
      </c>
      <c r="J170" s="625" t="s">
        <v>916</v>
      </c>
      <c r="K170" s="625" t="s">
        <v>917</v>
      </c>
      <c r="L170" s="628">
        <v>36708</v>
      </c>
      <c r="M170" s="629">
        <v>40359</v>
      </c>
      <c r="N170" s="625" t="s">
        <v>678</v>
      </c>
      <c r="O170" s="630">
        <v>3618</v>
      </c>
      <c r="P170" s="631">
        <v>1.05</v>
      </c>
      <c r="Q170" s="625" t="s">
        <v>326</v>
      </c>
      <c r="R170" s="625" t="s">
        <v>918</v>
      </c>
      <c r="S170" s="625"/>
      <c r="T170" s="632" t="s">
        <v>919</v>
      </c>
    </row>
    <row r="171" spans="1:20" x14ac:dyDescent="0.3">
      <c r="A171" s="625">
        <v>4019</v>
      </c>
      <c r="B171" s="625" t="s">
        <v>720</v>
      </c>
      <c r="C171" s="625" t="s">
        <v>962</v>
      </c>
      <c r="D171" s="625" t="s">
        <v>937</v>
      </c>
      <c r="E171" s="626" t="s">
        <v>938</v>
      </c>
      <c r="F171" s="627">
        <v>16424</v>
      </c>
      <c r="G171" s="625" t="s">
        <v>914</v>
      </c>
      <c r="H171" s="625" t="s">
        <v>915</v>
      </c>
      <c r="I171" s="625" t="s">
        <v>439</v>
      </c>
      <c r="J171" s="625" t="s">
        <v>916</v>
      </c>
      <c r="K171" s="625" t="s">
        <v>917</v>
      </c>
      <c r="L171" s="628">
        <v>36708</v>
      </c>
      <c r="M171" s="629">
        <v>40359</v>
      </c>
      <c r="N171" s="625" t="s">
        <v>678</v>
      </c>
      <c r="O171" s="630">
        <v>1302</v>
      </c>
      <c r="P171" s="631">
        <v>1.05</v>
      </c>
      <c r="Q171" s="625" t="s">
        <v>326</v>
      </c>
      <c r="R171" s="625" t="s">
        <v>918</v>
      </c>
      <c r="S171" s="625"/>
      <c r="T171" s="632" t="s">
        <v>919</v>
      </c>
    </row>
    <row r="172" spans="1:20" x14ac:dyDescent="0.3">
      <c r="A172" s="625">
        <v>4020</v>
      </c>
      <c r="B172" s="625" t="s">
        <v>474</v>
      </c>
      <c r="C172" s="625"/>
      <c r="D172" s="625" t="s">
        <v>940</v>
      </c>
      <c r="E172" s="626" t="s">
        <v>941</v>
      </c>
      <c r="F172" s="627">
        <v>85757</v>
      </c>
      <c r="G172" s="625" t="s">
        <v>963</v>
      </c>
      <c r="H172" s="625" t="s">
        <v>964</v>
      </c>
      <c r="I172" s="625" t="s">
        <v>324</v>
      </c>
      <c r="J172" s="625" t="s">
        <v>965</v>
      </c>
      <c r="K172" s="625" t="s">
        <v>966</v>
      </c>
      <c r="L172" s="628">
        <v>36708</v>
      </c>
      <c r="M172" s="629">
        <v>40359</v>
      </c>
      <c r="N172" s="625" t="s">
        <v>678</v>
      </c>
      <c r="O172" s="630">
        <v>6163</v>
      </c>
      <c r="P172" s="631">
        <v>1.79</v>
      </c>
      <c r="Q172" s="625" t="s">
        <v>326</v>
      </c>
      <c r="R172" s="625" t="s">
        <v>967</v>
      </c>
      <c r="S172" s="625"/>
      <c r="T172" s="632"/>
    </row>
    <row r="173" spans="1:20" x14ac:dyDescent="0.3">
      <c r="A173" s="625">
        <v>4021</v>
      </c>
      <c r="B173" s="625" t="s">
        <v>826</v>
      </c>
      <c r="C173" s="625" t="s">
        <v>968</v>
      </c>
      <c r="D173" s="625" t="s">
        <v>969</v>
      </c>
      <c r="E173" s="626" t="s">
        <v>970</v>
      </c>
      <c r="F173" s="627">
        <v>4181</v>
      </c>
      <c r="G173" s="625" t="s">
        <v>914</v>
      </c>
      <c r="H173" s="625" t="s">
        <v>915</v>
      </c>
      <c r="I173" s="625" t="s">
        <v>439</v>
      </c>
      <c r="J173" s="625" t="s">
        <v>916</v>
      </c>
      <c r="K173" s="625" t="s">
        <v>917</v>
      </c>
      <c r="L173" s="628">
        <v>36708</v>
      </c>
      <c r="M173" s="629">
        <v>40359</v>
      </c>
      <c r="N173" s="625" t="s">
        <v>678</v>
      </c>
      <c r="O173" s="631">
        <v>375</v>
      </c>
      <c r="P173" s="631">
        <v>1.05</v>
      </c>
      <c r="Q173" s="625" t="s">
        <v>326</v>
      </c>
      <c r="R173" s="625" t="s">
        <v>918</v>
      </c>
      <c r="S173" s="625"/>
      <c r="T173" s="632" t="s">
        <v>919</v>
      </c>
    </row>
    <row r="174" spans="1:20" x14ac:dyDescent="0.3">
      <c r="A174" s="625">
        <v>4022</v>
      </c>
      <c r="B174" s="625" t="s">
        <v>679</v>
      </c>
      <c r="C174" s="625" t="s">
        <v>971</v>
      </c>
      <c r="D174" s="625" t="s">
        <v>955</v>
      </c>
      <c r="E174" s="626" t="s">
        <v>956</v>
      </c>
      <c r="F174" s="627">
        <v>82615</v>
      </c>
      <c r="G174" s="625" t="s">
        <v>972</v>
      </c>
      <c r="H174" s="625" t="s">
        <v>973</v>
      </c>
      <c r="I174" s="625" t="s">
        <v>439</v>
      </c>
      <c r="J174" s="625" t="s">
        <v>916</v>
      </c>
      <c r="K174" s="625" t="s">
        <v>917</v>
      </c>
      <c r="L174" s="628">
        <v>36708</v>
      </c>
      <c r="M174" s="629">
        <v>40359</v>
      </c>
      <c r="N174" s="625" t="s">
        <v>678</v>
      </c>
      <c r="O174" s="630">
        <v>9201</v>
      </c>
      <c r="P174" s="631">
        <v>0.74819999999999998</v>
      </c>
      <c r="Q174" s="625" t="s">
        <v>326</v>
      </c>
      <c r="R174" s="625" t="s">
        <v>918</v>
      </c>
      <c r="S174" s="625"/>
      <c r="T174" s="632" t="s">
        <v>919</v>
      </c>
    </row>
    <row r="175" spans="1:20" x14ac:dyDescent="0.3">
      <c r="A175" s="625">
        <v>4023</v>
      </c>
      <c r="B175" s="625" t="s">
        <v>488</v>
      </c>
      <c r="C175" s="625" t="s">
        <v>974</v>
      </c>
      <c r="D175" s="625" t="s">
        <v>975</v>
      </c>
      <c r="E175" s="626" t="s">
        <v>976</v>
      </c>
      <c r="F175" s="627">
        <v>203059</v>
      </c>
      <c r="G175" s="625" t="s">
        <v>972</v>
      </c>
      <c r="H175" s="625" t="s">
        <v>973</v>
      </c>
      <c r="I175" s="625" t="s">
        <v>439</v>
      </c>
      <c r="J175" s="625" t="s">
        <v>916</v>
      </c>
      <c r="K175" s="625" t="s">
        <v>917</v>
      </c>
      <c r="L175" s="628">
        <v>36708</v>
      </c>
      <c r="M175" s="629">
        <v>40359</v>
      </c>
      <c r="N175" s="625" t="s">
        <v>678</v>
      </c>
      <c r="O175" s="630">
        <v>22615</v>
      </c>
      <c r="P175" s="631">
        <v>0.75</v>
      </c>
      <c r="Q175" s="625" t="s">
        <v>326</v>
      </c>
      <c r="R175" s="625" t="s">
        <v>918</v>
      </c>
      <c r="S175" s="625"/>
      <c r="T175" s="632" t="s">
        <v>919</v>
      </c>
    </row>
    <row r="176" spans="1:20" x14ac:dyDescent="0.3">
      <c r="A176" s="625">
        <v>4024</v>
      </c>
      <c r="B176" s="625" t="s">
        <v>450</v>
      </c>
      <c r="C176" s="625"/>
      <c r="D176" s="625" t="s">
        <v>912</v>
      </c>
      <c r="E176" s="626" t="s">
        <v>913</v>
      </c>
      <c r="F176" s="627">
        <v>0</v>
      </c>
      <c r="G176" s="625" t="s">
        <v>925</v>
      </c>
      <c r="H176" s="625" t="s">
        <v>926</v>
      </c>
      <c r="I176" s="625" t="s">
        <v>439</v>
      </c>
      <c r="J176" s="625" t="s">
        <v>916</v>
      </c>
      <c r="K176" s="625" t="s">
        <v>917</v>
      </c>
      <c r="L176" s="628">
        <v>36708</v>
      </c>
      <c r="M176" s="629" t="s">
        <v>977</v>
      </c>
      <c r="N176" s="625" t="s">
        <v>678</v>
      </c>
      <c r="O176" s="625">
        <v>597</v>
      </c>
      <c r="P176" s="631">
        <v>0.66</v>
      </c>
      <c r="Q176" s="625" t="s">
        <v>326</v>
      </c>
      <c r="R176" s="625" t="s">
        <v>918</v>
      </c>
      <c r="S176" s="625"/>
      <c r="T176" s="632" t="s">
        <v>978</v>
      </c>
    </row>
    <row r="179" spans="1:11" ht="21.6" thickBot="1" x14ac:dyDescent="0.45">
      <c r="A179" s="1223" t="s">
        <v>979</v>
      </c>
      <c r="B179" s="1223"/>
      <c r="C179" s="1223"/>
      <c r="D179" s="1223"/>
      <c r="E179" s="1223"/>
      <c r="F179" s="1223"/>
    </row>
    <row r="180" spans="1:11" s="638" customFormat="1" ht="28.2" thickBot="1" x14ac:dyDescent="0.3">
      <c r="A180" s="633" t="s">
        <v>980</v>
      </c>
      <c r="B180" s="634" t="s">
        <v>981</v>
      </c>
      <c r="C180" s="635" t="s">
        <v>982</v>
      </c>
      <c r="D180" s="634" t="s">
        <v>983</v>
      </c>
      <c r="E180" s="636" t="s">
        <v>984</v>
      </c>
      <c r="F180" s="634" t="s">
        <v>985</v>
      </c>
      <c r="G180" s="634" t="s">
        <v>986</v>
      </c>
      <c r="H180" s="634" t="s">
        <v>987</v>
      </c>
      <c r="I180" s="634" t="s">
        <v>988</v>
      </c>
      <c r="J180" s="634" t="s">
        <v>989</v>
      </c>
      <c r="K180" s="637" t="s">
        <v>990</v>
      </c>
    </row>
    <row r="181" spans="1:11" x14ac:dyDescent="0.3">
      <c r="A181" s="639">
        <v>41351</v>
      </c>
      <c r="B181" s="640" t="s">
        <v>967</v>
      </c>
      <c r="C181" s="641">
        <v>2659</v>
      </c>
      <c r="D181" s="642" t="s">
        <v>991</v>
      </c>
      <c r="E181" s="643" t="s">
        <v>992</v>
      </c>
      <c r="F181" s="640" t="s">
        <v>580</v>
      </c>
      <c r="G181" s="640" t="s">
        <v>350</v>
      </c>
      <c r="H181" s="640" t="s">
        <v>91</v>
      </c>
      <c r="I181" s="640" t="s">
        <v>91</v>
      </c>
      <c r="J181" s="640" t="s">
        <v>993</v>
      </c>
      <c r="K181" s="644">
        <v>41365</v>
      </c>
    </row>
    <row r="182" spans="1:11" ht="27.6" x14ac:dyDescent="0.3">
      <c r="A182" s="639">
        <v>41410</v>
      </c>
      <c r="B182" s="640" t="s">
        <v>458</v>
      </c>
      <c r="C182" s="641">
        <v>2660</v>
      </c>
      <c r="D182" s="642" t="s">
        <v>994</v>
      </c>
      <c r="E182" s="643">
        <v>15020</v>
      </c>
      <c r="F182" s="640" t="s">
        <v>995</v>
      </c>
      <c r="G182" s="640">
        <v>2537</v>
      </c>
      <c r="H182" s="640" t="s">
        <v>996</v>
      </c>
      <c r="I182" s="640" t="s">
        <v>997</v>
      </c>
      <c r="J182" s="640" t="s">
        <v>92</v>
      </c>
      <c r="K182" s="644">
        <v>41410</v>
      </c>
    </row>
    <row r="183" spans="1:11" ht="27.6" x14ac:dyDescent="0.3">
      <c r="A183" s="639">
        <v>41449</v>
      </c>
      <c r="B183" s="640" t="s">
        <v>458</v>
      </c>
      <c r="C183" s="641">
        <v>2661</v>
      </c>
      <c r="D183" s="642" t="s">
        <v>998</v>
      </c>
      <c r="E183" s="643" t="s">
        <v>999</v>
      </c>
      <c r="F183" s="640" t="s">
        <v>580</v>
      </c>
      <c r="G183" s="640">
        <v>2592</v>
      </c>
      <c r="H183" s="640" t="s">
        <v>91</v>
      </c>
      <c r="I183" s="640" t="s">
        <v>1000</v>
      </c>
      <c r="J183" s="644">
        <v>41426</v>
      </c>
      <c r="K183" s="644">
        <v>41449</v>
      </c>
    </row>
    <row r="184" spans="1:11" x14ac:dyDescent="0.3">
      <c r="A184" s="639">
        <v>41450</v>
      </c>
      <c r="B184" s="640" t="s">
        <v>1001</v>
      </c>
      <c r="C184" s="641">
        <v>2662</v>
      </c>
      <c r="D184" s="642" t="s">
        <v>846</v>
      </c>
      <c r="E184" s="643">
        <v>36299</v>
      </c>
      <c r="F184" s="640" t="s">
        <v>580</v>
      </c>
      <c r="G184" s="640">
        <v>1607</v>
      </c>
      <c r="H184" s="640" t="s">
        <v>1002</v>
      </c>
      <c r="I184" s="640" t="s">
        <v>1003</v>
      </c>
      <c r="J184" s="640" t="s">
        <v>92</v>
      </c>
      <c r="K184" s="640"/>
    </row>
    <row r="185" spans="1:11" ht="27.6" x14ac:dyDescent="0.3">
      <c r="A185" s="639">
        <v>41513</v>
      </c>
      <c r="B185" s="640" t="s">
        <v>1001</v>
      </c>
      <c r="C185" s="641">
        <v>2663</v>
      </c>
      <c r="D185" s="642" t="s">
        <v>1004</v>
      </c>
      <c r="E185" s="643" t="s">
        <v>1005</v>
      </c>
      <c r="F185" s="640" t="s">
        <v>580</v>
      </c>
      <c r="G185" s="640" t="s">
        <v>1006</v>
      </c>
      <c r="H185" s="640" t="s">
        <v>91</v>
      </c>
      <c r="I185" s="640" t="s">
        <v>91</v>
      </c>
      <c r="J185" s="644">
        <v>41579</v>
      </c>
      <c r="K185" s="644">
        <v>41513</v>
      </c>
    </row>
    <row r="186" spans="1:11" x14ac:dyDescent="0.3">
      <c r="A186" s="639">
        <v>41549</v>
      </c>
      <c r="B186" s="640" t="s">
        <v>1001</v>
      </c>
      <c r="C186" s="641">
        <v>2664</v>
      </c>
      <c r="D186" s="642" t="s">
        <v>1007</v>
      </c>
      <c r="E186" s="643" t="s">
        <v>1005</v>
      </c>
      <c r="F186" s="640" t="s">
        <v>580</v>
      </c>
      <c r="G186" s="640" t="s">
        <v>678</v>
      </c>
      <c r="H186" s="640" t="s">
        <v>678</v>
      </c>
      <c r="I186" s="640" t="s">
        <v>678</v>
      </c>
      <c r="J186" s="644">
        <v>41548</v>
      </c>
      <c r="K186" s="644">
        <v>41549</v>
      </c>
    </row>
    <row r="187" spans="1:11" x14ac:dyDescent="0.3">
      <c r="A187" s="639">
        <v>41617</v>
      </c>
      <c r="B187" s="640" t="s">
        <v>1008</v>
      </c>
      <c r="C187" s="641">
        <v>2665</v>
      </c>
      <c r="D187" s="642" t="s">
        <v>1009</v>
      </c>
      <c r="E187" s="643" t="s">
        <v>1010</v>
      </c>
      <c r="F187" s="640" t="s">
        <v>350</v>
      </c>
      <c r="G187" s="640" t="s">
        <v>350</v>
      </c>
      <c r="H187" s="640" t="s">
        <v>350</v>
      </c>
      <c r="I187" s="640" t="s">
        <v>350</v>
      </c>
      <c r="J187" s="644">
        <v>36631</v>
      </c>
      <c r="K187" s="644">
        <v>41617</v>
      </c>
    </row>
    <row r="188" spans="1:11" x14ac:dyDescent="0.3">
      <c r="A188" s="639">
        <v>41618</v>
      </c>
      <c r="B188" s="640" t="s">
        <v>458</v>
      </c>
      <c r="C188" s="641">
        <v>2666</v>
      </c>
      <c r="D188" s="642" t="s">
        <v>1011</v>
      </c>
      <c r="E188" s="643">
        <v>1300</v>
      </c>
      <c r="F188" s="640" t="s">
        <v>580</v>
      </c>
      <c r="G188" s="640" t="s">
        <v>678</v>
      </c>
      <c r="H188" s="640" t="s">
        <v>1012</v>
      </c>
      <c r="I188" s="640" t="s">
        <v>1013</v>
      </c>
      <c r="J188" s="644">
        <v>41618</v>
      </c>
      <c r="K188" s="644">
        <v>41618</v>
      </c>
    </row>
    <row r="189" spans="1:11" x14ac:dyDescent="0.3">
      <c r="A189" s="639">
        <v>41677</v>
      </c>
      <c r="B189" s="640" t="s">
        <v>458</v>
      </c>
      <c r="C189" s="641">
        <v>2667</v>
      </c>
      <c r="D189" s="642" t="s">
        <v>1014</v>
      </c>
      <c r="E189" s="643" t="s">
        <v>91</v>
      </c>
      <c r="F189" s="640" t="s">
        <v>580</v>
      </c>
      <c r="G189" s="640" t="s">
        <v>350</v>
      </c>
      <c r="H189" s="640" t="s">
        <v>91</v>
      </c>
      <c r="I189" s="640" t="s">
        <v>91</v>
      </c>
      <c r="J189" s="640" t="s">
        <v>91</v>
      </c>
      <c r="K189" s="644">
        <v>41681</v>
      </c>
    </row>
    <row r="190" spans="1:11" x14ac:dyDescent="0.3">
      <c r="A190" s="645">
        <v>41682</v>
      </c>
      <c r="B190" s="646" t="s">
        <v>458</v>
      </c>
      <c r="C190" s="647">
        <v>2668</v>
      </c>
      <c r="D190" s="648" t="s">
        <v>1015</v>
      </c>
      <c r="E190" s="649">
        <v>3676</v>
      </c>
      <c r="F190" s="646" t="s">
        <v>580</v>
      </c>
      <c r="G190" s="640" t="s">
        <v>350</v>
      </c>
      <c r="H190" s="646" t="s">
        <v>91</v>
      </c>
      <c r="I190" s="646" t="s">
        <v>91</v>
      </c>
      <c r="J190" s="646" t="s">
        <v>91</v>
      </c>
      <c r="K190" s="650">
        <v>41682</v>
      </c>
    </row>
    <row r="191" spans="1:11" x14ac:dyDescent="0.3">
      <c r="A191" s="639">
        <v>41682</v>
      </c>
      <c r="B191" s="640" t="s">
        <v>967</v>
      </c>
      <c r="C191" s="641">
        <v>2669</v>
      </c>
      <c r="D191" s="642" t="s">
        <v>1016</v>
      </c>
      <c r="E191" s="643">
        <v>22000</v>
      </c>
      <c r="F191" s="640" t="s">
        <v>580</v>
      </c>
      <c r="G191" s="640" t="s">
        <v>350</v>
      </c>
      <c r="H191" s="640" t="s">
        <v>1017</v>
      </c>
      <c r="I191" s="640" t="s">
        <v>1018</v>
      </c>
      <c r="J191" s="651">
        <v>41699</v>
      </c>
      <c r="K191" s="644">
        <v>41682</v>
      </c>
    </row>
    <row r="192" spans="1:11" x14ac:dyDescent="0.3">
      <c r="A192" s="639">
        <v>41702</v>
      </c>
      <c r="B192" s="640" t="s">
        <v>458</v>
      </c>
      <c r="C192" s="641">
        <v>2670</v>
      </c>
      <c r="D192" s="642" t="s">
        <v>1019</v>
      </c>
      <c r="E192" s="643">
        <v>1134</v>
      </c>
      <c r="F192" s="640" t="s">
        <v>580</v>
      </c>
      <c r="G192" s="640" t="s">
        <v>350</v>
      </c>
      <c r="H192" s="640" t="s">
        <v>1020</v>
      </c>
      <c r="I192" s="640" t="s">
        <v>1021</v>
      </c>
      <c r="J192" s="644">
        <v>41730</v>
      </c>
      <c r="K192" s="644">
        <v>41702</v>
      </c>
    </row>
    <row r="193" spans="1:11" ht="27.6" x14ac:dyDescent="0.3">
      <c r="A193" s="639">
        <v>41703</v>
      </c>
      <c r="B193" s="640" t="s">
        <v>967</v>
      </c>
      <c r="C193" s="641">
        <v>2671</v>
      </c>
      <c r="D193" s="642" t="s">
        <v>1022</v>
      </c>
      <c r="E193" s="643">
        <v>2150</v>
      </c>
      <c r="F193" s="640" t="s">
        <v>580</v>
      </c>
      <c r="G193" s="640" t="s">
        <v>350</v>
      </c>
      <c r="H193" s="652" t="s">
        <v>1023</v>
      </c>
      <c r="I193" s="640" t="s">
        <v>350</v>
      </c>
      <c r="J193" s="644">
        <v>41730</v>
      </c>
      <c r="K193" s="644">
        <v>41703</v>
      </c>
    </row>
    <row r="194" spans="1:11" ht="27.6" x14ac:dyDescent="0.3">
      <c r="A194" s="639">
        <v>41761</v>
      </c>
      <c r="B194" s="640" t="s">
        <v>458</v>
      </c>
      <c r="C194" s="641">
        <v>2672</v>
      </c>
      <c r="D194" s="642" t="s">
        <v>1024</v>
      </c>
      <c r="E194" s="643">
        <v>388</v>
      </c>
      <c r="F194" s="640" t="s">
        <v>580</v>
      </c>
      <c r="G194" s="640" t="s">
        <v>350</v>
      </c>
      <c r="H194" s="640" t="s">
        <v>1025</v>
      </c>
      <c r="I194" s="640" t="s">
        <v>1026</v>
      </c>
      <c r="J194" s="640" t="s">
        <v>92</v>
      </c>
      <c r="K194" s="644">
        <v>41761</v>
      </c>
    </row>
    <row r="195" spans="1:11" ht="27.6" x14ac:dyDescent="0.3">
      <c r="A195" s="639">
        <v>41803</v>
      </c>
      <c r="B195" s="640" t="s">
        <v>458</v>
      </c>
      <c r="C195" s="641">
        <v>2673</v>
      </c>
      <c r="D195" s="642" t="s">
        <v>1027</v>
      </c>
      <c r="E195" s="643">
        <v>1205</v>
      </c>
      <c r="F195" s="640" t="s">
        <v>580</v>
      </c>
      <c r="G195" s="640" t="s">
        <v>678</v>
      </c>
      <c r="H195" s="640" t="s">
        <v>1028</v>
      </c>
      <c r="I195" s="640" t="s">
        <v>1029</v>
      </c>
      <c r="J195" s="640" t="s">
        <v>92</v>
      </c>
      <c r="K195" s="644">
        <v>41803</v>
      </c>
    </row>
    <row r="196" spans="1:11" x14ac:dyDescent="0.3">
      <c r="A196" s="639">
        <v>41823</v>
      </c>
      <c r="B196" s="640" t="s">
        <v>967</v>
      </c>
      <c r="C196" s="641">
        <v>2674</v>
      </c>
      <c r="D196" s="642" t="s">
        <v>763</v>
      </c>
      <c r="E196" s="643">
        <v>32408</v>
      </c>
      <c r="F196" s="640" t="s">
        <v>580</v>
      </c>
      <c r="G196" s="640" t="s">
        <v>678</v>
      </c>
      <c r="H196" s="640" t="s">
        <v>1030</v>
      </c>
      <c r="I196" s="640" t="s">
        <v>1031</v>
      </c>
      <c r="J196" s="640" t="s">
        <v>92</v>
      </c>
      <c r="K196" s="644">
        <v>41823</v>
      </c>
    </row>
    <row r="197" spans="1:11" ht="27.6" x14ac:dyDescent="0.3">
      <c r="A197" s="639">
        <v>41872</v>
      </c>
      <c r="B197" s="640" t="s">
        <v>462</v>
      </c>
      <c r="C197" s="641">
        <v>2675</v>
      </c>
      <c r="D197" s="642" t="s">
        <v>1032</v>
      </c>
      <c r="E197" s="643">
        <v>594</v>
      </c>
      <c r="F197" s="640" t="s">
        <v>580</v>
      </c>
      <c r="G197" s="640" t="s">
        <v>678</v>
      </c>
      <c r="H197" s="640" t="s">
        <v>1033</v>
      </c>
      <c r="I197" s="640" t="s">
        <v>1034</v>
      </c>
      <c r="J197" s="644">
        <v>41886</v>
      </c>
      <c r="K197" s="644">
        <v>41872</v>
      </c>
    </row>
    <row r="198" spans="1:11" x14ac:dyDescent="0.3">
      <c r="A198" s="639">
        <v>41918</v>
      </c>
      <c r="B198" s="640" t="s">
        <v>455</v>
      </c>
      <c r="C198" s="641">
        <v>2676</v>
      </c>
      <c r="D198" s="642" t="s">
        <v>490</v>
      </c>
      <c r="E198" s="643">
        <v>100</v>
      </c>
      <c r="F198" s="640" t="s">
        <v>580</v>
      </c>
      <c r="G198" s="640" t="s">
        <v>350</v>
      </c>
      <c r="H198" s="640" t="s">
        <v>1035</v>
      </c>
      <c r="I198" s="640" t="s">
        <v>1036</v>
      </c>
      <c r="J198" s="644">
        <v>41919</v>
      </c>
      <c r="K198" s="644">
        <v>41918</v>
      </c>
    </row>
    <row r="201" spans="1:11" ht="21" x14ac:dyDescent="0.4">
      <c r="A201" s="1223" t="s">
        <v>1039</v>
      </c>
      <c r="B201" s="1223"/>
      <c r="C201" s="1223"/>
      <c r="D201" s="1223"/>
      <c r="E201" s="1223"/>
      <c r="F201" s="1223"/>
    </row>
    <row r="202" spans="1:11" ht="29.4" x14ac:dyDescent="0.35">
      <c r="A202" s="712" t="s">
        <v>1039</v>
      </c>
      <c r="B202" s="653"/>
      <c r="C202" s="654" t="s">
        <v>1040</v>
      </c>
      <c r="D202" s="655">
        <v>42006</v>
      </c>
      <c r="E202" s="656" t="s">
        <v>1041</v>
      </c>
      <c r="F202" s="655">
        <v>42006</v>
      </c>
      <c r="G202" s="657"/>
      <c r="H202" s="658"/>
      <c r="I202" s="658"/>
      <c r="J202" s="659"/>
      <c r="K202" s="567"/>
    </row>
    <row r="203" spans="1:11" ht="15" thickBot="1" x14ac:dyDescent="0.35">
      <c r="A203" s="660"/>
      <c r="B203" s="661"/>
      <c r="C203" s="662" t="s">
        <v>1042</v>
      </c>
      <c r="D203" s="663">
        <v>41974</v>
      </c>
      <c r="E203" s="662" t="s">
        <v>1043</v>
      </c>
      <c r="F203" s="663" t="s">
        <v>1044</v>
      </c>
      <c r="G203" s="657"/>
      <c r="H203" s="658"/>
      <c r="I203" s="658"/>
      <c r="J203" s="659"/>
      <c r="K203" s="567"/>
    </row>
    <row r="204" spans="1:11" ht="16.2" thickBot="1" x14ac:dyDescent="0.35">
      <c r="A204" s="1312" t="s">
        <v>1045</v>
      </c>
      <c r="B204" s="1313"/>
      <c r="C204" s="1314"/>
      <c r="D204" s="1315"/>
      <c r="E204" s="1316" t="s">
        <v>1046</v>
      </c>
      <c r="F204" s="1317"/>
      <c r="G204" s="1317"/>
      <c r="H204" s="1317"/>
      <c r="I204" s="1317"/>
      <c r="J204" s="1317"/>
      <c r="K204" s="1318"/>
    </row>
    <row r="205" spans="1:11" ht="28.8" x14ac:dyDescent="0.3">
      <c r="A205" s="664" t="s">
        <v>304</v>
      </c>
      <c r="B205" s="665" t="s">
        <v>1047</v>
      </c>
      <c r="C205" s="666" t="s">
        <v>1048</v>
      </c>
      <c r="D205" s="667" t="s">
        <v>1049</v>
      </c>
      <c r="E205" s="668" t="s">
        <v>1050</v>
      </c>
      <c r="F205" s="669" t="s">
        <v>1051</v>
      </c>
      <c r="G205" s="669" t="s">
        <v>1052</v>
      </c>
      <c r="H205" s="669" t="s">
        <v>1053</v>
      </c>
      <c r="I205" s="670" t="s">
        <v>1054</v>
      </c>
      <c r="J205" s="670" t="s">
        <v>1055</v>
      </c>
      <c r="K205" s="671" t="s">
        <v>259</v>
      </c>
    </row>
    <row r="206" spans="1:11" x14ac:dyDescent="0.3">
      <c r="A206" s="672">
        <v>2</v>
      </c>
      <c r="B206" s="673" t="s">
        <v>1056</v>
      </c>
      <c r="C206" s="674">
        <v>40</v>
      </c>
      <c r="D206" s="675" t="s">
        <v>1057</v>
      </c>
      <c r="E206" s="676" t="s">
        <v>1058</v>
      </c>
      <c r="F206" s="677" t="s">
        <v>1058</v>
      </c>
      <c r="G206" s="677" t="s">
        <v>1058</v>
      </c>
      <c r="H206" s="678" t="s">
        <v>1058</v>
      </c>
      <c r="I206" s="677" t="s">
        <v>1058</v>
      </c>
      <c r="J206" s="677" t="s">
        <v>1058</v>
      </c>
      <c r="K206" s="679"/>
    </row>
    <row r="207" spans="1:11" x14ac:dyDescent="0.3">
      <c r="A207" s="672">
        <v>301</v>
      </c>
      <c r="B207" s="673" t="s">
        <v>1059</v>
      </c>
      <c r="C207" s="674">
        <v>0.08</v>
      </c>
      <c r="D207" s="675" t="s">
        <v>1057</v>
      </c>
      <c r="E207" s="676" t="s">
        <v>1058</v>
      </c>
      <c r="F207" s="677" t="s">
        <v>1058</v>
      </c>
      <c r="G207" s="677" t="s">
        <v>1058</v>
      </c>
      <c r="H207" s="678" t="s">
        <v>1058</v>
      </c>
      <c r="I207" s="677" t="s">
        <v>1058</v>
      </c>
      <c r="J207" s="677" t="s">
        <v>1058</v>
      </c>
      <c r="K207" s="679"/>
    </row>
    <row r="208" spans="1:11" x14ac:dyDescent="0.3">
      <c r="A208" s="680">
        <v>524</v>
      </c>
      <c r="B208" s="681" t="s">
        <v>1060</v>
      </c>
      <c r="C208" s="682" t="s">
        <v>1061</v>
      </c>
      <c r="D208" s="683" t="s">
        <v>1062</v>
      </c>
      <c r="E208" s="684">
        <v>41843</v>
      </c>
      <c r="F208" s="682">
        <v>64370.28</v>
      </c>
      <c r="G208" s="685" t="s">
        <v>1063</v>
      </c>
      <c r="H208" s="686"/>
      <c r="I208" s="682">
        <v>0</v>
      </c>
      <c r="J208" s="685">
        <f>SUM(F208,I208)</f>
        <v>64370.28</v>
      </c>
      <c r="K208" s="687"/>
    </row>
    <row r="209" spans="1:11" x14ac:dyDescent="0.3">
      <c r="A209" s="688">
        <v>935</v>
      </c>
      <c r="B209" s="689" t="s">
        <v>522</v>
      </c>
      <c r="C209" s="690">
        <v>48041.3</v>
      </c>
      <c r="D209" s="691" t="s">
        <v>1062</v>
      </c>
      <c r="E209" s="692">
        <v>41690</v>
      </c>
      <c r="F209" s="690">
        <v>44043</v>
      </c>
      <c r="G209" s="693"/>
      <c r="H209" s="694">
        <v>41834</v>
      </c>
      <c r="I209" s="690">
        <v>4121.3999999999996</v>
      </c>
      <c r="J209" s="693">
        <f>SUM(F209,I209)</f>
        <v>48164.4</v>
      </c>
      <c r="K209" s="695"/>
    </row>
    <row r="210" spans="1:11" x14ac:dyDescent="0.3">
      <c r="A210" s="672">
        <v>1174</v>
      </c>
      <c r="B210" s="673" t="s">
        <v>1064</v>
      </c>
      <c r="C210" s="674">
        <v>0</v>
      </c>
      <c r="D210" s="675" t="s">
        <v>1057</v>
      </c>
      <c r="E210" s="676" t="s">
        <v>1058</v>
      </c>
      <c r="F210" s="678" t="s">
        <v>1058</v>
      </c>
      <c r="G210" s="678" t="s">
        <v>1058</v>
      </c>
      <c r="H210" s="678" t="s">
        <v>1058</v>
      </c>
      <c r="I210" s="678" t="s">
        <v>1058</v>
      </c>
      <c r="J210" s="678" t="s">
        <v>1058</v>
      </c>
      <c r="K210" s="679" t="s">
        <v>1065</v>
      </c>
    </row>
    <row r="211" spans="1:11" x14ac:dyDescent="0.3">
      <c r="A211" s="696">
        <v>1183</v>
      </c>
      <c r="B211" s="697" t="s">
        <v>1066</v>
      </c>
      <c r="C211" s="698">
        <v>19164</v>
      </c>
      <c r="D211" s="699" t="s">
        <v>1057</v>
      </c>
      <c r="E211" s="700">
        <v>41999</v>
      </c>
      <c r="F211" s="698">
        <v>19164</v>
      </c>
      <c r="G211" s="701" t="s">
        <v>1063</v>
      </c>
      <c r="H211" s="702"/>
      <c r="I211" s="698">
        <v>0</v>
      </c>
      <c r="J211" s="701">
        <f>SUM(F211,I211)</f>
        <v>19164</v>
      </c>
      <c r="K211" s="703"/>
    </row>
    <row r="212" spans="1:11" x14ac:dyDescent="0.3">
      <c r="A212" s="696">
        <v>1201</v>
      </c>
      <c r="B212" s="697" t="s">
        <v>1067</v>
      </c>
      <c r="C212" s="698">
        <v>56200.81</v>
      </c>
      <c r="D212" s="699" t="s">
        <v>1057</v>
      </c>
      <c r="E212" s="700">
        <v>41999</v>
      </c>
      <c r="F212" s="698">
        <v>56200.81</v>
      </c>
      <c r="G212" s="701" t="s">
        <v>1063</v>
      </c>
      <c r="H212" s="702"/>
      <c r="I212" s="698">
        <v>0</v>
      </c>
      <c r="J212" s="701">
        <f>SUM(F212,I212)</f>
        <v>56200.81</v>
      </c>
      <c r="K212" s="703"/>
    </row>
    <row r="213" spans="1:11" x14ac:dyDescent="0.3">
      <c r="A213" s="696">
        <v>1413</v>
      </c>
      <c r="B213" s="697" t="s">
        <v>1068</v>
      </c>
      <c r="C213" s="698">
        <v>1512</v>
      </c>
      <c r="D213" s="699" t="s">
        <v>1057</v>
      </c>
      <c r="E213" s="700">
        <v>41995</v>
      </c>
      <c r="F213" s="698">
        <v>1512</v>
      </c>
      <c r="G213" s="701" t="s">
        <v>1063</v>
      </c>
      <c r="H213" s="702"/>
      <c r="I213" s="698">
        <v>0</v>
      </c>
      <c r="J213" s="701">
        <f>SUM(F213,I213)</f>
        <v>1512</v>
      </c>
      <c r="K213" s="703"/>
    </row>
    <row r="214" spans="1:11" x14ac:dyDescent="0.3">
      <c r="A214" s="688">
        <v>1444</v>
      </c>
      <c r="B214" s="689" t="s">
        <v>1069</v>
      </c>
      <c r="C214" s="690">
        <v>1066984.1499999999</v>
      </c>
      <c r="D214" s="691" t="s">
        <v>1062</v>
      </c>
      <c r="E214" s="692">
        <v>41815</v>
      </c>
      <c r="F214" s="690">
        <v>1066984.1499999999</v>
      </c>
      <c r="G214" s="693" t="s">
        <v>1063</v>
      </c>
      <c r="H214" s="694"/>
      <c r="I214" s="690">
        <v>0</v>
      </c>
      <c r="J214" s="690">
        <f>SUM(F214,I214)</f>
        <v>1066984.1499999999</v>
      </c>
      <c r="K214" s="695"/>
    </row>
    <row r="215" spans="1:11" x14ac:dyDescent="0.3">
      <c r="A215" s="696">
        <v>1445</v>
      </c>
      <c r="B215" s="697" t="s">
        <v>1070</v>
      </c>
      <c r="C215" s="698">
        <v>85363.199999999997</v>
      </c>
      <c r="D215" s="699" t="s">
        <v>1057</v>
      </c>
      <c r="E215" s="700">
        <v>41999</v>
      </c>
      <c r="F215" s="698">
        <v>85363.199999999997</v>
      </c>
      <c r="G215" s="701" t="s">
        <v>1063</v>
      </c>
      <c r="H215" s="702"/>
      <c r="I215" s="698">
        <v>0</v>
      </c>
      <c r="J215" s="701">
        <f>SUM(F215,I215)</f>
        <v>85363.199999999997</v>
      </c>
      <c r="K215" s="703"/>
    </row>
    <row r="216" spans="1:11" x14ac:dyDescent="0.3">
      <c r="A216" s="672">
        <v>1453</v>
      </c>
      <c r="B216" s="673" t="s">
        <v>1071</v>
      </c>
      <c r="C216" s="674">
        <v>0</v>
      </c>
      <c r="D216" s="675" t="s">
        <v>1057</v>
      </c>
      <c r="E216" s="676" t="s">
        <v>1058</v>
      </c>
      <c r="F216" s="678" t="s">
        <v>1058</v>
      </c>
      <c r="G216" s="678" t="s">
        <v>1058</v>
      </c>
      <c r="H216" s="678" t="s">
        <v>1058</v>
      </c>
      <c r="I216" s="678" t="s">
        <v>1058</v>
      </c>
      <c r="J216" s="678" t="s">
        <v>1058</v>
      </c>
      <c r="K216" s="679"/>
    </row>
    <row r="217" spans="1:11" x14ac:dyDescent="0.3">
      <c r="A217" s="672">
        <v>1463</v>
      </c>
      <c r="B217" s="673" t="s">
        <v>1072</v>
      </c>
      <c r="C217" s="674">
        <v>0</v>
      </c>
      <c r="D217" s="675" t="s">
        <v>1057</v>
      </c>
      <c r="E217" s="676" t="s">
        <v>1058</v>
      </c>
      <c r="F217" s="678" t="s">
        <v>1058</v>
      </c>
      <c r="G217" s="678" t="s">
        <v>1058</v>
      </c>
      <c r="H217" s="678" t="s">
        <v>1058</v>
      </c>
      <c r="I217" s="678" t="s">
        <v>1058</v>
      </c>
      <c r="J217" s="678" t="s">
        <v>1058</v>
      </c>
      <c r="K217" s="679"/>
    </row>
    <row r="218" spans="1:11" x14ac:dyDescent="0.3">
      <c r="A218" s="688">
        <v>1470</v>
      </c>
      <c r="B218" s="689" t="s">
        <v>1073</v>
      </c>
      <c r="C218" s="690">
        <v>10</v>
      </c>
      <c r="D218" s="691" t="s">
        <v>1062</v>
      </c>
      <c r="E218" s="692">
        <v>41815</v>
      </c>
      <c r="F218" s="690">
        <v>10</v>
      </c>
      <c r="G218" s="693" t="s">
        <v>1063</v>
      </c>
      <c r="H218" s="694"/>
      <c r="I218" s="690">
        <v>0</v>
      </c>
      <c r="J218" s="690">
        <f>SUM(F218,I218)</f>
        <v>10</v>
      </c>
      <c r="K218" s="695"/>
    </row>
    <row r="219" spans="1:11" x14ac:dyDescent="0.3">
      <c r="A219" s="688">
        <v>1486</v>
      </c>
      <c r="B219" s="689" t="s">
        <v>1074</v>
      </c>
      <c r="C219" s="690">
        <v>120</v>
      </c>
      <c r="D219" s="691" t="s">
        <v>1062</v>
      </c>
      <c r="E219" s="692">
        <v>41815</v>
      </c>
      <c r="F219" s="690">
        <v>120</v>
      </c>
      <c r="G219" s="693" t="s">
        <v>1063</v>
      </c>
      <c r="H219" s="694"/>
      <c r="I219" s="690">
        <v>0</v>
      </c>
      <c r="J219" s="690">
        <f>SUM(F219,I219)</f>
        <v>120</v>
      </c>
      <c r="K219" s="695"/>
    </row>
    <row r="220" spans="1:11" x14ac:dyDescent="0.3">
      <c r="A220" s="696">
        <v>1511</v>
      </c>
      <c r="B220" s="697" t="s">
        <v>1075</v>
      </c>
      <c r="C220" s="698">
        <v>113985.98</v>
      </c>
      <c r="D220" s="699" t="s">
        <v>1057</v>
      </c>
      <c r="E220" s="700">
        <v>41999</v>
      </c>
      <c r="F220" s="698">
        <v>113985.98</v>
      </c>
      <c r="G220" s="701" t="s">
        <v>1063</v>
      </c>
      <c r="H220" s="702"/>
      <c r="I220" s="698">
        <v>0</v>
      </c>
      <c r="J220" s="701">
        <f t="shared" ref="J220:J229" si="0">SUM(I220,F220)</f>
        <v>113985.98</v>
      </c>
      <c r="K220" s="703"/>
    </row>
    <row r="221" spans="1:11" x14ac:dyDescent="0.3">
      <c r="A221" s="696">
        <v>1521</v>
      </c>
      <c r="B221" s="697" t="s">
        <v>464</v>
      </c>
      <c r="C221" s="698">
        <v>13504.48</v>
      </c>
      <c r="D221" s="699" t="s">
        <v>1057</v>
      </c>
      <c r="E221" s="700">
        <v>41999</v>
      </c>
      <c r="F221" s="698">
        <v>13504.48</v>
      </c>
      <c r="G221" s="701" t="s">
        <v>1063</v>
      </c>
      <c r="H221" s="702"/>
      <c r="I221" s="698">
        <v>0</v>
      </c>
      <c r="J221" s="701">
        <f t="shared" si="0"/>
        <v>13504.48</v>
      </c>
      <c r="K221" s="703"/>
    </row>
    <row r="222" spans="1:11" x14ac:dyDescent="0.3">
      <c r="A222" s="696">
        <v>1549</v>
      </c>
      <c r="B222" s="697" t="s">
        <v>1076</v>
      </c>
      <c r="C222" s="698">
        <v>13275.99</v>
      </c>
      <c r="D222" s="699" t="s">
        <v>1057</v>
      </c>
      <c r="E222" s="700">
        <v>41999</v>
      </c>
      <c r="F222" s="698">
        <v>13275.99</v>
      </c>
      <c r="G222" s="701" t="s">
        <v>1063</v>
      </c>
      <c r="H222" s="702"/>
      <c r="I222" s="698">
        <v>0</v>
      </c>
      <c r="J222" s="701">
        <f t="shared" si="0"/>
        <v>13275.99</v>
      </c>
      <c r="K222" s="703"/>
    </row>
    <row r="223" spans="1:11" x14ac:dyDescent="0.3">
      <c r="A223" s="696">
        <v>1553</v>
      </c>
      <c r="B223" s="697" t="s">
        <v>1077</v>
      </c>
      <c r="C223" s="698">
        <v>1550</v>
      </c>
      <c r="D223" s="699" t="s">
        <v>1057</v>
      </c>
      <c r="E223" s="700">
        <v>41995</v>
      </c>
      <c r="F223" s="698">
        <v>1550</v>
      </c>
      <c r="G223" s="701" t="s">
        <v>1063</v>
      </c>
      <c r="H223" s="702"/>
      <c r="I223" s="698">
        <v>0</v>
      </c>
      <c r="J223" s="701">
        <f t="shared" si="0"/>
        <v>1550</v>
      </c>
      <c r="K223" s="703"/>
    </row>
    <row r="224" spans="1:11" ht="28.8" x14ac:dyDescent="0.3">
      <c r="A224" s="704">
        <v>1570</v>
      </c>
      <c r="B224" s="705" t="s">
        <v>1078</v>
      </c>
      <c r="C224" s="706">
        <v>2348.89</v>
      </c>
      <c r="D224" s="707" t="s">
        <v>1057</v>
      </c>
      <c r="E224" s="708">
        <v>41999</v>
      </c>
      <c r="F224" s="706">
        <v>2348.89</v>
      </c>
      <c r="G224" s="709" t="s">
        <v>1063</v>
      </c>
      <c r="H224" s="710"/>
      <c r="I224" s="706">
        <v>0</v>
      </c>
      <c r="J224" s="709">
        <f t="shared" si="0"/>
        <v>2348.89</v>
      </c>
      <c r="K224" s="711" t="s">
        <v>1079</v>
      </c>
    </row>
    <row r="225" spans="1:13" x14ac:dyDescent="0.3">
      <c r="A225" s="696">
        <v>1627</v>
      </c>
      <c r="B225" s="697" t="s">
        <v>1080</v>
      </c>
      <c r="C225" s="698">
        <v>74366.22</v>
      </c>
      <c r="D225" s="699" t="s">
        <v>1057</v>
      </c>
      <c r="E225" s="700">
        <v>41999</v>
      </c>
      <c r="F225" s="698">
        <v>74366.22</v>
      </c>
      <c r="G225" s="701" t="s">
        <v>1063</v>
      </c>
      <c r="H225" s="702"/>
      <c r="I225" s="698">
        <v>0</v>
      </c>
      <c r="J225" s="701">
        <f t="shared" si="0"/>
        <v>74366.22</v>
      </c>
      <c r="K225" s="703"/>
    </row>
    <row r="226" spans="1:13" x14ac:dyDescent="0.3">
      <c r="A226" s="696">
        <v>1668</v>
      </c>
      <c r="B226" s="697" t="s">
        <v>846</v>
      </c>
      <c r="C226" s="698">
        <v>102101.8</v>
      </c>
      <c r="D226" s="699" t="s">
        <v>1057</v>
      </c>
      <c r="E226" s="700">
        <v>41995</v>
      </c>
      <c r="F226" s="698">
        <v>102101.8</v>
      </c>
      <c r="G226" s="701" t="s">
        <v>1063</v>
      </c>
      <c r="H226" s="702"/>
      <c r="I226" s="698">
        <v>0</v>
      </c>
      <c r="J226" s="701">
        <f t="shared" si="0"/>
        <v>102101.8</v>
      </c>
      <c r="K226" s="703"/>
    </row>
    <row r="227" spans="1:13" x14ac:dyDescent="0.3">
      <c r="A227" s="696">
        <v>1672</v>
      </c>
      <c r="B227" s="697" t="s">
        <v>511</v>
      </c>
      <c r="C227" s="698">
        <v>610.35</v>
      </c>
      <c r="D227" s="699" t="s">
        <v>1057</v>
      </c>
      <c r="E227" s="700">
        <v>41999</v>
      </c>
      <c r="F227" s="698">
        <v>610.35</v>
      </c>
      <c r="G227" s="701" t="s">
        <v>1063</v>
      </c>
      <c r="H227" s="702"/>
      <c r="I227" s="698">
        <v>0</v>
      </c>
      <c r="J227" s="701">
        <f t="shared" si="0"/>
        <v>610.35</v>
      </c>
      <c r="K227" s="703"/>
    </row>
    <row r="228" spans="1:13" ht="28.8" x14ac:dyDescent="0.3">
      <c r="A228" s="696">
        <v>1673</v>
      </c>
      <c r="B228" s="697" t="s">
        <v>1081</v>
      </c>
      <c r="C228" s="698">
        <v>19436</v>
      </c>
      <c r="D228" s="699" t="s">
        <v>1057</v>
      </c>
      <c r="E228" s="700">
        <v>41999</v>
      </c>
      <c r="F228" s="698">
        <v>19436</v>
      </c>
      <c r="G228" s="701" t="s">
        <v>1063</v>
      </c>
      <c r="H228" s="702"/>
      <c r="I228" s="698">
        <v>0</v>
      </c>
      <c r="J228" s="701">
        <f t="shared" si="0"/>
        <v>19436</v>
      </c>
      <c r="K228" s="703"/>
    </row>
    <row r="229" spans="1:13" x14ac:dyDescent="0.3">
      <c r="A229" s="688">
        <v>1687</v>
      </c>
      <c r="B229" s="689" t="s">
        <v>1082</v>
      </c>
      <c r="C229" s="690">
        <v>1</v>
      </c>
      <c r="D229" s="691" t="s">
        <v>1062</v>
      </c>
      <c r="E229" s="692">
        <v>41690</v>
      </c>
      <c r="F229" s="690">
        <v>1</v>
      </c>
      <c r="G229" s="693" t="s">
        <v>1063</v>
      </c>
      <c r="H229" s="694"/>
      <c r="I229" s="690">
        <v>0</v>
      </c>
      <c r="J229" s="690">
        <f t="shared" si="0"/>
        <v>1</v>
      </c>
      <c r="K229" s="695"/>
    </row>
    <row r="230" spans="1:13" x14ac:dyDescent="0.3">
      <c r="A230" s="672">
        <v>1690</v>
      </c>
      <c r="B230" s="673" t="s">
        <v>1083</v>
      </c>
      <c r="C230" s="674">
        <v>100</v>
      </c>
      <c r="D230" s="675" t="s">
        <v>1062</v>
      </c>
      <c r="E230" s="676" t="s">
        <v>1058</v>
      </c>
      <c r="F230" s="678" t="s">
        <v>1058</v>
      </c>
      <c r="G230" s="678" t="s">
        <v>1058</v>
      </c>
      <c r="H230" s="678" t="s">
        <v>1058</v>
      </c>
      <c r="I230" s="678" t="s">
        <v>1058</v>
      </c>
      <c r="J230" s="678" t="s">
        <v>1058</v>
      </c>
      <c r="K230" s="679"/>
    </row>
    <row r="233" spans="1:13" ht="21" x14ac:dyDescent="0.4">
      <c r="A233" s="1223" t="s">
        <v>1084</v>
      </c>
      <c r="B233" s="1223"/>
      <c r="C233" s="1223"/>
      <c r="D233" s="1223"/>
      <c r="E233" s="1223"/>
      <c r="F233" s="1223"/>
    </row>
    <row r="234" spans="1:13" ht="15" thickBot="1" x14ac:dyDescent="0.35">
      <c r="A234" s="713"/>
      <c r="B234" s="714"/>
      <c r="C234" s="715"/>
      <c r="D234" s="716"/>
      <c r="E234" s="1319" t="s">
        <v>1085</v>
      </c>
      <c r="F234" s="1319"/>
      <c r="G234" s="1319"/>
      <c r="H234" s="1319"/>
      <c r="I234" s="1319"/>
      <c r="J234" s="1319"/>
      <c r="K234" s="1319"/>
      <c r="L234" s="717"/>
      <c r="M234" s="718"/>
    </row>
    <row r="235" spans="1:13" ht="15" thickBot="1" x14ac:dyDescent="0.35">
      <c r="A235" s="1320" t="s">
        <v>1086</v>
      </c>
      <c r="B235" s="1321"/>
      <c r="C235" s="1321"/>
      <c r="D235" s="1321"/>
      <c r="E235" s="1322"/>
      <c r="F235" s="1323" t="s">
        <v>1087</v>
      </c>
      <c r="G235" s="1325" t="s">
        <v>1087</v>
      </c>
      <c r="H235" s="1325" t="s">
        <v>1087</v>
      </c>
      <c r="I235" s="1325" t="s">
        <v>1087</v>
      </c>
      <c r="J235" s="1325" t="s">
        <v>1087</v>
      </c>
      <c r="K235" s="1306" t="s">
        <v>1088</v>
      </c>
      <c r="L235" s="1306" t="s">
        <v>1088</v>
      </c>
      <c r="M235" s="1308" t="s">
        <v>1088</v>
      </c>
    </row>
    <row r="236" spans="1:13" ht="15" thickBot="1" x14ac:dyDescent="0.35">
      <c r="A236" s="719" t="s">
        <v>1088</v>
      </c>
      <c r="B236" s="720" t="s">
        <v>1088</v>
      </c>
      <c r="C236" s="721" t="s">
        <v>1088</v>
      </c>
      <c r="D236" s="721" t="s">
        <v>1088</v>
      </c>
      <c r="E236" s="722" t="s">
        <v>1088</v>
      </c>
      <c r="F236" s="1324"/>
      <c r="G236" s="1326"/>
      <c r="H236" s="1326"/>
      <c r="I236" s="1326"/>
      <c r="J236" s="1326"/>
      <c r="K236" s="1307"/>
      <c r="L236" s="1307"/>
      <c r="M236" s="1309"/>
    </row>
    <row r="237" spans="1:13" ht="108" customHeight="1" x14ac:dyDescent="0.3">
      <c r="A237" s="723" t="s">
        <v>1089</v>
      </c>
      <c r="B237" s="724" t="s">
        <v>1090</v>
      </c>
      <c r="C237" s="723" t="s">
        <v>446</v>
      </c>
      <c r="D237" s="723" t="s">
        <v>1091</v>
      </c>
      <c r="E237" s="725" t="s">
        <v>1092</v>
      </c>
      <c r="F237" s="726" t="s">
        <v>1093</v>
      </c>
      <c r="G237" s="726" t="s">
        <v>1094</v>
      </c>
      <c r="H237" s="726" t="s">
        <v>1095</v>
      </c>
      <c r="I237" s="726" t="s">
        <v>1096</v>
      </c>
      <c r="J237" s="726" t="s">
        <v>1097</v>
      </c>
      <c r="K237" s="727" t="s">
        <v>1098</v>
      </c>
      <c r="L237" s="724" t="s">
        <v>1099</v>
      </c>
      <c r="M237" s="724" t="s">
        <v>1100</v>
      </c>
    </row>
    <row r="238" spans="1:13" ht="27" x14ac:dyDescent="0.3">
      <c r="A238" s="409">
        <v>2313</v>
      </c>
      <c r="B238" s="728">
        <v>42002</v>
      </c>
      <c r="C238" s="404" t="s">
        <v>458</v>
      </c>
      <c r="D238" s="409">
        <v>26</v>
      </c>
      <c r="E238" s="728">
        <v>42005</v>
      </c>
      <c r="F238" s="729" t="s">
        <v>350</v>
      </c>
      <c r="G238" s="404" t="s">
        <v>1101</v>
      </c>
      <c r="H238" s="404" t="s">
        <v>1101</v>
      </c>
      <c r="I238" s="404" t="s">
        <v>1101</v>
      </c>
      <c r="J238" s="404" t="s">
        <v>350</v>
      </c>
      <c r="K238" s="402" t="s">
        <v>745</v>
      </c>
      <c r="L238" s="402" t="s">
        <v>1102</v>
      </c>
      <c r="M238" s="730" t="s">
        <v>1103</v>
      </c>
    </row>
    <row r="239" spans="1:13" x14ac:dyDescent="0.3">
      <c r="A239" s="409">
        <v>2562</v>
      </c>
      <c r="B239" s="728">
        <v>42003</v>
      </c>
      <c r="C239" s="404" t="s">
        <v>458</v>
      </c>
      <c r="D239" s="409">
        <v>8</v>
      </c>
      <c r="E239" s="728">
        <v>42004</v>
      </c>
      <c r="F239" s="729" t="s">
        <v>350</v>
      </c>
      <c r="G239" s="404" t="s">
        <v>1104</v>
      </c>
      <c r="H239" s="404" t="s">
        <v>1104</v>
      </c>
      <c r="I239" s="404" t="s">
        <v>1104</v>
      </c>
      <c r="J239" s="404" t="s">
        <v>1104</v>
      </c>
      <c r="K239" s="402" t="s">
        <v>745</v>
      </c>
      <c r="L239" s="402" t="s">
        <v>1105</v>
      </c>
      <c r="M239" s="730"/>
    </row>
    <row r="240" spans="1:13" ht="66.599999999999994" x14ac:dyDescent="0.3">
      <c r="A240" s="409">
        <v>2585</v>
      </c>
      <c r="B240" s="728">
        <v>42003</v>
      </c>
      <c r="C240" s="404" t="s">
        <v>455</v>
      </c>
      <c r="D240" s="409">
        <v>9</v>
      </c>
      <c r="E240" s="728">
        <v>42005</v>
      </c>
      <c r="F240" s="729" t="s">
        <v>350</v>
      </c>
      <c r="G240" s="404" t="s">
        <v>1101</v>
      </c>
      <c r="H240" s="404" t="s">
        <v>1101</v>
      </c>
      <c r="I240" s="404" t="s">
        <v>1101</v>
      </c>
      <c r="J240" s="404" t="s">
        <v>1101</v>
      </c>
      <c r="K240" s="402" t="s">
        <v>1106</v>
      </c>
      <c r="L240" s="402" t="s">
        <v>1107</v>
      </c>
      <c r="M240" s="730"/>
    </row>
    <row r="241" spans="1:13" ht="40.200000000000003" x14ac:dyDescent="0.3">
      <c r="A241" s="409">
        <v>2498</v>
      </c>
      <c r="B241" s="728">
        <v>42006</v>
      </c>
      <c r="C241" s="404" t="s">
        <v>458</v>
      </c>
      <c r="D241" s="409">
        <v>43</v>
      </c>
      <c r="E241" s="728">
        <v>42156</v>
      </c>
      <c r="F241" s="729" t="s">
        <v>350</v>
      </c>
      <c r="G241" s="404" t="s">
        <v>1108</v>
      </c>
      <c r="H241" s="404" t="s">
        <v>1109</v>
      </c>
      <c r="I241" s="404" t="s">
        <v>1109</v>
      </c>
      <c r="J241" s="404" t="s">
        <v>350</v>
      </c>
      <c r="K241" s="402" t="s">
        <v>1110</v>
      </c>
      <c r="L241" s="402" t="s">
        <v>1111</v>
      </c>
      <c r="M241" s="730"/>
    </row>
    <row r="242" spans="1:13" x14ac:dyDescent="0.3">
      <c r="A242" s="409">
        <v>2472</v>
      </c>
      <c r="B242" s="728">
        <v>42006</v>
      </c>
      <c r="C242" s="404" t="s">
        <v>462</v>
      </c>
      <c r="D242" s="409">
        <v>20</v>
      </c>
      <c r="E242" s="728">
        <v>42125</v>
      </c>
      <c r="F242" s="729" t="s">
        <v>350</v>
      </c>
      <c r="G242" s="404" t="s">
        <v>1109</v>
      </c>
      <c r="H242" s="404" t="s">
        <v>1109</v>
      </c>
      <c r="I242" s="404" t="s">
        <v>1109</v>
      </c>
      <c r="J242" s="404" t="s">
        <v>1109</v>
      </c>
      <c r="K242" s="402" t="s">
        <v>1112</v>
      </c>
      <c r="L242" s="402" t="s">
        <v>1113</v>
      </c>
      <c r="M242" s="730"/>
    </row>
    <row r="243" spans="1:13" x14ac:dyDescent="0.3">
      <c r="A243" s="409">
        <v>2583</v>
      </c>
      <c r="B243" s="728">
        <v>42011</v>
      </c>
      <c r="C243" s="404" t="s">
        <v>451</v>
      </c>
      <c r="D243" s="409">
        <v>14</v>
      </c>
      <c r="E243" s="728">
        <v>42064</v>
      </c>
      <c r="F243" s="729" t="s">
        <v>350</v>
      </c>
      <c r="G243" s="404" t="s">
        <v>1114</v>
      </c>
      <c r="H243" s="404" t="s">
        <v>1114</v>
      </c>
      <c r="I243" s="404" t="s">
        <v>1114</v>
      </c>
      <c r="J243" s="404" t="s">
        <v>350</v>
      </c>
      <c r="K243" s="402" t="s">
        <v>264</v>
      </c>
      <c r="L243" s="402" t="s">
        <v>1115</v>
      </c>
      <c r="M243" s="730"/>
    </row>
    <row r="244" spans="1:13" x14ac:dyDescent="0.3">
      <c r="A244" s="409">
        <v>2500</v>
      </c>
      <c r="B244" s="728">
        <v>42011</v>
      </c>
      <c r="C244" s="404" t="s">
        <v>451</v>
      </c>
      <c r="D244" s="409">
        <v>21</v>
      </c>
      <c r="E244" s="728">
        <v>42156</v>
      </c>
      <c r="F244" s="729" t="s">
        <v>350</v>
      </c>
      <c r="G244" s="404" t="s">
        <v>1114</v>
      </c>
      <c r="H244" s="404" t="s">
        <v>1114</v>
      </c>
      <c r="I244" s="404" t="s">
        <v>1114</v>
      </c>
      <c r="J244" s="404" t="s">
        <v>350</v>
      </c>
      <c r="K244" s="402" t="s">
        <v>679</v>
      </c>
      <c r="L244" s="402" t="s">
        <v>1115</v>
      </c>
      <c r="M244" s="730"/>
    </row>
    <row r="245" spans="1:13" x14ac:dyDescent="0.3">
      <c r="A245" s="409">
        <v>2514</v>
      </c>
      <c r="B245" s="728">
        <v>42012</v>
      </c>
      <c r="C245" s="404" t="s">
        <v>455</v>
      </c>
      <c r="D245" s="409">
        <v>17</v>
      </c>
      <c r="E245" s="728">
        <v>42012</v>
      </c>
      <c r="F245" s="729" t="s">
        <v>350</v>
      </c>
      <c r="G245" s="404" t="s">
        <v>1116</v>
      </c>
      <c r="H245" s="404" t="s">
        <v>1116</v>
      </c>
      <c r="I245" s="404" t="s">
        <v>350</v>
      </c>
      <c r="J245" s="404" t="s">
        <v>350</v>
      </c>
      <c r="K245" s="402" t="s">
        <v>266</v>
      </c>
      <c r="L245" s="402" t="s">
        <v>1117</v>
      </c>
      <c r="M245" s="730"/>
    </row>
    <row r="246" spans="1:13" x14ac:dyDescent="0.3">
      <c r="A246" s="409">
        <v>2381</v>
      </c>
      <c r="B246" s="728">
        <v>42013</v>
      </c>
      <c r="C246" s="404" t="s">
        <v>455</v>
      </c>
      <c r="D246" s="409">
        <v>27</v>
      </c>
      <c r="E246" s="728">
        <v>42013</v>
      </c>
      <c r="F246" s="729" t="s">
        <v>350</v>
      </c>
      <c r="G246" s="404" t="s">
        <v>1116</v>
      </c>
      <c r="H246" s="404" t="s">
        <v>1116</v>
      </c>
      <c r="I246" s="404" t="s">
        <v>350</v>
      </c>
      <c r="J246" s="404" t="s">
        <v>350</v>
      </c>
      <c r="K246" s="402" t="s">
        <v>265</v>
      </c>
      <c r="L246" s="402" t="s">
        <v>1117</v>
      </c>
      <c r="M246" s="730"/>
    </row>
    <row r="247" spans="1:13" x14ac:dyDescent="0.3">
      <c r="A247" s="409">
        <v>2520</v>
      </c>
      <c r="B247" s="728">
        <v>42018</v>
      </c>
      <c r="C247" s="404" t="s">
        <v>455</v>
      </c>
      <c r="D247" s="409">
        <v>12</v>
      </c>
      <c r="E247" s="728">
        <v>42018</v>
      </c>
      <c r="F247" s="729" t="s">
        <v>350</v>
      </c>
      <c r="G247" s="404" t="s">
        <v>1118</v>
      </c>
      <c r="H247" s="404" t="s">
        <v>1118</v>
      </c>
      <c r="I247" s="404" t="s">
        <v>350</v>
      </c>
      <c r="J247" s="404" t="s">
        <v>350</v>
      </c>
      <c r="K247" s="402" t="s">
        <v>265</v>
      </c>
      <c r="L247" s="402" t="s">
        <v>1119</v>
      </c>
      <c r="M247" s="730"/>
    </row>
    <row r="248" spans="1:13" ht="27" x14ac:dyDescent="0.3">
      <c r="A248" s="409">
        <v>935</v>
      </c>
      <c r="B248" s="728">
        <v>42018</v>
      </c>
      <c r="C248" s="404" t="s">
        <v>455</v>
      </c>
      <c r="D248" s="409">
        <v>23</v>
      </c>
      <c r="E248" s="728">
        <v>42018</v>
      </c>
      <c r="F248" s="729" t="s">
        <v>350</v>
      </c>
      <c r="G248" s="404" t="s">
        <v>350</v>
      </c>
      <c r="H248" s="404" t="s">
        <v>1120</v>
      </c>
      <c r="I248" s="404" t="s">
        <v>1120</v>
      </c>
      <c r="J248" s="404" t="s">
        <v>350</v>
      </c>
      <c r="K248" s="402" t="s">
        <v>826</v>
      </c>
      <c r="L248" s="402" t="s">
        <v>1121</v>
      </c>
      <c r="M248" s="730"/>
    </row>
    <row r="249" spans="1:13" x14ac:dyDescent="0.3">
      <c r="A249" s="409">
        <v>2425</v>
      </c>
      <c r="B249" s="728">
        <v>42018</v>
      </c>
      <c r="C249" s="404" t="s">
        <v>455</v>
      </c>
      <c r="D249" s="409">
        <v>40</v>
      </c>
      <c r="E249" s="728">
        <v>42064</v>
      </c>
      <c r="F249" s="729" t="s">
        <v>1122</v>
      </c>
      <c r="G249" s="404" t="s">
        <v>1120</v>
      </c>
      <c r="H249" s="404" t="s">
        <v>1120</v>
      </c>
      <c r="I249" s="404" t="s">
        <v>1120</v>
      </c>
      <c r="J249" s="404" t="s">
        <v>1120</v>
      </c>
      <c r="K249" s="402" t="s">
        <v>1123</v>
      </c>
      <c r="L249" s="402" t="s">
        <v>1124</v>
      </c>
      <c r="M249" s="730"/>
    </row>
    <row r="250" spans="1:13" ht="27" x14ac:dyDescent="0.3">
      <c r="A250" s="409">
        <v>2451</v>
      </c>
      <c r="B250" s="728">
        <v>42019</v>
      </c>
      <c r="C250" s="404" t="s">
        <v>458</v>
      </c>
      <c r="D250" s="409">
        <v>31</v>
      </c>
      <c r="E250" s="728">
        <v>42036</v>
      </c>
      <c r="F250" s="729" t="s">
        <v>1125</v>
      </c>
      <c r="G250" s="404" t="s">
        <v>1120</v>
      </c>
      <c r="H250" s="404" t="s">
        <v>1120</v>
      </c>
      <c r="I250" s="404" t="s">
        <v>1120</v>
      </c>
      <c r="J250" s="404" t="s">
        <v>1120</v>
      </c>
      <c r="K250" s="402" t="s">
        <v>1126</v>
      </c>
      <c r="L250" s="402" t="s">
        <v>1127</v>
      </c>
      <c r="M250" s="730"/>
    </row>
    <row r="251" spans="1:13" x14ac:dyDescent="0.3">
      <c r="A251" s="409">
        <v>2451</v>
      </c>
      <c r="B251" s="728">
        <v>42020</v>
      </c>
      <c r="C251" s="404" t="s">
        <v>458</v>
      </c>
      <c r="D251" s="409">
        <v>32</v>
      </c>
      <c r="E251" s="728">
        <v>42036</v>
      </c>
      <c r="F251" s="729" t="s">
        <v>1128</v>
      </c>
      <c r="G251" s="404" t="s">
        <v>1129</v>
      </c>
      <c r="H251" s="404" t="s">
        <v>1129</v>
      </c>
      <c r="I251" s="404" t="s">
        <v>1129</v>
      </c>
      <c r="J251" s="404" t="s">
        <v>350</v>
      </c>
      <c r="K251" s="402" t="s">
        <v>1130</v>
      </c>
      <c r="L251" s="402" t="s">
        <v>1131</v>
      </c>
      <c r="M251" s="730"/>
    </row>
    <row r="252" spans="1:13" x14ac:dyDescent="0.3">
      <c r="A252" s="409">
        <v>2450</v>
      </c>
      <c r="B252" s="728">
        <v>42024</v>
      </c>
      <c r="C252" s="404" t="s">
        <v>458</v>
      </c>
      <c r="D252" s="409">
        <v>16</v>
      </c>
      <c r="E252" s="728">
        <v>42036</v>
      </c>
      <c r="F252" s="729"/>
      <c r="G252" s="404"/>
      <c r="H252" s="404"/>
      <c r="I252" s="404"/>
      <c r="J252" s="404"/>
      <c r="K252" s="402" t="s">
        <v>450</v>
      </c>
      <c r="L252" s="402" t="s">
        <v>452</v>
      </c>
      <c r="M252" s="730"/>
    </row>
    <row r="253" spans="1:13" x14ac:dyDescent="0.3">
      <c r="A253" s="409">
        <v>2457</v>
      </c>
      <c r="B253" s="728">
        <v>42024</v>
      </c>
      <c r="C253" s="404" t="s">
        <v>451</v>
      </c>
      <c r="D253" s="409">
        <v>28</v>
      </c>
      <c r="E253" s="728">
        <v>42005</v>
      </c>
      <c r="F253" s="729"/>
      <c r="G253" s="404"/>
      <c r="H253" s="404"/>
      <c r="I253" s="404"/>
      <c r="J253" s="404"/>
      <c r="K253" s="402" t="s">
        <v>450</v>
      </c>
      <c r="L253" s="402" t="s">
        <v>452</v>
      </c>
      <c r="M253" s="730"/>
    </row>
    <row r="256" spans="1:13" ht="21" x14ac:dyDescent="0.4">
      <c r="A256" s="1223" t="s">
        <v>1282</v>
      </c>
      <c r="B256" s="1223"/>
      <c r="C256" s="1223"/>
      <c r="D256" s="1223"/>
      <c r="E256" s="1223"/>
      <c r="F256" s="1223"/>
    </row>
    <row r="257" spans="1:12" ht="18" x14ac:dyDescent="0.35">
      <c r="A257" s="793" t="s">
        <v>1237</v>
      </c>
      <c r="B257" s="1310" t="s">
        <v>1238</v>
      </c>
      <c r="C257" s="1311"/>
      <c r="D257" s="1311"/>
      <c r="E257" s="1311"/>
      <c r="F257" s="794" t="s">
        <v>1239</v>
      </c>
      <c r="G257" s="794"/>
      <c r="H257" s="795" t="s">
        <v>1240</v>
      </c>
      <c r="I257" s="796"/>
      <c r="J257" s="796"/>
      <c r="K257" s="796"/>
      <c r="L257" s="796"/>
    </row>
    <row r="258" spans="1:12" ht="21" x14ac:dyDescent="0.4">
      <c r="A258" s="797" t="s">
        <v>1241</v>
      </c>
      <c r="B258" s="798" t="s">
        <v>1242</v>
      </c>
      <c r="C258" s="799"/>
      <c r="D258" s="799"/>
      <c r="E258" s="799"/>
      <c r="F258" s="799"/>
      <c r="G258" s="799"/>
      <c r="H258" s="799"/>
      <c r="I258" s="799"/>
      <c r="J258" s="799"/>
      <c r="K258" s="799"/>
      <c r="L258" s="800"/>
    </row>
    <row r="259" spans="1:12" ht="21" x14ac:dyDescent="0.3">
      <c r="A259" s="801" t="s">
        <v>1243</v>
      </c>
      <c r="B259" s="802" t="s">
        <v>1244</v>
      </c>
      <c r="C259" s="802"/>
      <c r="D259" s="802"/>
      <c r="E259" s="803"/>
      <c r="F259" s="803"/>
      <c r="G259" s="803"/>
      <c r="H259" s="802"/>
      <c r="I259" s="802"/>
      <c r="J259" s="802"/>
      <c r="K259" s="802"/>
      <c r="L259" s="802"/>
    </row>
    <row r="260" spans="1:12" ht="21" x14ac:dyDescent="0.4">
      <c r="A260" s="804" t="s">
        <v>1245</v>
      </c>
      <c r="B260" s="805" t="s">
        <v>1246</v>
      </c>
      <c r="C260" s="806"/>
      <c r="D260" s="806"/>
      <c r="E260" s="807"/>
      <c r="F260" s="802"/>
      <c r="G260" s="802"/>
      <c r="H260" s="802"/>
      <c r="I260" s="802"/>
      <c r="J260" s="802"/>
      <c r="K260" s="802"/>
      <c r="L260" s="802"/>
    </row>
    <row r="261" spans="1:12" ht="21.6" thickBot="1" x14ac:dyDescent="0.35">
      <c r="A261" s="808" t="s">
        <v>1247</v>
      </c>
      <c r="B261" s="809"/>
      <c r="C261" s="810"/>
      <c r="D261" s="810"/>
      <c r="E261" s="811"/>
      <c r="F261" s="812"/>
      <c r="G261" s="812"/>
      <c r="H261" s="812"/>
      <c r="I261" s="812"/>
      <c r="J261" s="812"/>
      <c r="K261" s="812"/>
      <c r="L261" s="812"/>
    </row>
    <row r="262" spans="1:12" ht="16.2" thickBot="1" x14ac:dyDescent="0.35">
      <c r="A262" s="813" t="s">
        <v>1248</v>
      </c>
      <c r="B262" s="814" t="s">
        <v>304</v>
      </c>
      <c r="C262" s="815" t="s">
        <v>531</v>
      </c>
      <c r="D262" s="815" t="s">
        <v>1249</v>
      </c>
      <c r="E262" s="815" t="s">
        <v>1250</v>
      </c>
      <c r="F262" s="816" t="s">
        <v>1251</v>
      </c>
      <c r="G262" s="817" t="s">
        <v>1252</v>
      </c>
      <c r="H262" s="817" t="s">
        <v>1253</v>
      </c>
      <c r="I262" s="814" t="s">
        <v>1254</v>
      </c>
      <c r="J262" s="814" t="s">
        <v>1255</v>
      </c>
      <c r="K262" s="816" t="s">
        <v>1256</v>
      </c>
      <c r="L262" s="814" t="s">
        <v>1254</v>
      </c>
    </row>
    <row r="263" spans="1:12" ht="15.6" x14ac:dyDescent="0.3">
      <c r="A263" s="818">
        <v>37621</v>
      </c>
      <c r="B263" s="819">
        <v>1445</v>
      </c>
      <c r="C263" s="819" t="s">
        <v>1257</v>
      </c>
      <c r="D263" s="819" t="s">
        <v>1258</v>
      </c>
      <c r="E263" s="819" t="s">
        <v>1259</v>
      </c>
      <c r="F263" s="820">
        <v>41871</v>
      </c>
      <c r="G263" s="820" t="s">
        <v>1260</v>
      </c>
      <c r="H263" s="821">
        <v>41876</v>
      </c>
      <c r="I263" s="819" t="s">
        <v>1261</v>
      </c>
      <c r="J263" s="820">
        <v>41876</v>
      </c>
      <c r="K263" s="821">
        <v>41884</v>
      </c>
      <c r="L263" s="804" t="s">
        <v>1261</v>
      </c>
    </row>
    <row r="264" spans="1:12" ht="15.6" x14ac:dyDescent="0.3">
      <c r="A264" s="818">
        <v>38182</v>
      </c>
      <c r="B264" s="819">
        <v>1445</v>
      </c>
      <c r="C264" s="819" t="s">
        <v>1262</v>
      </c>
      <c r="D264" s="819" t="s">
        <v>1258</v>
      </c>
      <c r="E264" s="819" t="s">
        <v>1259</v>
      </c>
      <c r="F264" s="820">
        <v>41906</v>
      </c>
      <c r="G264" s="820" t="s">
        <v>1260</v>
      </c>
      <c r="H264" s="821">
        <v>41913</v>
      </c>
      <c r="I264" s="819" t="s">
        <v>1261</v>
      </c>
      <c r="J264" s="820">
        <v>41913</v>
      </c>
      <c r="K264" s="821">
        <v>41919</v>
      </c>
      <c r="L264" s="804" t="s">
        <v>1261</v>
      </c>
    </row>
    <row r="265" spans="1:12" ht="15.6" x14ac:dyDescent="0.3">
      <c r="A265" s="818">
        <v>38674</v>
      </c>
      <c r="B265" s="819">
        <v>1445</v>
      </c>
      <c r="C265" s="819" t="s">
        <v>1263</v>
      </c>
      <c r="D265" s="819" t="s">
        <v>1258</v>
      </c>
      <c r="E265" s="819" t="s">
        <v>1259</v>
      </c>
      <c r="F265" s="820">
        <v>41940</v>
      </c>
      <c r="G265" s="820" t="s">
        <v>1261</v>
      </c>
      <c r="H265" s="820">
        <v>41949</v>
      </c>
      <c r="I265" s="819" t="s">
        <v>1261</v>
      </c>
      <c r="J265" s="820">
        <v>41950</v>
      </c>
      <c r="K265" s="821">
        <v>42004</v>
      </c>
      <c r="L265" s="819"/>
    </row>
    <row r="266" spans="1:12" ht="15.6" x14ac:dyDescent="0.3">
      <c r="A266" s="804">
        <v>38909</v>
      </c>
      <c r="B266" s="819">
        <v>1445</v>
      </c>
      <c r="C266" s="819" t="s">
        <v>1264</v>
      </c>
      <c r="D266" s="819" t="s">
        <v>1258</v>
      </c>
      <c r="E266" s="819" t="s">
        <v>1259</v>
      </c>
      <c r="F266" s="820">
        <v>41950</v>
      </c>
      <c r="G266" s="820" t="s">
        <v>1261</v>
      </c>
      <c r="H266" s="821">
        <v>42004</v>
      </c>
      <c r="I266" s="819" t="s">
        <v>1261</v>
      </c>
      <c r="J266" s="820">
        <v>42016</v>
      </c>
      <c r="K266" s="819"/>
      <c r="L266" s="819"/>
    </row>
    <row r="267" spans="1:12" ht="15.6" x14ac:dyDescent="0.3">
      <c r="A267" s="818">
        <v>39393</v>
      </c>
      <c r="B267" s="819">
        <v>1445</v>
      </c>
      <c r="C267" s="819" t="s">
        <v>1265</v>
      </c>
      <c r="D267" s="819" t="s">
        <v>1258</v>
      </c>
      <c r="E267" s="819" t="s">
        <v>1259</v>
      </c>
      <c r="F267" s="820">
        <v>41977</v>
      </c>
      <c r="G267" s="820" t="s">
        <v>1266</v>
      </c>
      <c r="H267" s="820">
        <v>42004</v>
      </c>
      <c r="I267" s="819" t="s">
        <v>1267</v>
      </c>
      <c r="J267" s="819"/>
      <c r="K267" s="819"/>
      <c r="L267" s="819"/>
    </row>
    <row r="268" spans="1:12" ht="15.6" x14ac:dyDescent="0.3">
      <c r="A268" s="818">
        <v>39630</v>
      </c>
      <c r="B268" s="819">
        <v>1445</v>
      </c>
      <c r="C268" s="819" t="s">
        <v>1268</v>
      </c>
      <c r="D268" s="819" t="s">
        <v>1258</v>
      </c>
      <c r="E268" s="819" t="s">
        <v>1259</v>
      </c>
      <c r="F268" s="820">
        <v>41989</v>
      </c>
      <c r="G268" s="820" t="s">
        <v>1261</v>
      </c>
      <c r="H268" s="820">
        <v>42004</v>
      </c>
      <c r="I268" s="819" t="s">
        <v>1261</v>
      </c>
      <c r="J268" s="820">
        <v>42005</v>
      </c>
      <c r="K268" s="822" t="s">
        <v>1269</v>
      </c>
      <c r="L268" s="819"/>
    </row>
    <row r="269" spans="1:12" ht="15.6" x14ac:dyDescent="0.3">
      <c r="A269" s="818">
        <v>39631</v>
      </c>
      <c r="B269" s="819">
        <v>1445</v>
      </c>
      <c r="C269" s="819" t="s">
        <v>1270</v>
      </c>
      <c r="D269" s="819" t="s">
        <v>1258</v>
      </c>
      <c r="E269" s="819" t="s">
        <v>1259</v>
      </c>
      <c r="F269" s="820">
        <v>41989</v>
      </c>
      <c r="G269" s="820" t="s">
        <v>1261</v>
      </c>
      <c r="H269" s="820">
        <v>42004</v>
      </c>
      <c r="I269" s="819"/>
      <c r="J269" s="819"/>
      <c r="K269" s="819"/>
      <c r="L269" s="819"/>
    </row>
    <row r="270" spans="1:12" ht="15.6" x14ac:dyDescent="0.3">
      <c r="A270" s="819">
        <v>39950</v>
      </c>
      <c r="B270" s="819">
        <v>1445</v>
      </c>
      <c r="C270" s="819" t="s">
        <v>1271</v>
      </c>
      <c r="D270" s="819" t="s">
        <v>1258</v>
      </c>
      <c r="E270" s="819" t="s">
        <v>1259</v>
      </c>
      <c r="F270" s="820">
        <v>42011</v>
      </c>
      <c r="G270" s="820" t="s">
        <v>1261</v>
      </c>
      <c r="H270" s="823"/>
      <c r="I270" s="819" t="s">
        <v>1267</v>
      </c>
      <c r="J270" s="819"/>
      <c r="K270" s="819"/>
      <c r="L270" s="819"/>
    </row>
    <row r="271" spans="1:12" ht="15.6" x14ac:dyDescent="0.3">
      <c r="A271" s="819">
        <v>40007</v>
      </c>
      <c r="B271" s="819">
        <v>1445</v>
      </c>
      <c r="C271" s="819" t="s">
        <v>1272</v>
      </c>
      <c r="D271" s="819" t="s">
        <v>1258</v>
      </c>
      <c r="E271" s="819" t="s">
        <v>1259</v>
      </c>
      <c r="F271" s="820">
        <v>42013</v>
      </c>
      <c r="G271" s="820" t="s">
        <v>1261</v>
      </c>
      <c r="H271" s="820"/>
      <c r="I271" s="819"/>
      <c r="J271" s="819"/>
      <c r="K271" s="819"/>
      <c r="L271" s="819"/>
    </row>
    <row r="272" spans="1:12" ht="15.6" x14ac:dyDescent="0.3">
      <c r="A272" s="819">
        <v>40008</v>
      </c>
      <c r="B272" s="819">
        <v>1445</v>
      </c>
      <c r="C272" s="819" t="s">
        <v>1273</v>
      </c>
      <c r="D272" s="819" t="s">
        <v>1258</v>
      </c>
      <c r="E272" s="819" t="s">
        <v>1259</v>
      </c>
      <c r="F272" s="820">
        <v>42013</v>
      </c>
      <c r="G272" s="820" t="s">
        <v>1261</v>
      </c>
      <c r="H272" s="820">
        <v>42027</v>
      </c>
      <c r="I272" s="819" t="s">
        <v>1261</v>
      </c>
      <c r="J272" s="820">
        <v>42027</v>
      </c>
      <c r="K272" s="819"/>
      <c r="L272" s="819"/>
    </row>
    <row r="273" spans="1:28" ht="15.6" x14ac:dyDescent="0.3">
      <c r="A273" s="819">
        <v>40010</v>
      </c>
      <c r="B273" s="819">
        <v>1445</v>
      </c>
      <c r="C273" s="819" t="s">
        <v>1274</v>
      </c>
      <c r="D273" s="819" t="s">
        <v>1275</v>
      </c>
      <c r="E273" s="819" t="s">
        <v>1259</v>
      </c>
      <c r="F273" s="820">
        <v>42013</v>
      </c>
      <c r="G273" s="820" t="s">
        <v>1261</v>
      </c>
      <c r="H273" s="820"/>
      <c r="I273" s="819"/>
      <c r="J273" s="819"/>
      <c r="K273" s="819"/>
      <c r="L273" s="819"/>
    </row>
    <row r="274" spans="1:28" ht="15.6" x14ac:dyDescent="0.3">
      <c r="A274" s="819">
        <v>40027</v>
      </c>
      <c r="B274" s="819">
        <v>1445</v>
      </c>
      <c r="C274" s="819" t="s">
        <v>1276</v>
      </c>
      <c r="D274" s="819" t="s">
        <v>1258</v>
      </c>
      <c r="E274" s="819" t="s">
        <v>1259</v>
      </c>
      <c r="F274" s="820">
        <v>42016</v>
      </c>
      <c r="G274" s="820" t="s">
        <v>1261</v>
      </c>
      <c r="H274" s="820"/>
      <c r="I274" s="819"/>
      <c r="J274" s="819"/>
      <c r="K274" s="819"/>
      <c r="L274" s="819"/>
    </row>
    <row r="275" spans="1:28" ht="15.6" x14ac:dyDescent="0.3">
      <c r="A275" s="819">
        <v>40029</v>
      </c>
      <c r="B275" s="819">
        <v>1445</v>
      </c>
      <c r="C275" s="819" t="s">
        <v>1268</v>
      </c>
      <c r="D275" s="819" t="s">
        <v>1258</v>
      </c>
      <c r="E275" s="819" t="s">
        <v>1259</v>
      </c>
      <c r="F275" s="820">
        <v>42016</v>
      </c>
      <c r="G275" s="820" t="s">
        <v>1261</v>
      </c>
      <c r="H275" s="820"/>
      <c r="I275" s="819"/>
      <c r="J275" s="819"/>
      <c r="K275" s="819"/>
      <c r="L275" s="819"/>
    </row>
    <row r="276" spans="1:28" ht="15.6" x14ac:dyDescent="0.3">
      <c r="A276" s="819">
        <v>40117</v>
      </c>
      <c r="B276" s="819">
        <v>1445</v>
      </c>
      <c r="C276" s="819" t="s">
        <v>1277</v>
      </c>
      <c r="D276" s="819" t="s">
        <v>1258</v>
      </c>
      <c r="E276" s="819" t="s">
        <v>1259</v>
      </c>
      <c r="F276" s="820">
        <v>42019</v>
      </c>
      <c r="G276" s="820" t="s">
        <v>1261</v>
      </c>
      <c r="H276" s="820"/>
      <c r="I276" s="819"/>
      <c r="J276" s="819"/>
      <c r="K276" s="819"/>
      <c r="L276" s="819"/>
    </row>
    <row r="277" spans="1:28" ht="15.6" x14ac:dyDescent="0.3">
      <c r="A277" s="819">
        <v>40179</v>
      </c>
      <c r="B277" s="819">
        <v>1445</v>
      </c>
      <c r="C277" s="819" t="s">
        <v>1278</v>
      </c>
      <c r="D277" s="819" t="s">
        <v>1258</v>
      </c>
      <c r="E277" s="819" t="s">
        <v>1259</v>
      </c>
      <c r="F277" s="820">
        <v>42024</v>
      </c>
      <c r="G277" s="820" t="s">
        <v>1261</v>
      </c>
      <c r="H277" s="820"/>
      <c r="I277" s="819"/>
      <c r="J277" s="819"/>
      <c r="K277" s="819"/>
      <c r="L277" s="819"/>
    </row>
    <row r="278" spans="1:28" ht="15.6" x14ac:dyDescent="0.3">
      <c r="A278" s="819">
        <v>40221</v>
      </c>
      <c r="B278" s="819">
        <v>2131</v>
      </c>
      <c r="C278" s="819" t="s">
        <v>1279</v>
      </c>
      <c r="D278" s="819" t="s">
        <v>1280</v>
      </c>
      <c r="E278" s="819" t="s">
        <v>1281</v>
      </c>
      <c r="F278" s="820">
        <v>42027</v>
      </c>
      <c r="G278" s="820" t="s">
        <v>1261</v>
      </c>
      <c r="H278" s="820"/>
      <c r="I278" s="819"/>
      <c r="J278" s="819"/>
      <c r="K278" s="819"/>
      <c r="L278" s="819"/>
    </row>
    <row r="280" spans="1:28" ht="21" x14ac:dyDescent="0.4">
      <c r="A280" s="1223" t="s">
        <v>1555</v>
      </c>
      <c r="B280" s="1223"/>
      <c r="C280" s="1223"/>
      <c r="D280" s="1223"/>
      <c r="E280" s="1223"/>
      <c r="F280" s="1223"/>
    </row>
    <row r="281" spans="1:28" ht="28.8" x14ac:dyDescent="0.3">
      <c r="A281" s="1056">
        <v>2587</v>
      </c>
      <c r="B281" s="1053" t="s">
        <v>265</v>
      </c>
      <c r="C281" s="1053" t="s">
        <v>1556</v>
      </c>
      <c r="D281" s="1053" t="s">
        <v>1557</v>
      </c>
      <c r="E281" s="1055" t="s">
        <v>1558</v>
      </c>
      <c r="F281" s="1054" t="s">
        <v>1559</v>
      </c>
      <c r="G281" s="1053" t="s">
        <v>324</v>
      </c>
      <c r="H281" s="1053" t="s">
        <v>1560</v>
      </c>
      <c r="I281" s="1053">
        <v>99501</v>
      </c>
      <c r="J281" s="1054" t="s">
        <v>1561</v>
      </c>
      <c r="K281" s="1054" t="s">
        <v>1562</v>
      </c>
      <c r="L281" s="1053" t="s">
        <v>1563</v>
      </c>
      <c r="M281" s="1053" t="s">
        <v>324</v>
      </c>
      <c r="N281" s="1053" t="s">
        <v>1560</v>
      </c>
      <c r="O281" s="1053">
        <v>99501</v>
      </c>
      <c r="P281" s="1054" t="s">
        <v>1564</v>
      </c>
      <c r="Q281" s="1055" t="s">
        <v>1565</v>
      </c>
      <c r="R281" s="1053" t="s">
        <v>1566</v>
      </c>
      <c r="S281" s="1053" t="s">
        <v>326</v>
      </c>
      <c r="T281" s="1057">
        <v>45168</v>
      </c>
      <c r="U281" s="1053" t="s">
        <v>1567</v>
      </c>
    </row>
    <row r="282" spans="1:28" ht="28.8" x14ac:dyDescent="0.3">
      <c r="A282" s="1056">
        <v>2599</v>
      </c>
      <c r="B282" s="1053" t="s">
        <v>679</v>
      </c>
      <c r="C282" s="1053" t="s">
        <v>1568</v>
      </c>
      <c r="D282" s="1053" t="s">
        <v>1569</v>
      </c>
      <c r="E282" s="1055" t="s">
        <v>1570</v>
      </c>
      <c r="F282" s="1054" t="s">
        <v>1571</v>
      </c>
      <c r="G282" s="1053" t="s">
        <v>324</v>
      </c>
      <c r="H282" s="1053" t="s">
        <v>1572</v>
      </c>
      <c r="I282" s="1053">
        <v>99501</v>
      </c>
      <c r="J282" s="1053" t="s">
        <v>1573</v>
      </c>
      <c r="K282" s="1053" t="s">
        <v>1574</v>
      </c>
      <c r="L282" s="1053" t="s">
        <v>1575</v>
      </c>
      <c r="M282" s="1053" t="s">
        <v>324</v>
      </c>
      <c r="N282" s="1053" t="s">
        <v>1560</v>
      </c>
      <c r="O282" s="1053">
        <v>99501</v>
      </c>
      <c r="P282" s="1053" t="s">
        <v>1576</v>
      </c>
      <c r="Q282" s="1055" t="s">
        <v>1577</v>
      </c>
      <c r="R282" s="1058" t="s">
        <v>1578</v>
      </c>
      <c r="S282" s="1053" t="s">
        <v>326</v>
      </c>
      <c r="T282" s="1057">
        <v>2205</v>
      </c>
      <c r="U282" s="1053" t="s">
        <v>1567</v>
      </c>
    </row>
    <row r="284" spans="1:28" ht="21.6" thickBot="1" x14ac:dyDescent="0.45">
      <c r="A284" s="1223" t="s">
        <v>1579</v>
      </c>
      <c r="B284" s="1223"/>
      <c r="C284" s="1223"/>
      <c r="D284" s="1223"/>
      <c r="E284" s="1223"/>
      <c r="F284" s="1223"/>
    </row>
    <row r="285" spans="1:28" ht="15" thickTop="1" x14ac:dyDescent="0.3">
      <c r="A285" s="1243" t="s">
        <v>853</v>
      </c>
      <c r="B285" s="1075"/>
      <c r="C285" s="1078"/>
      <c r="D285" s="1245" t="s">
        <v>250</v>
      </c>
      <c r="E285" s="1245" t="s">
        <v>854</v>
      </c>
      <c r="F285" s="1247" t="s">
        <v>855</v>
      </c>
      <c r="G285" s="1219" t="s">
        <v>856</v>
      </c>
      <c r="H285" s="1256" t="s">
        <v>857</v>
      </c>
      <c r="I285" s="1219" t="s">
        <v>858</v>
      </c>
      <c r="J285" s="1219" t="s">
        <v>859</v>
      </c>
      <c r="K285" s="1219" t="s">
        <v>860</v>
      </c>
      <c r="L285" s="1221" t="s">
        <v>861</v>
      </c>
      <c r="M285" s="1221" t="s">
        <v>862</v>
      </c>
      <c r="N285" s="1221" t="s">
        <v>863</v>
      </c>
      <c r="O285" s="1221" t="s">
        <v>864</v>
      </c>
      <c r="P285" s="1221" t="s">
        <v>865</v>
      </c>
      <c r="Q285" s="1221" t="s">
        <v>866</v>
      </c>
      <c r="R285" s="1221" t="s">
        <v>867</v>
      </c>
      <c r="S285" s="1221" t="s">
        <v>868</v>
      </c>
      <c r="T285" s="1221" t="s">
        <v>869</v>
      </c>
      <c r="U285" s="1221" t="s">
        <v>870</v>
      </c>
      <c r="V285" s="1221" t="s">
        <v>871</v>
      </c>
      <c r="W285" s="1076"/>
      <c r="X285" s="1076"/>
      <c r="Y285" s="1249" t="s">
        <v>872</v>
      </c>
      <c r="Z285" s="1249" t="s">
        <v>873</v>
      </c>
      <c r="AA285" s="1059"/>
      <c r="AB285" s="1251" t="s">
        <v>874</v>
      </c>
    </row>
    <row r="286" spans="1:28" ht="30.6" x14ac:dyDescent="0.3">
      <c r="A286" s="1244"/>
      <c r="B286" s="1074" t="s">
        <v>875</v>
      </c>
      <c r="C286" s="1060" t="s">
        <v>876</v>
      </c>
      <c r="D286" s="1246"/>
      <c r="E286" s="1246"/>
      <c r="F286" s="1248"/>
      <c r="G286" s="1220"/>
      <c r="H286" s="1257"/>
      <c r="I286" s="1220"/>
      <c r="J286" s="1220"/>
      <c r="K286" s="1220"/>
      <c r="L286" s="1222"/>
      <c r="M286" s="1222"/>
      <c r="N286" s="1222"/>
      <c r="O286" s="1222"/>
      <c r="P286" s="1222"/>
      <c r="Q286" s="1222"/>
      <c r="R286" s="1222"/>
      <c r="S286" s="1222"/>
      <c r="T286" s="1222"/>
      <c r="U286" s="1222"/>
      <c r="V286" s="1222"/>
      <c r="W286" s="1077" t="s">
        <v>877</v>
      </c>
      <c r="X286" s="1077" t="s">
        <v>878</v>
      </c>
      <c r="Y286" s="1250"/>
      <c r="Z286" s="1250"/>
      <c r="AA286" s="1061" t="s">
        <v>879</v>
      </c>
      <c r="AB286" s="1252"/>
    </row>
    <row r="287" spans="1:28" ht="113.4" x14ac:dyDescent="0.3">
      <c r="A287" s="1062" t="s">
        <v>880</v>
      </c>
      <c r="B287" s="1253" t="s">
        <v>881</v>
      </c>
      <c r="C287" s="1063">
        <v>41375</v>
      </c>
      <c r="D287" s="1062" t="s">
        <v>882</v>
      </c>
      <c r="E287" s="1064">
        <v>35</v>
      </c>
      <c r="F287" s="1065">
        <v>1.9350000000000001</v>
      </c>
      <c r="G287" s="1066">
        <v>8721</v>
      </c>
      <c r="H287" s="1067">
        <v>5600</v>
      </c>
      <c r="I287" s="1068">
        <v>1994</v>
      </c>
      <c r="J287" s="1069">
        <v>7594</v>
      </c>
      <c r="K287" s="1069">
        <v>1127</v>
      </c>
      <c r="L287" s="1070">
        <v>210488.82000000004</v>
      </c>
      <c r="M287" s="1070">
        <v>176332.68000000002</v>
      </c>
      <c r="N287" s="1070">
        <v>34156.140000000014</v>
      </c>
      <c r="O287" s="1070">
        <v>341561.40000000014</v>
      </c>
      <c r="P287" s="1071">
        <v>683122.80000000028</v>
      </c>
      <c r="Q287" s="1070">
        <v>341730</v>
      </c>
      <c r="R287" s="1071">
        <v>177736.94596407306</v>
      </c>
      <c r="S287" s="1070">
        <v>519466.94596407306</v>
      </c>
      <c r="T287" s="1070">
        <v>227500</v>
      </c>
      <c r="U287" s="1071">
        <v>36110.83302660333</v>
      </c>
      <c r="V287" s="1070">
        <v>263610.83302660333</v>
      </c>
      <c r="W287" s="1071">
        <v>2.7943163231835184</v>
      </c>
      <c r="X287" s="1071">
        <v>1.9350000000000001</v>
      </c>
      <c r="Y287" s="1070">
        <v>-441516.37899067625</v>
      </c>
      <c r="Z287" s="1072">
        <v>-99954.978990676114</v>
      </c>
      <c r="AA287" s="1073">
        <v>41578</v>
      </c>
      <c r="AB287" s="1062" t="s">
        <v>883</v>
      </c>
    </row>
    <row r="288" spans="1:28" ht="31.8" x14ac:dyDescent="0.3">
      <c r="A288" s="1062" t="s">
        <v>884</v>
      </c>
      <c r="B288" s="1254"/>
      <c r="C288" s="1063">
        <v>41375</v>
      </c>
      <c r="D288" s="1062" t="s">
        <v>882</v>
      </c>
      <c r="E288" s="1064">
        <v>0</v>
      </c>
      <c r="F288" s="1065">
        <v>0.8</v>
      </c>
      <c r="G288" s="1066">
        <v>832</v>
      </c>
      <c r="H288" s="1067"/>
      <c r="I288" s="1068"/>
      <c r="J288" s="1069"/>
      <c r="K288" s="1069"/>
      <c r="L288" s="1070">
        <v>7987.2000000000007</v>
      </c>
      <c r="M288" s="1070"/>
      <c r="N288" s="1070"/>
      <c r="O288" s="1070"/>
      <c r="P288" s="1070"/>
      <c r="Q288" s="1070"/>
      <c r="R288" s="1070"/>
      <c r="S288" s="1070"/>
      <c r="T288" s="1070"/>
      <c r="U288" s="1070"/>
      <c r="V288" s="1070"/>
      <c r="W288" s="1070"/>
      <c r="X288" s="1070"/>
      <c r="Y288" s="1070"/>
      <c r="Z288" s="1072"/>
      <c r="AA288" s="1073"/>
      <c r="AB288" s="1062" t="s">
        <v>885</v>
      </c>
    </row>
    <row r="289" spans="1:28" ht="246.6" thickBot="1" x14ac:dyDescent="0.35">
      <c r="A289" s="1062" t="s">
        <v>880</v>
      </c>
      <c r="B289" s="1255"/>
      <c r="C289" s="1063">
        <v>41375</v>
      </c>
      <c r="D289" s="1062" t="s">
        <v>826</v>
      </c>
      <c r="E289" s="1064">
        <v>21</v>
      </c>
      <c r="F289" s="1065">
        <v>1.9350000000000001</v>
      </c>
      <c r="G289" s="1066">
        <v>10464</v>
      </c>
      <c r="H289" s="1067">
        <v>3360</v>
      </c>
      <c r="I289" s="1068">
        <v>4234</v>
      </c>
      <c r="J289" s="1069">
        <v>7594</v>
      </c>
      <c r="K289" s="1069">
        <v>2870</v>
      </c>
      <c r="L289" s="1070">
        <v>242974.08000000002</v>
      </c>
      <c r="M289" s="1070">
        <v>176332.68000000002</v>
      </c>
      <c r="N289" s="1070">
        <v>66641.399999999994</v>
      </c>
      <c r="O289" s="1070">
        <v>666414</v>
      </c>
      <c r="P289" s="1070">
        <v>1332828</v>
      </c>
      <c r="Q289" s="1070">
        <v>341730</v>
      </c>
      <c r="R289" s="1071">
        <v>177736.94596407306</v>
      </c>
      <c r="S289" s="1070">
        <v>519466.94596407306</v>
      </c>
      <c r="T289" s="1070">
        <v>136500</v>
      </c>
      <c r="U289" s="1071">
        <v>21666.499815962045</v>
      </c>
      <c r="V289" s="1070">
        <v>158166.49981596204</v>
      </c>
      <c r="W289" s="1071">
        <v>2.6786061866605602</v>
      </c>
      <c r="X289" s="1071">
        <v>1.9350000000000001</v>
      </c>
      <c r="Y289" s="1070">
        <v>-11219.445780035108</v>
      </c>
      <c r="Z289" s="1072">
        <v>655194.55421996489</v>
      </c>
      <c r="AA289" s="1072">
        <v>205227.32139381336</v>
      </c>
      <c r="AB289" s="1062" t="s">
        <v>886</v>
      </c>
    </row>
    <row r="291" spans="1:28" ht="21.6" thickBot="1" x14ac:dyDescent="0.45">
      <c r="A291" s="1223" t="s">
        <v>1580</v>
      </c>
      <c r="B291" s="1223"/>
      <c r="C291" s="1223"/>
      <c r="D291" s="1223"/>
      <c r="E291" s="1223"/>
      <c r="F291" s="1223"/>
      <c r="G291" s="1079"/>
    </row>
    <row r="292" spans="1:28" ht="29.4" thickBot="1" x14ac:dyDescent="0.35">
      <c r="A292" s="1081" t="s">
        <v>443</v>
      </c>
      <c r="B292" s="1082" t="s">
        <v>547</v>
      </c>
      <c r="C292" s="1082" t="s">
        <v>1581</v>
      </c>
      <c r="D292" s="1082" t="s">
        <v>446</v>
      </c>
      <c r="E292" s="1082" t="s">
        <v>546</v>
      </c>
      <c r="F292" s="1083" t="s">
        <v>759</v>
      </c>
      <c r="G292" s="1084" t="s">
        <v>1582</v>
      </c>
      <c r="H292" s="1084" t="s">
        <v>1583</v>
      </c>
      <c r="I292" s="1085" t="s">
        <v>1584</v>
      </c>
      <c r="J292" s="1086" t="s">
        <v>1585</v>
      </c>
      <c r="K292" s="1087" t="s">
        <v>1586</v>
      </c>
      <c r="L292" s="1087" t="s">
        <v>1587</v>
      </c>
      <c r="M292" s="1087" t="s">
        <v>1588</v>
      </c>
      <c r="N292" s="1088" t="s">
        <v>448</v>
      </c>
      <c r="O292" s="1089" t="s">
        <v>1589</v>
      </c>
    </row>
    <row r="293" spans="1:28" ht="201.6" x14ac:dyDescent="0.3">
      <c r="A293" s="1099">
        <v>2476</v>
      </c>
      <c r="B293" s="1100" t="s">
        <v>1590</v>
      </c>
      <c r="C293" s="1100" t="s">
        <v>1591</v>
      </c>
      <c r="D293" s="1100" t="s">
        <v>462</v>
      </c>
      <c r="E293" s="1100" t="s">
        <v>1592</v>
      </c>
      <c r="F293" s="1101">
        <v>5370</v>
      </c>
      <c r="G293" s="1102">
        <v>37104</v>
      </c>
      <c r="H293" s="1102">
        <v>42216</v>
      </c>
      <c r="I293" s="1103" t="s">
        <v>1593</v>
      </c>
      <c r="J293" s="1104" t="s">
        <v>1594</v>
      </c>
      <c r="K293" s="1106">
        <v>37104</v>
      </c>
      <c r="L293" s="1105" t="s">
        <v>681</v>
      </c>
      <c r="M293" s="1105">
        <v>40847</v>
      </c>
      <c r="N293" s="1107" t="s">
        <v>1595</v>
      </c>
      <c r="O293" s="1108" t="s">
        <v>1596</v>
      </c>
    </row>
    <row r="294" spans="1:28" ht="28.8" x14ac:dyDescent="0.3">
      <c r="A294" s="1090">
        <v>1553</v>
      </c>
      <c r="B294" s="1091" t="s">
        <v>1077</v>
      </c>
      <c r="C294" s="1091" t="s">
        <v>1591</v>
      </c>
      <c r="D294" s="1100" t="s">
        <v>462</v>
      </c>
      <c r="E294" s="1091" t="s">
        <v>488</v>
      </c>
      <c r="F294" s="1092">
        <v>350</v>
      </c>
      <c r="G294" s="1093">
        <v>29860</v>
      </c>
      <c r="H294" s="1093">
        <v>43404</v>
      </c>
      <c r="I294" s="1094" t="s">
        <v>1597</v>
      </c>
      <c r="J294" s="1095" t="s">
        <v>1598</v>
      </c>
      <c r="K294" s="1096">
        <v>41609</v>
      </c>
      <c r="L294" s="1096" t="s">
        <v>678</v>
      </c>
      <c r="M294" s="1096"/>
      <c r="N294" s="1097" t="s">
        <v>1599</v>
      </c>
      <c r="O294" s="1098">
        <v>43435</v>
      </c>
    </row>
    <row r="296" spans="1:28" ht="21" x14ac:dyDescent="0.4">
      <c r="A296" s="1223" t="s">
        <v>1600</v>
      </c>
      <c r="B296" s="1223"/>
      <c r="C296" s="1223"/>
      <c r="D296" s="1223"/>
      <c r="E296" s="1223"/>
      <c r="F296" s="1223"/>
    </row>
    <row r="297" spans="1:28" ht="27" x14ac:dyDescent="0.3">
      <c r="A297" s="1119" t="s">
        <v>1601</v>
      </c>
      <c r="B297" s="1119" t="s">
        <v>1602</v>
      </c>
      <c r="C297" s="1119" t="s">
        <v>1603</v>
      </c>
      <c r="D297" s="1119" t="s">
        <v>1604</v>
      </c>
      <c r="E297" s="1119" t="s">
        <v>1605</v>
      </c>
      <c r="F297" s="1119" t="s">
        <v>853</v>
      </c>
      <c r="G297" s="1119" t="s">
        <v>1606</v>
      </c>
      <c r="H297" s="1119" t="s">
        <v>1607</v>
      </c>
      <c r="I297" s="1119" t="s">
        <v>1608</v>
      </c>
      <c r="J297" s="1120"/>
      <c r="K297" s="1119" t="s">
        <v>1521</v>
      </c>
    </row>
    <row r="298" spans="1:28" ht="40.200000000000003" x14ac:dyDescent="0.3">
      <c r="A298" s="1118" t="s">
        <v>1609</v>
      </c>
      <c r="B298" s="1109">
        <v>2131</v>
      </c>
      <c r="C298" s="1121" t="s">
        <v>1610</v>
      </c>
      <c r="D298" s="1121" t="s">
        <v>1611</v>
      </c>
      <c r="E298" s="1115">
        <v>669</v>
      </c>
      <c r="F298" s="1117" t="s">
        <v>471</v>
      </c>
      <c r="G298" s="1124" t="s">
        <v>1612</v>
      </c>
      <c r="H298" s="1117">
        <v>2.44</v>
      </c>
      <c r="I298" s="1127">
        <v>42613</v>
      </c>
      <c r="J298" s="1116"/>
      <c r="K298" s="1122" t="s">
        <v>1613</v>
      </c>
    </row>
    <row r="299" spans="1:28" ht="40.200000000000003" x14ac:dyDescent="0.3">
      <c r="A299" s="1110"/>
      <c r="B299" s="1109"/>
      <c r="C299" s="1123" t="s">
        <v>1614</v>
      </c>
      <c r="D299" s="1123" t="s">
        <v>1611</v>
      </c>
      <c r="E299" s="1112">
        <v>721</v>
      </c>
      <c r="F299" s="1109" t="s">
        <v>191</v>
      </c>
      <c r="G299" s="1129" t="s">
        <v>1615</v>
      </c>
      <c r="H299" s="1109">
        <v>2.2351999999999999</v>
      </c>
      <c r="I299" s="1125"/>
      <c r="J299" s="1110"/>
      <c r="K299" s="1126" t="s">
        <v>1616</v>
      </c>
    </row>
    <row r="300" spans="1:28" x14ac:dyDescent="0.3">
      <c r="A300" s="1327"/>
      <c r="B300" s="1328"/>
      <c r="C300" s="1328"/>
      <c r="D300" s="1328"/>
      <c r="E300" s="1328"/>
      <c r="F300" s="1328"/>
      <c r="G300" s="1328"/>
      <c r="H300" s="1328"/>
      <c r="I300" s="1328"/>
      <c r="J300" s="1328"/>
      <c r="K300" s="1329"/>
    </row>
    <row r="301" spans="1:28" x14ac:dyDescent="0.3">
      <c r="A301" s="1118" t="s">
        <v>1617</v>
      </c>
      <c r="B301" s="1109" t="s">
        <v>13</v>
      </c>
      <c r="C301" s="1109" t="s">
        <v>1618</v>
      </c>
      <c r="D301" s="1109" t="s">
        <v>13</v>
      </c>
      <c r="E301" s="1112" t="s">
        <v>13</v>
      </c>
      <c r="F301" s="1111" t="s">
        <v>13</v>
      </c>
      <c r="G301" s="1111" t="s">
        <v>13</v>
      </c>
      <c r="H301" s="1113" t="s">
        <v>13</v>
      </c>
      <c r="I301" s="1114" t="s">
        <v>13</v>
      </c>
      <c r="J301" s="1110"/>
      <c r="K301" s="1111" t="s">
        <v>13</v>
      </c>
    </row>
    <row r="302" spans="1:28" ht="40.200000000000003" x14ac:dyDescent="0.3">
      <c r="A302" s="1118"/>
      <c r="B302" s="1109">
        <v>2382</v>
      </c>
      <c r="C302" s="1109" t="s">
        <v>772</v>
      </c>
      <c r="D302" s="1109" t="s">
        <v>1611</v>
      </c>
      <c r="E302" s="1112">
        <v>1000</v>
      </c>
      <c r="F302" s="1111" t="s">
        <v>1619</v>
      </c>
      <c r="G302" s="1111" t="s">
        <v>1620</v>
      </c>
      <c r="H302" s="1113">
        <v>3.25</v>
      </c>
      <c r="I302" s="1128">
        <v>41912</v>
      </c>
      <c r="J302" s="1110"/>
      <c r="K302" s="1111" t="s">
        <v>1621</v>
      </c>
    </row>
    <row r="303" spans="1:28" x14ac:dyDescent="0.3">
      <c r="A303" s="1118"/>
      <c r="B303" s="1109" t="s">
        <v>13</v>
      </c>
      <c r="C303" s="1109" t="s">
        <v>13</v>
      </c>
      <c r="D303" s="1109" t="s">
        <v>13</v>
      </c>
      <c r="E303" s="1112" t="s">
        <v>13</v>
      </c>
      <c r="F303" s="1111" t="s">
        <v>13</v>
      </c>
      <c r="G303" s="1111" t="s">
        <v>13</v>
      </c>
      <c r="H303" s="1113" t="s">
        <v>13</v>
      </c>
      <c r="I303" s="1128" t="s">
        <v>13</v>
      </c>
      <c r="J303" s="1110"/>
      <c r="K303" s="1111" t="s">
        <v>13</v>
      </c>
    </row>
    <row r="304" spans="1:28" ht="27" x14ac:dyDescent="0.3">
      <c r="A304" s="1118"/>
      <c r="B304" s="1109">
        <v>2428</v>
      </c>
      <c r="C304" s="1109" t="s">
        <v>826</v>
      </c>
      <c r="D304" s="1109" t="s">
        <v>1622</v>
      </c>
      <c r="E304" s="1112">
        <v>9728</v>
      </c>
      <c r="F304" s="1111" t="s">
        <v>1623</v>
      </c>
      <c r="G304" s="1111" t="s">
        <v>1624</v>
      </c>
      <c r="H304" s="1113">
        <v>1.42</v>
      </c>
      <c r="I304" s="1128">
        <v>44834</v>
      </c>
      <c r="J304" s="1110"/>
      <c r="K304" s="1111" t="s">
        <v>1625</v>
      </c>
    </row>
    <row r="305" spans="1:18" x14ac:dyDescent="0.3">
      <c r="A305" s="1118"/>
      <c r="B305" s="1109"/>
      <c r="C305" s="1109"/>
      <c r="D305" s="1109"/>
      <c r="E305" s="1112"/>
      <c r="F305" s="1111"/>
      <c r="G305" s="1111"/>
      <c r="H305" s="1113"/>
      <c r="I305" s="1128"/>
      <c r="J305" s="1110"/>
      <c r="K305" s="1111"/>
    </row>
    <row r="306" spans="1:18" ht="27" x14ac:dyDescent="0.3">
      <c r="A306" s="1118"/>
      <c r="B306" s="1109">
        <v>2505</v>
      </c>
      <c r="C306" s="1109" t="s">
        <v>679</v>
      </c>
      <c r="D306" s="1109" t="s">
        <v>1622</v>
      </c>
      <c r="E306" s="1112">
        <v>2064</v>
      </c>
      <c r="F306" s="1111" t="s">
        <v>1626</v>
      </c>
      <c r="G306" s="1111" t="s">
        <v>1627</v>
      </c>
      <c r="H306" s="1113">
        <v>3.26</v>
      </c>
      <c r="I306" s="1128">
        <v>43646</v>
      </c>
      <c r="J306" s="1110"/>
      <c r="K306" s="1111" t="s">
        <v>1628</v>
      </c>
    </row>
    <row r="307" spans="1:18" x14ac:dyDescent="0.3">
      <c r="A307" s="1118"/>
      <c r="B307" s="1109"/>
      <c r="C307" s="1109"/>
      <c r="D307" s="1109"/>
      <c r="E307" s="1112"/>
      <c r="F307" s="1111"/>
      <c r="G307" s="1111"/>
      <c r="H307" s="1113"/>
      <c r="I307" s="1128"/>
      <c r="J307" s="1110"/>
      <c r="K307" s="1111"/>
    </row>
    <row r="308" spans="1:18" x14ac:dyDescent="0.3">
      <c r="A308" s="1118"/>
      <c r="B308" s="1109">
        <v>2451</v>
      </c>
      <c r="C308" s="1109" t="s">
        <v>266</v>
      </c>
      <c r="D308" s="1109" t="s">
        <v>1622</v>
      </c>
      <c r="E308" s="1112">
        <v>535</v>
      </c>
      <c r="F308" s="1111" t="s">
        <v>1629</v>
      </c>
      <c r="G308" s="1111" t="s">
        <v>1630</v>
      </c>
      <c r="H308" s="1113">
        <v>1.75</v>
      </c>
      <c r="I308" s="1128">
        <v>42035</v>
      </c>
      <c r="J308" s="1110"/>
      <c r="K308" s="1111" t="s">
        <v>1631</v>
      </c>
    </row>
    <row r="309" spans="1:18" x14ac:dyDescent="0.3">
      <c r="A309" s="1118"/>
      <c r="B309" s="1109"/>
      <c r="C309" s="1109"/>
      <c r="D309" s="1109"/>
      <c r="E309" s="1112"/>
      <c r="F309" s="1111"/>
      <c r="G309" s="1111"/>
      <c r="H309" s="1113"/>
      <c r="I309" s="1114"/>
      <c r="J309" s="1110"/>
      <c r="K309" s="1111"/>
    </row>
    <row r="311" spans="1:18" ht="21" x14ac:dyDescent="0.4">
      <c r="A311" s="1223" t="s">
        <v>1634</v>
      </c>
      <c r="B311" s="1223"/>
      <c r="C311" s="1223"/>
      <c r="D311" s="1223"/>
      <c r="E311" s="1223"/>
      <c r="F311" s="1223"/>
    </row>
    <row r="312" spans="1:18" ht="15" thickBot="1" x14ac:dyDescent="0.35"/>
    <row r="313" spans="1:18" ht="54" thickBot="1" x14ac:dyDescent="0.35">
      <c r="A313" s="1130" t="s">
        <v>1635</v>
      </c>
      <c r="B313" s="1130" t="s">
        <v>1636</v>
      </c>
      <c r="C313" s="1130" t="s">
        <v>445</v>
      </c>
      <c r="D313" s="1130" t="s">
        <v>1637</v>
      </c>
      <c r="E313" s="1130" t="s">
        <v>1638</v>
      </c>
      <c r="F313" s="1130" t="s">
        <v>446</v>
      </c>
      <c r="G313" s="1130" t="s">
        <v>1639</v>
      </c>
      <c r="H313" s="1130" t="s">
        <v>1640</v>
      </c>
      <c r="I313" s="1130" t="s">
        <v>1641</v>
      </c>
      <c r="J313" s="1130" t="s">
        <v>1642</v>
      </c>
      <c r="K313" s="1130" t="s">
        <v>1643</v>
      </c>
      <c r="L313" s="1130" t="s">
        <v>1644</v>
      </c>
      <c r="M313" s="1130" t="s">
        <v>1645</v>
      </c>
      <c r="N313" s="1130" t="s">
        <v>1646</v>
      </c>
      <c r="O313" s="1130" t="s">
        <v>1647</v>
      </c>
      <c r="P313" s="1130" t="s">
        <v>1648</v>
      </c>
      <c r="Q313" s="1130" t="s">
        <v>1649</v>
      </c>
      <c r="R313" s="1130" t="s">
        <v>259</v>
      </c>
    </row>
    <row r="314" spans="1:18" x14ac:dyDescent="0.3">
      <c r="A314" s="1138"/>
      <c r="B314" s="1138"/>
      <c r="C314" s="1138"/>
      <c r="D314" s="1138"/>
      <c r="E314" s="1138"/>
      <c r="F314" s="1138"/>
      <c r="G314" s="1138"/>
      <c r="H314" s="1138"/>
      <c r="I314" s="1138"/>
      <c r="J314" s="1138"/>
      <c r="K314" s="1138"/>
      <c r="L314" s="1138"/>
      <c r="M314" s="1138"/>
      <c r="N314" s="1138"/>
      <c r="O314" s="1138"/>
      <c r="P314" s="1138"/>
      <c r="Q314" s="1138"/>
      <c r="R314" s="1139" t="s">
        <v>1650</v>
      </c>
    </row>
    <row r="315" spans="1:18" ht="24" x14ac:dyDescent="0.3">
      <c r="A315" s="1131" t="s">
        <v>1651</v>
      </c>
      <c r="B315" s="1131" t="s">
        <v>1652</v>
      </c>
      <c r="C315" s="1131" t="s">
        <v>1653</v>
      </c>
      <c r="D315" s="1131" t="s">
        <v>1654</v>
      </c>
      <c r="E315" s="1131" t="s">
        <v>1655</v>
      </c>
      <c r="F315" s="1131" t="s">
        <v>1656</v>
      </c>
      <c r="G315" s="1132">
        <v>37232</v>
      </c>
      <c r="H315" s="1132">
        <v>37326</v>
      </c>
      <c r="I315" s="1132">
        <v>37327</v>
      </c>
      <c r="J315" s="1132">
        <v>37337</v>
      </c>
      <c r="K315" s="1132">
        <v>37349</v>
      </c>
      <c r="L315" s="1132">
        <v>37349</v>
      </c>
      <c r="M315" s="1132">
        <v>37351</v>
      </c>
      <c r="N315" s="1132">
        <v>37358</v>
      </c>
      <c r="O315" s="1132">
        <v>37372</v>
      </c>
      <c r="P315" s="1133" t="s">
        <v>1657</v>
      </c>
      <c r="Q315" s="1132">
        <v>37545</v>
      </c>
      <c r="R315" s="1137" t="s">
        <v>1658</v>
      </c>
    </row>
    <row r="316" spans="1:18" ht="24" x14ac:dyDescent="0.3">
      <c r="A316" s="1131" t="s">
        <v>1659</v>
      </c>
      <c r="B316" s="1131" t="s">
        <v>1652</v>
      </c>
      <c r="C316" s="1131" t="s">
        <v>1653</v>
      </c>
      <c r="D316" s="1131" t="s">
        <v>1654</v>
      </c>
      <c r="E316" s="1131" t="s">
        <v>1660</v>
      </c>
      <c r="F316" s="1131" t="s">
        <v>1656</v>
      </c>
      <c r="G316" s="1132">
        <v>37232</v>
      </c>
      <c r="H316" s="1132">
        <v>37323</v>
      </c>
      <c r="I316" s="1132">
        <v>37327</v>
      </c>
      <c r="J316" s="1132">
        <v>37337</v>
      </c>
      <c r="K316" s="1132">
        <v>37343</v>
      </c>
      <c r="L316" s="1132">
        <v>37344</v>
      </c>
      <c r="M316" s="1132">
        <v>37351</v>
      </c>
      <c r="N316" s="1132">
        <v>37358</v>
      </c>
      <c r="O316" s="1132">
        <v>37372</v>
      </c>
      <c r="P316" s="1134" t="s">
        <v>1661</v>
      </c>
      <c r="Q316" s="1132">
        <v>37545</v>
      </c>
      <c r="R316" s="1137" t="s">
        <v>1662</v>
      </c>
    </row>
    <row r="317" spans="1:18" x14ac:dyDescent="0.3">
      <c r="A317" s="1131" t="s">
        <v>1663</v>
      </c>
      <c r="B317" s="1131" t="s">
        <v>1652</v>
      </c>
      <c r="C317" s="1131" t="s">
        <v>1653</v>
      </c>
      <c r="D317" s="1131" t="s">
        <v>1664</v>
      </c>
      <c r="E317" s="1131" t="s">
        <v>1655</v>
      </c>
      <c r="F317" s="1131" t="s">
        <v>967</v>
      </c>
      <c r="G317" s="1132" t="s">
        <v>678</v>
      </c>
      <c r="H317" s="1132">
        <v>37617</v>
      </c>
      <c r="I317" s="1131" t="s">
        <v>350</v>
      </c>
      <c r="J317" s="1136">
        <v>37722</v>
      </c>
      <c r="K317" s="1135">
        <v>37736</v>
      </c>
      <c r="L317" s="1135">
        <v>37736</v>
      </c>
      <c r="M317" s="1135" t="s">
        <v>350</v>
      </c>
      <c r="N317" s="1135" t="s">
        <v>350</v>
      </c>
      <c r="O317" s="1136" t="s">
        <v>350</v>
      </c>
      <c r="P317" s="1136">
        <v>37751</v>
      </c>
      <c r="Q317" s="1136">
        <v>37768</v>
      </c>
      <c r="R317" s="1137" t="s">
        <v>1665</v>
      </c>
    </row>
    <row r="319" spans="1:18" ht="21" x14ac:dyDescent="0.4">
      <c r="A319" s="1223" t="s">
        <v>1666</v>
      </c>
      <c r="B319" s="1223"/>
      <c r="C319" s="1223"/>
      <c r="D319" s="1223"/>
      <c r="E319" s="1223"/>
      <c r="F319" s="1223"/>
    </row>
    <row r="320" spans="1:18" ht="21.6" x14ac:dyDescent="0.3">
      <c r="A320" s="1141" t="s">
        <v>1667</v>
      </c>
      <c r="B320" s="1141" t="s">
        <v>1668</v>
      </c>
      <c r="C320" s="1141" t="s">
        <v>446</v>
      </c>
      <c r="D320" s="1141" t="s">
        <v>1669</v>
      </c>
      <c r="E320" s="1141" t="s">
        <v>1670</v>
      </c>
      <c r="F320" s="1141" t="s">
        <v>1671</v>
      </c>
      <c r="G320" s="1141" t="s">
        <v>1672</v>
      </c>
      <c r="H320" s="1141" t="s">
        <v>1673</v>
      </c>
      <c r="I320" s="1141" t="s">
        <v>1674</v>
      </c>
      <c r="J320" s="1141" t="s">
        <v>1675</v>
      </c>
      <c r="K320" s="1141" t="s">
        <v>1676</v>
      </c>
      <c r="L320" s="1141" t="s">
        <v>1677</v>
      </c>
      <c r="M320" s="1141" t="s">
        <v>1678</v>
      </c>
      <c r="N320" s="1141" t="s">
        <v>1679</v>
      </c>
      <c r="O320" s="1141" t="s">
        <v>1680</v>
      </c>
      <c r="P320" s="1141" t="s">
        <v>1681</v>
      </c>
    </row>
    <row r="321" spans="1:16" x14ac:dyDescent="0.3">
      <c r="A321" s="1140"/>
      <c r="B321" s="1140"/>
      <c r="C321" s="1140"/>
      <c r="D321" s="1140"/>
      <c r="E321" s="1140"/>
      <c r="F321" s="1140"/>
      <c r="G321" s="1140"/>
      <c r="H321" s="1140"/>
      <c r="I321" s="1140"/>
      <c r="J321" s="1140"/>
      <c r="K321" s="1140"/>
      <c r="L321" s="1140"/>
      <c r="M321" s="1140"/>
      <c r="N321" s="1140"/>
      <c r="O321" s="1140"/>
      <c r="P321" s="1140"/>
    </row>
    <row r="322" spans="1:16" ht="133.80000000000001" x14ac:dyDescent="0.3">
      <c r="A322" s="1142" t="s">
        <v>1682</v>
      </c>
      <c r="B322" s="1142" t="s">
        <v>1683</v>
      </c>
      <c r="C322" s="1142" t="s">
        <v>967</v>
      </c>
      <c r="D322" s="1142" t="s">
        <v>1684</v>
      </c>
      <c r="E322" s="1142" t="s">
        <v>1685</v>
      </c>
      <c r="F322" s="1142" t="s">
        <v>1686</v>
      </c>
      <c r="G322" s="1142" t="s">
        <v>1687</v>
      </c>
      <c r="H322" s="1143">
        <v>40758</v>
      </c>
      <c r="I322" s="1143">
        <v>40763</v>
      </c>
      <c r="J322" s="1145">
        <v>40799</v>
      </c>
      <c r="K322" s="1144"/>
      <c r="L322" s="1143">
        <v>40828</v>
      </c>
      <c r="M322" s="1143">
        <v>40918</v>
      </c>
      <c r="N322" s="1143">
        <v>40932</v>
      </c>
      <c r="O322" s="1143" t="s">
        <v>1688</v>
      </c>
      <c r="P322" s="1142" t="s">
        <v>1689</v>
      </c>
    </row>
    <row r="324" spans="1:16" ht="21" x14ac:dyDescent="0.4">
      <c r="A324" s="1223" t="s">
        <v>1690</v>
      </c>
      <c r="B324" s="1223"/>
      <c r="C324" s="1223"/>
      <c r="D324" s="1223"/>
      <c r="E324" s="1223"/>
      <c r="F324" s="1223"/>
    </row>
    <row r="325" spans="1:16" ht="21.6" x14ac:dyDescent="0.3">
      <c r="A325" s="1147" t="s">
        <v>1691</v>
      </c>
      <c r="B325" s="1148" t="s">
        <v>178</v>
      </c>
      <c r="C325" s="1149" t="s">
        <v>307</v>
      </c>
      <c r="D325" s="1150" t="s">
        <v>1692</v>
      </c>
      <c r="E325" s="1153" t="s">
        <v>1693</v>
      </c>
      <c r="F325" s="1150" t="s">
        <v>309</v>
      </c>
      <c r="G325" s="1151" t="s">
        <v>1694</v>
      </c>
      <c r="H325" s="1151" t="s">
        <v>1695</v>
      </c>
      <c r="I325" s="1151" t="s">
        <v>1696</v>
      </c>
    </row>
    <row r="326" spans="1:16" x14ac:dyDescent="0.3">
      <c r="A326" s="1152">
        <v>1</v>
      </c>
      <c r="B326" s="1154" t="s">
        <v>184</v>
      </c>
      <c r="C326" s="1154" t="s">
        <v>439</v>
      </c>
      <c r="D326" s="1155" t="s">
        <v>1358</v>
      </c>
      <c r="E326" s="1155">
        <v>39680</v>
      </c>
      <c r="F326" s="1154" t="s">
        <v>1697</v>
      </c>
      <c r="G326" s="1157" t="s">
        <v>1698</v>
      </c>
      <c r="H326" s="1157" t="s">
        <v>1699</v>
      </c>
      <c r="I326" s="1156"/>
    </row>
    <row r="327" spans="1:16" x14ac:dyDescent="0.3">
      <c r="A327" s="1152"/>
      <c r="B327" s="1154"/>
      <c r="C327" s="1154"/>
      <c r="D327" s="1155"/>
      <c r="E327" s="1155"/>
      <c r="F327" s="1155"/>
      <c r="G327" s="1156"/>
      <c r="H327" s="1156"/>
      <c r="I327" s="1156"/>
    </row>
    <row r="328" spans="1:16" x14ac:dyDescent="0.3">
      <c r="A328" s="1152">
        <v>2</v>
      </c>
      <c r="B328" s="1154" t="s">
        <v>196</v>
      </c>
      <c r="C328" s="1154" t="s">
        <v>439</v>
      </c>
      <c r="D328" s="1155" t="s">
        <v>261</v>
      </c>
      <c r="E328" s="1155">
        <v>6968</v>
      </c>
      <c r="F328" s="1154" t="s">
        <v>1697</v>
      </c>
      <c r="G328" s="1157" t="s">
        <v>1700</v>
      </c>
      <c r="H328" s="1157" t="s">
        <v>1701</v>
      </c>
      <c r="I328" s="1156"/>
    </row>
    <row r="329" spans="1:16" x14ac:dyDescent="0.3">
      <c r="A329" s="1152">
        <v>3</v>
      </c>
      <c r="B329" s="1154"/>
      <c r="C329" s="1154"/>
      <c r="D329" s="1155" t="s">
        <v>1358</v>
      </c>
      <c r="E329" s="1155">
        <v>6118</v>
      </c>
      <c r="F329" s="1155" t="s">
        <v>1697</v>
      </c>
      <c r="G329" s="1156" t="s">
        <v>1698</v>
      </c>
      <c r="H329" s="1156" t="s">
        <v>1699</v>
      </c>
      <c r="I329" s="1156"/>
    </row>
  </sheetData>
  <protectedRanges>
    <protectedRange sqref="T60" name="Range2"/>
  </protectedRanges>
  <mergeCells count="61">
    <mergeCell ref="A311:F311"/>
    <mergeCell ref="A319:F319"/>
    <mergeCell ref="A324:F324"/>
    <mergeCell ref="B287:B289"/>
    <mergeCell ref="A291:F291"/>
    <mergeCell ref="A296:F296"/>
    <mergeCell ref="A300:K300"/>
    <mergeCell ref="AB285:AB286"/>
    <mergeCell ref="K285:K286"/>
    <mergeCell ref="H285:H286"/>
    <mergeCell ref="I285:I286"/>
    <mergeCell ref="J285:J286"/>
    <mergeCell ref="N285:N286"/>
    <mergeCell ref="Y285:Y286"/>
    <mergeCell ref="T285:T286"/>
    <mergeCell ref="Q285:Q286"/>
    <mergeCell ref="P285:P286"/>
    <mergeCell ref="Z285:Z286"/>
    <mergeCell ref="V285:V286"/>
    <mergeCell ref="L285:L286"/>
    <mergeCell ref="M285:M286"/>
    <mergeCell ref="O285:O286"/>
    <mergeCell ref="R285:R286"/>
    <mergeCell ref="A280:F280"/>
    <mergeCell ref="A284:F284"/>
    <mergeCell ref="U285:U286"/>
    <mergeCell ref="S285:S286"/>
    <mergeCell ref="A285:A286"/>
    <mergeCell ref="D285:D286"/>
    <mergeCell ref="E285:E286"/>
    <mergeCell ref="F285:F286"/>
    <mergeCell ref="G285:G286"/>
    <mergeCell ref="M235:M236"/>
    <mergeCell ref="B257:E257"/>
    <mergeCell ref="A256:F256"/>
    <mergeCell ref="A204:D204"/>
    <mergeCell ref="E204:K204"/>
    <mergeCell ref="A233:F233"/>
    <mergeCell ref="E234:K234"/>
    <mergeCell ref="A235:E235"/>
    <mergeCell ref="F235:F236"/>
    <mergeCell ref="G235:G236"/>
    <mergeCell ref="H235:H236"/>
    <mergeCell ref="I235:I236"/>
    <mergeCell ref="J235:J236"/>
    <mergeCell ref="K235:K236"/>
    <mergeCell ref="A125:I125"/>
    <mergeCell ref="A147:F147"/>
    <mergeCell ref="A179:F179"/>
    <mergeCell ref="A201:F201"/>
    <mergeCell ref="L235:L236"/>
    <mergeCell ref="A72:F72"/>
    <mergeCell ref="A73:J73"/>
    <mergeCell ref="A98:F98"/>
    <mergeCell ref="A99:I99"/>
    <mergeCell ref="A124:F124"/>
    <mergeCell ref="A1:F1"/>
    <mergeCell ref="A7:F7"/>
    <mergeCell ref="A10:C10"/>
    <mergeCell ref="A41:F41"/>
    <mergeCell ref="A59:F59"/>
  </mergeCells>
  <hyperlinks>
    <hyperlink ref="F44" r:id="rId1"/>
    <hyperlink ref="F46" r:id="rId2"/>
    <hyperlink ref="F45" r:id="rId3"/>
    <hyperlink ref="F51" r:id="rId4"/>
    <hyperlink ref="F49" r:id="rId5"/>
    <hyperlink ref="F56" r:id="rId6"/>
    <hyperlink ref="F43" r:id="rId7"/>
    <hyperlink ref="F47" r:id="rId8"/>
    <hyperlink ref="E281" r:id="rId9"/>
    <hyperlink ref="E282" r:id="rId10"/>
    <hyperlink ref="Q281" r:id="rId11"/>
    <hyperlink ref="Q282" r:id="rId12"/>
  </hyperlinks>
  <pageMargins left="0.7" right="0.7" top="0.75" bottom="0.75" header="0.3" footer="0.3"/>
  <drawing r:id="rId13"/>
  <legacyDrawing r:id="rId1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1"/>
  <sheetViews>
    <sheetView tabSelected="1" workbookViewId="0">
      <selection activeCell="F9" sqref="F9"/>
    </sheetView>
  </sheetViews>
  <sheetFormatPr defaultRowHeight="14.4" x14ac:dyDescent="0.3"/>
  <cols>
    <col min="1" max="1" width="47.77734375" customWidth="1"/>
    <col min="2" max="2" width="42.6640625" customWidth="1"/>
  </cols>
  <sheetData>
    <row r="1" spans="1:10" s="1146" customFormat="1" ht="42" x14ac:dyDescent="0.3">
      <c r="A1" s="1330" t="s">
        <v>1730</v>
      </c>
      <c r="B1" s="1330" t="s">
        <v>1731</v>
      </c>
      <c r="C1" s="1331" t="s">
        <v>1732</v>
      </c>
      <c r="D1" s="1332" t="s">
        <v>1733</v>
      </c>
      <c r="E1" s="1333" t="s">
        <v>1734</v>
      </c>
      <c r="F1" s="1334" t="s">
        <v>1735</v>
      </c>
      <c r="G1" s="1332" t="s">
        <v>1736</v>
      </c>
      <c r="H1" s="1335" t="s">
        <v>1737</v>
      </c>
      <c r="I1" s="1336" t="s">
        <v>1738</v>
      </c>
      <c r="J1" s="1337" t="s">
        <v>1739</v>
      </c>
    </row>
    <row r="2" spans="1:10" s="1146" customFormat="1" x14ac:dyDescent="0.3">
      <c r="A2" s="1338" t="s">
        <v>1740</v>
      </c>
      <c r="B2" s="1339"/>
      <c r="C2" s="1340"/>
      <c r="D2" s="1332"/>
      <c r="E2" s="1333"/>
      <c r="F2" s="1334"/>
      <c r="G2" s="1332"/>
      <c r="H2" s="1335"/>
      <c r="I2" s="1336"/>
      <c r="J2" s="1337"/>
    </row>
    <row r="3" spans="1:10" s="1146" customFormat="1" x14ac:dyDescent="0.3">
      <c r="A3" s="1341" t="s">
        <v>1741</v>
      </c>
      <c r="B3" s="1342"/>
      <c r="C3" s="1343"/>
      <c r="D3" s="1344"/>
      <c r="E3" s="1345"/>
      <c r="F3" s="1346"/>
      <c r="G3" s="1344"/>
      <c r="H3" s="1347"/>
      <c r="I3" s="1348"/>
      <c r="J3" s="1349"/>
    </row>
    <row r="4" spans="1:10" s="1146" customFormat="1" x14ac:dyDescent="0.3">
      <c r="A4" s="1341" t="s">
        <v>1742</v>
      </c>
      <c r="B4" s="1350"/>
      <c r="C4" s="1351">
        <v>79298.759999999995</v>
      </c>
      <c r="D4" s="1352">
        <v>48500</v>
      </c>
      <c r="E4" s="1353">
        <v>72000</v>
      </c>
      <c r="F4" s="1354">
        <v>34486.33</v>
      </c>
      <c r="G4" s="1352">
        <v>70000</v>
      </c>
      <c r="H4" s="1355">
        <v>65000</v>
      </c>
      <c r="I4" s="1356">
        <v>76385</v>
      </c>
      <c r="J4" s="1357">
        <v>70000</v>
      </c>
    </row>
    <row r="5" spans="1:10" s="1146" customFormat="1" x14ac:dyDescent="0.3">
      <c r="A5" s="1358" t="s">
        <v>1743</v>
      </c>
      <c r="B5" s="1359"/>
      <c r="C5" s="1351"/>
      <c r="D5" s="1352"/>
      <c r="E5" s="1353"/>
      <c r="F5" s="1354"/>
      <c r="G5" s="1352"/>
      <c r="H5" s="1355"/>
      <c r="I5" s="1356"/>
      <c r="J5" s="1357"/>
    </row>
    <row r="6" spans="1:10" s="1146" customFormat="1" x14ac:dyDescent="0.3">
      <c r="A6" s="1341" t="s">
        <v>1744</v>
      </c>
      <c r="B6" s="1350"/>
      <c r="C6" s="1351">
        <v>41921.279999999999</v>
      </c>
      <c r="D6" s="1352">
        <v>45425</v>
      </c>
      <c r="E6" s="1353">
        <v>42311</v>
      </c>
      <c r="F6" s="1354"/>
      <c r="G6" s="1352">
        <v>46371</v>
      </c>
      <c r="H6" s="1355">
        <v>38889</v>
      </c>
      <c r="I6" s="1356">
        <v>47732</v>
      </c>
      <c r="J6" s="1357">
        <v>44445</v>
      </c>
    </row>
    <row r="7" spans="1:10" s="1146" customFormat="1" x14ac:dyDescent="0.3">
      <c r="A7" s="1341" t="s">
        <v>1745</v>
      </c>
      <c r="B7" s="1350"/>
      <c r="C7" s="1351">
        <v>0</v>
      </c>
      <c r="D7" s="1352"/>
      <c r="E7" s="1353"/>
      <c r="F7" s="1354">
        <v>19062.72</v>
      </c>
      <c r="G7" s="1352"/>
      <c r="H7" s="1355"/>
      <c r="I7" s="1356"/>
      <c r="J7" s="1357"/>
    </row>
    <row r="8" spans="1:10" s="1146" customFormat="1" x14ac:dyDescent="0.3">
      <c r="A8" s="1341" t="s">
        <v>1746</v>
      </c>
      <c r="B8" s="1350"/>
      <c r="C8" s="1351"/>
      <c r="D8" s="1352">
        <v>3815</v>
      </c>
      <c r="E8" s="1353">
        <v>8010</v>
      </c>
      <c r="F8" s="1354"/>
      <c r="G8" s="1352">
        <v>4391</v>
      </c>
      <c r="H8" s="1355">
        <v>8251</v>
      </c>
      <c r="I8" s="1356">
        <v>5193</v>
      </c>
      <c r="J8" s="1357">
        <v>2618</v>
      </c>
    </row>
    <row r="9" spans="1:10" s="1146" customFormat="1" x14ac:dyDescent="0.3">
      <c r="A9" s="1341" t="s">
        <v>1747</v>
      </c>
      <c r="B9" s="1350"/>
      <c r="C9" s="1360">
        <v>0</v>
      </c>
      <c r="D9" s="1352"/>
      <c r="E9" s="1353"/>
      <c r="F9" s="1354">
        <v>1332.54024</v>
      </c>
      <c r="G9" s="1352"/>
      <c r="H9" s="1355"/>
      <c r="I9" s="1356"/>
      <c r="J9" s="1357"/>
    </row>
    <row r="10" spans="1:10" s="1146" customFormat="1" x14ac:dyDescent="0.3">
      <c r="A10" s="1361" t="s">
        <v>1748</v>
      </c>
      <c r="B10" s="1350"/>
      <c r="C10" s="1351"/>
      <c r="D10" s="1352"/>
      <c r="E10" s="1353"/>
      <c r="F10" s="1354"/>
      <c r="G10" s="1352"/>
      <c r="H10" s="1355"/>
      <c r="I10" s="1356"/>
      <c r="J10" s="1357"/>
    </row>
    <row r="11" spans="1:10" s="1146" customFormat="1" x14ac:dyDescent="0.3">
      <c r="A11" s="1341" t="s">
        <v>1749</v>
      </c>
      <c r="B11" s="1350"/>
      <c r="C11" s="1362">
        <v>228.19</v>
      </c>
      <c r="D11" s="1363">
        <v>751</v>
      </c>
      <c r="E11" s="1364">
        <v>236</v>
      </c>
      <c r="F11" s="1365"/>
      <c r="G11" s="1363">
        <v>943</v>
      </c>
      <c r="H11" s="1366">
        <v>507</v>
      </c>
      <c r="I11" s="1367">
        <v>507</v>
      </c>
      <c r="J11" s="1368">
        <v>507</v>
      </c>
    </row>
    <row r="12" spans="1:10" s="1146" customFormat="1" x14ac:dyDescent="0.3">
      <c r="A12" s="1341" t="s">
        <v>1750</v>
      </c>
      <c r="B12" s="1350"/>
      <c r="C12" s="1351">
        <v>0</v>
      </c>
      <c r="D12" s="1352"/>
      <c r="E12" s="1353"/>
      <c r="F12" s="1354">
        <v>209.55</v>
      </c>
      <c r="G12" s="1352"/>
      <c r="H12" s="1355"/>
      <c r="I12" s="1356"/>
      <c r="J12" s="1357"/>
    </row>
    <row r="13" spans="1:10" s="1146" customFormat="1" x14ac:dyDescent="0.3">
      <c r="A13" s="1369" t="s">
        <v>1751</v>
      </c>
      <c r="B13" s="1369"/>
      <c r="C13" s="1351"/>
      <c r="D13" s="1352"/>
      <c r="E13" s="1353"/>
      <c r="F13" s="1354"/>
      <c r="G13" s="1352"/>
      <c r="H13" s="1355"/>
      <c r="I13" s="1356"/>
      <c r="J13" s="1357"/>
    </row>
    <row r="14" spans="1:10" s="1146" customFormat="1" x14ac:dyDescent="0.3">
      <c r="A14" s="1350">
        <v>11502</v>
      </c>
      <c r="B14" s="1350" t="s">
        <v>1752</v>
      </c>
      <c r="C14" s="1351"/>
      <c r="D14" s="1352"/>
      <c r="E14" s="1353"/>
      <c r="F14" s="1354"/>
      <c r="G14" s="1352"/>
      <c r="H14" s="1355"/>
      <c r="I14" s="1356"/>
      <c r="J14" s="1357"/>
    </row>
    <row r="15" spans="1:10" s="1146" customFormat="1" x14ac:dyDescent="0.3">
      <c r="A15" s="1350">
        <v>11505</v>
      </c>
      <c r="B15" s="1350" t="s">
        <v>1753</v>
      </c>
      <c r="C15" s="1351">
        <v>419.87</v>
      </c>
      <c r="D15" s="1352"/>
      <c r="E15" s="1353"/>
      <c r="F15" s="1354"/>
      <c r="G15" s="1352"/>
      <c r="H15" s="1355"/>
      <c r="I15" s="1356"/>
      <c r="J15" s="1357"/>
    </row>
    <row r="16" spans="1:10" s="1146" customFormat="1" x14ac:dyDescent="0.3">
      <c r="A16" s="1350">
        <v>11506</v>
      </c>
      <c r="B16" s="1350" t="s">
        <v>1754</v>
      </c>
      <c r="C16" s="1351"/>
      <c r="D16" s="1352"/>
      <c r="E16" s="1353"/>
      <c r="F16" s="1354"/>
      <c r="G16" s="1352"/>
      <c r="H16" s="1355"/>
      <c r="I16" s="1356"/>
      <c r="J16" s="1357"/>
    </row>
    <row r="17" spans="1:10" s="1146" customFormat="1" x14ac:dyDescent="0.3">
      <c r="A17" s="1350">
        <v>11508</v>
      </c>
      <c r="B17" s="1350" t="s">
        <v>1755</v>
      </c>
      <c r="C17" s="1351">
        <v>8.44</v>
      </c>
      <c r="D17" s="1352"/>
      <c r="E17" s="1353"/>
      <c r="F17" s="1354"/>
      <c r="G17" s="1352"/>
      <c r="H17" s="1355"/>
      <c r="I17" s="1356"/>
      <c r="J17" s="1357"/>
    </row>
    <row r="18" spans="1:10" s="1146" customFormat="1" x14ac:dyDescent="0.3">
      <c r="A18" s="1350">
        <v>11509</v>
      </c>
      <c r="B18" s="1350" t="s">
        <v>1756</v>
      </c>
      <c r="C18" s="1351"/>
      <c r="D18" s="1352"/>
      <c r="E18" s="1353"/>
      <c r="F18" s="1354"/>
      <c r="G18" s="1352"/>
      <c r="H18" s="1355"/>
      <c r="I18" s="1356"/>
      <c r="J18" s="1357"/>
    </row>
    <row r="19" spans="1:10" s="1146" customFormat="1" x14ac:dyDescent="0.3">
      <c r="A19" s="1350">
        <v>11510</v>
      </c>
      <c r="B19" s="1350" t="s">
        <v>1757</v>
      </c>
      <c r="C19" s="1351"/>
      <c r="D19" s="1352"/>
      <c r="E19" s="1353"/>
      <c r="F19" s="1354"/>
      <c r="G19" s="1352"/>
      <c r="H19" s="1355"/>
      <c r="I19" s="1356"/>
      <c r="J19" s="1357"/>
    </row>
    <row r="20" spans="1:10" s="1146" customFormat="1" x14ac:dyDescent="0.3">
      <c r="A20" s="1350">
        <v>11511</v>
      </c>
      <c r="B20" s="1350" t="s">
        <v>1758</v>
      </c>
      <c r="C20" s="1351"/>
      <c r="D20" s="1352"/>
      <c r="E20" s="1353"/>
      <c r="F20" s="1354"/>
      <c r="G20" s="1352"/>
      <c r="H20" s="1355"/>
      <c r="I20" s="1356"/>
      <c r="J20" s="1357"/>
    </row>
    <row r="21" spans="1:10" s="1146" customFormat="1" x14ac:dyDescent="0.3">
      <c r="A21" s="1350">
        <v>11512</v>
      </c>
      <c r="B21" s="1350" t="s">
        <v>1759</v>
      </c>
      <c r="C21" s="1351"/>
      <c r="D21" s="1352"/>
      <c r="E21" s="1353"/>
      <c r="F21" s="1354"/>
      <c r="G21" s="1352"/>
      <c r="H21" s="1355"/>
      <c r="I21" s="1356"/>
      <c r="J21" s="1357"/>
    </row>
    <row r="22" spans="1:10" s="1146" customFormat="1" x14ac:dyDescent="0.3">
      <c r="A22" s="1350">
        <v>11513</v>
      </c>
      <c r="B22" s="1350" t="s">
        <v>1760</v>
      </c>
      <c r="C22" s="1351">
        <v>8.49</v>
      </c>
      <c r="D22" s="1352"/>
      <c r="E22" s="1353"/>
      <c r="F22" s="1354"/>
      <c r="G22" s="1352"/>
      <c r="H22" s="1355"/>
      <c r="I22" s="1356"/>
      <c r="J22" s="1357"/>
    </row>
    <row r="23" spans="1:10" s="1146" customFormat="1" x14ac:dyDescent="0.3">
      <c r="A23" s="1350">
        <v>11514</v>
      </c>
      <c r="B23" s="1350" t="s">
        <v>1761</v>
      </c>
      <c r="C23" s="1351"/>
      <c r="D23" s="1352">
        <v>9019</v>
      </c>
      <c r="E23" s="1353"/>
      <c r="F23" s="1354"/>
      <c r="G23" s="1352">
        <v>3234.74</v>
      </c>
      <c r="H23" s="1355">
        <v>9019</v>
      </c>
      <c r="I23" s="1356">
        <v>9019</v>
      </c>
      <c r="J23" s="1357">
        <v>9019</v>
      </c>
    </row>
    <row r="24" spans="1:10" s="1146" customFormat="1" x14ac:dyDescent="0.3">
      <c r="A24" s="1350">
        <v>11517</v>
      </c>
      <c r="B24" s="1350" t="s">
        <v>1762</v>
      </c>
      <c r="C24" s="1351"/>
      <c r="D24" s="1352"/>
      <c r="E24" s="1353"/>
      <c r="F24" s="1354"/>
      <c r="G24" s="1352"/>
      <c r="H24" s="1355"/>
      <c r="I24" s="1356"/>
      <c r="J24" s="1357"/>
    </row>
    <row r="25" spans="1:10" s="1146" customFormat="1" x14ac:dyDescent="0.3">
      <c r="A25" s="1350">
        <v>11518</v>
      </c>
      <c r="B25" s="1350" t="s">
        <v>1763</v>
      </c>
      <c r="C25" s="1351"/>
      <c r="D25" s="1352"/>
      <c r="E25" s="1353"/>
      <c r="F25" s="1354"/>
      <c r="G25" s="1352"/>
      <c r="H25" s="1355"/>
      <c r="I25" s="1356"/>
      <c r="J25" s="1357"/>
    </row>
    <row r="26" spans="1:10" s="1146" customFormat="1" x14ac:dyDescent="0.3">
      <c r="A26" s="1370">
        <v>11520</v>
      </c>
      <c r="B26" s="1371" t="s">
        <v>1764</v>
      </c>
      <c r="C26" s="1351"/>
      <c r="D26" s="1352"/>
      <c r="E26" s="1353"/>
      <c r="F26" s="1354"/>
      <c r="G26" s="1352"/>
      <c r="H26" s="1355"/>
      <c r="I26" s="1356"/>
      <c r="J26" s="1357"/>
    </row>
    <row r="27" spans="1:10" s="1146" customFormat="1" x14ac:dyDescent="0.3">
      <c r="A27" s="1350">
        <v>11521</v>
      </c>
      <c r="B27" s="1350" t="s">
        <v>1765</v>
      </c>
      <c r="C27" s="1351"/>
      <c r="D27" s="1352"/>
      <c r="E27" s="1353"/>
      <c r="F27" s="1354"/>
      <c r="G27" s="1352"/>
      <c r="H27" s="1355"/>
      <c r="I27" s="1356"/>
      <c r="J27" s="1357"/>
    </row>
    <row r="28" spans="1:10" s="1146" customFormat="1" x14ac:dyDescent="0.3">
      <c r="A28" s="1372">
        <v>11522</v>
      </c>
      <c r="B28" s="1372" t="s">
        <v>1766</v>
      </c>
      <c r="C28" s="1351"/>
      <c r="D28" s="1352"/>
      <c r="E28" s="1353"/>
      <c r="F28" s="1354"/>
      <c r="G28" s="1352"/>
      <c r="H28" s="1355"/>
      <c r="I28" s="1356"/>
      <c r="J28" s="1357"/>
    </row>
    <row r="29" spans="1:10" s="1146" customFormat="1" x14ac:dyDescent="0.3">
      <c r="A29" s="1350">
        <v>11524</v>
      </c>
      <c r="B29" s="1350" t="s">
        <v>1767</v>
      </c>
      <c r="C29" s="1351"/>
      <c r="D29" s="1352"/>
      <c r="E29" s="1353"/>
      <c r="F29" s="1354"/>
      <c r="G29" s="1352"/>
      <c r="H29" s="1355"/>
      <c r="I29" s="1356"/>
      <c r="J29" s="1357"/>
    </row>
    <row r="30" spans="1:10" s="1146" customFormat="1" x14ac:dyDescent="0.3">
      <c r="A30" s="1350">
        <v>11525</v>
      </c>
      <c r="B30" s="1350" t="s">
        <v>1768</v>
      </c>
      <c r="C30" s="1351"/>
      <c r="D30" s="1352"/>
      <c r="E30" s="1353"/>
      <c r="F30" s="1354"/>
      <c r="G30" s="1352"/>
      <c r="H30" s="1355"/>
      <c r="I30" s="1356"/>
      <c r="J30" s="1357"/>
    </row>
    <row r="31" spans="1:10" s="1146" customFormat="1" x14ac:dyDescent="0.3">
      <c r="A31" s="1350">
        <v>11526</v>
      </c>
      <c r="B31" s="1350" t="s">
        <v>1769</v>
      </c>
      <c r="C31" s="1351"/>
      <c r="D31" s="1352"/>
      <c r="E31" s="1353"/>
      <c r="F31" s="1354"/>
      <c r="G31" s="1352"/>
      <c r="H31" s="1355"/>
      <c r="I31" s="1356"/>
      <c r="J31" s="1357"/>
    </row>
    <row r="32" spans="1:10" s="1146" customFormat="1" x14ac:dyDescent="0.3">
      <c r="A32" s="1350">
        <v>11527</v>
      </c>
      <c r="B32" s="1350" t="s">
        <v>1770</v>
      </c>
      <c r="C32" s="1351"/>
      <c r="D32" s="1352"/>
      <c r="E32" s="1353"/>
      <c r="F32" s="1354"/>
      <c r="G32" s="1352"/>
      <c r="H32" s="1355"/>
      <c r="I32" s="1356"/>
      <c r="J32" s="1357"/>
    </row>
    <row r="33" spans="1:10" s="1146" customFormat="1" x14ac:dyDescent="0.3">
      <c r="A33" s="1350">
        <v>11528</v>
      </c>
      <c r="B33" s="1350" t="s">
        <v>1771</v>
      </c>
      <c r="C33" s="1351"/>
      <c r="D33" s="1352"/>
      <c r="E33" s="1353"/>
      <c r="F33" s="1354"/>
      <c r="G33" s="1352"/>
      <c r="H33" s="1355"/>
      <c r="I33" s="1356"/>
      <c r="J33" s="1357"/>
    </row>
    <row r="34" spans="1:10" s="1146" customFormat="1" x14ac:dyDescent="0.3">
      <c r="A34" s="1350">
        <v>11529</v>
      </c>
      <c r="B34" s="1350" t="s">
        <v>1772</v>
      </c>
      <c r="C34" s="1351"/>
      <c r="D34" s="1352"/>
      <c r="E34" s="1353"/>
      <c r="F34" s="1354"/>
      <c r="G34" s="1352"/>
      <c r="H34" s="1355"/>
      <c r="I34" s="1356"/>
      <c r="J34" s="1357"/>
    </row>
    <row r="35" spans="1:10" s="1146" customFormat="1" x14ac:dyDescent="0.3">
      <c r="A35" s="1350">
        <v>11531</v>
      </c>
      <c r="B35" s="1350" t="s">
        <v>1773</v>
      </c>
      <c r="C35" s="1351">
        <v>500</v>
      </c>
      <c r="D35" s="1352"/>
      <c r="E35" s="1353">
        <v>500</v>
      </c>
      <c r="F35" s="1354"/>
      <c r="G35" s="1352"/>
      <c r="H35" s="1355">
        <v>500</v>
      </c>
      <c r="I35" s="1356">
        <v>550</v>
      </c>
      <c r="J35" s="1357">
        <v>550</v>
      </c>
    </row>
    <row r="36" spans="1:10" s="1146" customFormat="1" x14ac:dyDescent="0.3">
      <c r="A36" s="1372">
        <v>11532</v>
      </c>
      <c r="B36" s="1372" t="s">
        <v>1774</v>
      </c>
      <c r="C36" s="1351"/>
      <c r="D36" s="1352"/>
      <c r="E36" s="1353"/>
      <c r="F36" s="1354"/>
      <c r="G36" s="1352"/>
      <c r="H36" s="1355"/>
      <c r="I36" s="1356"/>
      <c r="J36" s="1357"/>
    </row>
    <row r="37" spans="1:10" s="1146" customFormat="1" x14ac:dyDescent="0.3">
      <c r="A37" s="1350">
        <v>11533</v>
      </c>
      <c r="B37" s="1350" t="s">
        <v>1775</v>
      </c>
      <c r="C37" s="1351"/>
      <c r="D37" s="1352"/>
      <c r="E37" s="1353"/>
      <c r="F37" s="1354"/>
      <c r="G37" s="1352"/>
      <c r="H37" s="1355"/>
      <c r="I37" s="1356"/>
      <c r="J37" s="1357"/>
    </row>
    <row r="38" spans="1:10" s="1146" customFormat="1" x14ac:dyDescent="0.3">
      <c r="A38" s="1350">
        <v>11534</v>
      </c>
      <c r="B38" s="1350" t="s">
        <v>1776</v>
      </c>
      <c r="C38" s="1351"/>
      <c r="D38" s="1352"/>
      <c r="E38" s="1353"/>
      <c r="F38" s="1354"/>
      <c r="G38" s="1352"/>
      <c r="H38" s="1355"/>
      <c r="I38" s="1356"/>
      <c r="J38" s="1357"/>
    </row>
    <row r="39" spans="1:10" s="1146" customFormat="1" x14ac:dyDescent="0.3">
      <c r="A39" s="1350">
        <v>11535</v>
      </c>
      <c r="B39" s="1350" t="s">
        <v>1777</v>
      </c>
      <c r="C39" s="1351"/>
      <c r="D39" s="1352"/>
      <c r="E39" s="1353"/>
      <c r="F39" s="1354"/>
      <c r="G39" s="1352"/>
      <c r="H39" s="1355"/>
      <c r="I39" s="1356"/>
      <c r="J39" s="1357"/>
    </row>
    <row r="40" spans="1:10" s="1146" customFormat="1" x14ac:dyDescent="0.3">
      <c r="A40" s="1350">
        <v>11536</v>
      </c>
      <c r="B40" s="1350" t="s">
        <v>1778</v>
      </c>
      <c r="C40" s="1351"/>
      <c r="D40" s="1352"/>
      <c r="E40" s="1353">
        <v>0</v>
      </c>
      <c r="F40" s="1354">
        <v>234</v>
      </c>
      <c r="G40" s="1352">
        <v>500</v>
      </c>
      <c r="H40" s="1355">
        <v>300</v>
      </c>
      <c r="I40" s="1356">
        <v>200</v>
      </c>
      <c r="J40" s="1357">
        <v>200</v>
      </c>
    </row>
    <row r="41" spans="1:10" s="1146" customFormat="1" x14ac:dyDescent="0.3">
      <c r="A41" s="1372">
        <v>11537</v>
      </c>
      <c r="B41" s="1372" t="s">
        <v>1779</v>
      </c>
      <c r="C41" s="1351"/>
      <c r="D41" s="1352"/>
      <c r="E41" s="1353"/>
      <c r="F41" s="1354"/>
      <c r="G41" s="1352"/>
      <c r="H41" s="1355"/>
      <c r="I41" s="1356"/>
      <c r="J41" s="1357"/>
    </row>
    <row r="42" spans="1:10" s="1146" customFormat="1" x14ac:dyDescent="0.3">
      <c r="A42" s="1372">
        <v>11538</v>
      </c>
      <c r="B42" s="1372" t="s">
        <v>1780</v>
      </c>
      <c r="C42" s="1351">
        <v>1585.74</v>
      </c>
      <c r="D42" s="1352"/>
      <c r="E42" s="1353"/>
      <c r="F42" s="1354"/>
      <c r="G42" s="1352"/>
      <c r="H42" s="1355"/>
      <c r="I42" s="1356"/>
      <c r="J42" s="1357"/>
    </row>
    <row r="43" spans="1:10" s="1146" customFormat="1" x14ac:dyDescent="0.3">
      <c r="A43" s="1350">
        <v>11541</v>
      </c>
      <c r="B43" s="1350" t="s">
        <v>1781</v>
      </c>
      <c r="C43" s="1351"/>
      <c r="D43" s="1352"/>
      <c r="E43" s="1353"/>
      <c r="F43" s="1354"/>
      <c r="G43" s="1352"/>
      <c r="H43" s="1355"/>
      <c r="I43" s="1356"/>
      <c r="J43" s="1357"/>
    </row>
    <row r="44" spans="1:10" s="1146" customFormat="1" x14ac:dyDescent="0.3">
      <c r="A44" s="1341">
        <v>11542</v>
      </c>
      <c r="B44" s="1373" t="s">
        <v>1782</v>
      </c>
      <c r="C44" s="1351"/>
      <c r="D44" s="1352"/>
      <c r="E44" s="1353"/>
      <c r="F44" s="1354"/>
      <c r="G44" s="1352"/>
      <c r="H44" s="1355"/>
      <c r="I44" s="1356"/>
      <c r="J44" s="1357"/>
    </row>
    <row r="45" spans="1:10" s="1146" customFormat="1" x14ac:dyDescent="0.3">
      <c r="A45" s="1350">
        <v>11542</v>
      </c>
      <c r="B45" s="1350" t="s">
        <v>1783</v>
      </c>
      <c r="C45" s="1351"/>
      <c r="D45" s="1352"/>
      <c r="E45" s="1353"/>
      <c r="F45" s="1354"/>
      <c r="G45" s="1352"/>
      <c r="H45" s="1355"/>
      <c r="I45" s="1356"/>
      <c r="J45" s="1357"/>
    </row>
    <row r="46" spans="1:10" s="1146" customFormat="1" x14ac:dyDescent="0.3">
      <c r="A46" s="1341">
        <v>11542</v>
      </c>
      <c r="B46" s="1341" t="s">
        <v>1784</v>
      </c>
      <c r="C46" s="1351">
        <v>63961.009999999995</v>
      </c>
      <c r="D46" s="1352">
        <v>69500</v>
      </c>
      <c r="E46" s="1353">
        <v>63827</v>
      </c>
      <c r="F46" s="1354">
        <v>31883.52</v>
      </c>
      <c r="G46" s="1352">
        <v>76755</v>
      </c>
      <c r="H46" s="1355">
        <v>66000</v>
      </c>
      <c r="I46" s="1356">
        <v>67714</v>
      </c>
      <c r="J46" s="1357">
        <v>69300</v>
      </c>
    </row>
    <row r="47" spans="1:10" s="1146" customFormat="1" x14ac:dyDescent="0.3">
      <c r="A47" s="1341">
        <v>11542</v>
      </c>
      <c r="B47" s="1341" t="s">
        <v>1785</v>
      </c>
      <c r="C47" s="1351"/>
      <c r="D47" s="1352"/>
      <c r="E47" s="1353"/>
      <c r="F47" s="1354"/>
      <c r="G47" s="1352"/>
      <c r="H47" s="1355"/>
      <c r="I47" s="1356"/>
      <c r="J47" s="1357"/>
    </row>
    <row r="48" spans="1:10" s="1146" customFormat="1" x14ac:dyDescent="0.3">
      <c r="A48" s="1341">
        <v>11542</v>
      </c>
      <c r="B48" s="1341" t="s">
        <v>1786</v>
      </c>
      <c r="C48" s="1351"/>
      <c r="D48" s="1352"/>
      <c r="E48" s="1353"/>
      <c r="F48" s="1354"/>
      <c r="G48" s="1352"/>
      <c r="H48" s="1355"/>
      <c r="I48" s="1356"/>
      <c r="J48" s="1357"/>
    </row>
    <row r="49" spans="1:10" s="1146" customFormat="1" x14ac:dyDescent="0.3">
      <c r="A49" s="1341">
        <v>11542</v>
      </c>
      <c r="B49" s="1341" t="s">
        <v>1787</v>
      </c>
      <c r="C49" s="1351"/>
      <c r="D49" s="1352"/>
      <c r="E49" s="1353"/>
      <c r="F49" s="1354"/>
      <c r="G49" s="1352"/>
      <c r="H49" s="1355"/>
      <c r="I49" s="1356"/>
      <c r="J49" s="1357"/>
    </row>
    <row r="50" spans="1:10" s="1146" customFormat="1" x14ac:dyDescent="0.3">
      <c r="A50" s="1350">
        <v>11543</v>
      </c>
      <c r="B50" s="1350" t="s">
        <v>1788</v>
      </c>
      <c r="C50" s="1351">
        <v>4098.92</v>
      </c>
      <c r="D50" s="1352">
        <v>5000</v>
      </c>
      <c r="E50" s="1353">
        <v>4165</v>
      </c>
      <c r="F50" s="1354">
        <v>1726.15</v>
      </c>
      <c r="G50" s="1352">
        <v>4245</v>
      </c>
      <c r="H50" s="1355">
        <v>4200</v>
      </c>
      <c r="I50" s="1356">
        <v>4948</v>
      </c>
      <c r="J50" s="1357">
        <v>4500</v>
      </c>
    </row>
    <row r="51" spans="1:10" s="1146" customFormat="1" x14ac:dyDescent="0.3">
      <c r="A51" s="1350">
        <v>11545</v>
      </c>
      <c r="B51" s="1350" t="s">
        <v>1789</v>
      </c>
      <c r="C51" s="1351"/>
      <c r="D51" s="1352"/>
      <c r="E51" s="1353"/>
      <c r="F51" s="1354"/>
      <c r="G51" s="1352"/>
      <c r="H51" s="1355"/>
      <c r="I51" s="1356"/>
      <c r="J51" s="1357"/>
    </row>
    <row r="52" spans="1:10" s="1146" customFormat="1" x14ac:dyDescent="0.3">
      <c r="A52" s="1350">
        <v>11546</v>
      </c>
      <c r="B52" s="1350" t="s">
        <v>1790</v>
      </c>
      <c r="C52" s="1351"/>
      <c r="D52" s="1352"/>
      <c r="E52" s="1353"/>
      <c r="F52" s="1354"/>
      <c r="G52" s="1352"/>
      <c r="H52" s="1355"/>
      <c r="I52" s="1356"/>
      <c r="J52" s="1357"/>
    </row>
    <row r="53" spans="1:10" s="1146" customFormat="1" x14ac:dyDescent="0.3">
      <c r="A53" s="1341">
        <v>11546</v>
      </c>
      <c r="B53" s="1341" t="s">
        <v>1791</v>
      </c>
      <c r="C53" s="1351">
        <v>9450.68</v>
      </c>
      <c r="D53" s="1352">
        <v>8500</v>
      </c>
      <c r="E53" s="1353">
        <v>9380</v>
      </c>
      <c r="F53" s="1354"/>
      <c r="G53" s="1352">
        <v>10289</v>
      </c>
      <c r="H53" s="1355"/>
      <c r="I53" s="1356"/>
      <c r="J53" s="1357"/>
    </row>
    <row r="54" spans="1:10" s="1146" customFormat="1" x14ac:dyDescent="0.3">
      <c r="A54" s="1341">
        <v>11546</v>
      </c>
      <c r="B54" s="1341" t="s">
        <v>1792</v>
      </c>
      <c r="C54" s="1351"/>
      <c r="D54" s="1352"/>
      <c r="E54" s="1353"/>
      <c r="F54" s="1354"/>
      <c r="G54" s="1352"/>
      <c r="H54" s="1355">
        <v>9813</v>
      </c>
      <c r="I54" s="1356">
        <v>9951</v>
      </c>
      <c r="J54" s="1357">
        <v>10304</v>
      </c>
    </row>
    <row r="55" spans="1:10" s="1146" customFormat="1" x14ac:dyDescent="0.3">
      <c r="A55" s="1341">
        <v>11546</v>
      </c>
      <c r="B55" s="1341" t="s">
        <v>1793</v>
      </c>
      <c r="C55" s="1351"/>
      <c r="D55" s="1352"/>
      <c r="E55" s="1353"/>
      <c r="F55" s="1354"/>
      <c r="G55" s="1352"/>
      <c r="H55" s="1355"/>
      <c r="I55" s="1356"/>
      <c r="J55" s="1357"/>
    </row>
    <row r="56" spans="1:10" s="1146" customFormat="1" x14ac:dyDescent="0.3">
      <c r="A56" s="1341">
        <v>11546</v>
      </c>
      <c r="B56" s="1341" t="s">
        <v>1794</v>
      </c>
      <c r="C56" s="1351"/>
      <c r="D56" s="1352"/>
      <c r="E56" s="1353"/>
      <c r="F56" s="1354"/>
      <c r="G56" s="1352"/>
      <c r="H56" s="1355"/>
      <c r="I56" s="1356"/>
      <c r="J56" s="1357"/>
    </row>
    <row r="57" spans="1:10" s="1146" customFormat="1" x14ac:dyDescent="0.3">
      <c r="A57" s="1372">
        <v>11547</v>
      </c>
      <c r="B57" s="1372" t="s">
        <v>1795</v>
      </c>
      <c r="C57" s="1351">
        <v>1560</v>
      </c>
      <c r="D57" s="1352">
        <v>1560</v>
      </c>
      <c r="E57" s="1353">
        <v>1560</v>
      </c>
      <c r="F57" s="1354">
        <v>2420</v>
      </c>
      <c r="G57" s="1352">
        <v>1800</v>
      </c>
      <c r="H57" s="1355">
        <v>5720</v>
      </c>
      <c r="I57" s="1356">
        <v>5720</v>
      </c>
      <c r="J57" s="1357">
        <v>5720</v>
      </c>
    </row>
    <row r="58" spans="1:10" s="1146" customFormat="1" x14ac:dyDescent="0.3">
      <c r="A58" s="1350">
        <v>11548</v>
      </c>
      <c r="B58" s="1350" t="s">
        <v>1796</v>
      </c>
      <c r="C58" s="1351"/>
      <c r="D58" s="1352"/>
      <c r="E58" s="1353"/>
      <c r="F58" s="1354"/>
      <c r="G58" s="1352"/>
      <c r="H58" s="1355"/>
      <c r="I58" s="1356"/>
      <c r="J58" s="1357"/>
    </row>
    <row r="59" spans="1:10" s="1146" customFormat="1" x14ac:dyDescent="0.3">
      <c r="A59" s="1350">
        <v>11549</v>
      </c>
      <c r="B59" s="1350" t="s">
        <v>1797</v>
      </c>
      <c r="C59" s="1351">
        <v>17186.189999999999</v>
      </c>
      <c r="D59" s="1352">
        <v>16884</v>
      </c>
      <c r="E59" s="1353">
        <v>17186</v>
      </c>
      <c r="F59" s="1354">
        <v>13220.07</v>
      </c>
      <c r="G59" s="1352">
        <v>17779</v>
      </c>
      <c r="H59" s="1355">
        <v>17778.73</v>
      </c>
      <c r="I59" s="1356">
        <v>18334.95</v>
      </c>
      <c r="J59" s="1357">
        <v>18335</v>
      </c>
    </row>
    <row r="60" spans="1:10" s="1146" customFormat="1" x14ac:dyDescent="0.3">
      <c r="A60" s="1374">
        <v>11550</v>
      </c>
      <c r="B60" s="1375" t="s">
        <v>1798</v>
      </c>
      <c r="C60" s="1351">
        <v>300</v>
      </c>
      <c r="D60" s="1352">
        <v>300</v>
      </c>
      <c r="E60" s="1353">
        <v>300</v>
      </c>
      <c r="F60" s="1354">
        <v>159.46</v>
      </c>
      <c r="G60" s="1352">
        <v>300</v>
      </c>
      <c r="H60" s="1355">
        <v>300</v>
      </c>
      <c r="I60" s="1356">
        <v>269</v>
      </c>
      <c r="J60" s="1357">
        <v>269</v>
      </c>
    </row>
    <row r="61" spans="1:10" s="1146" customFormat="1" x14ac:dyDescent="0.3">
      <c r="A61" s="1350">
        <v>11551</v>
      </c>
      <c r="B61" s="1350" t="s">
        <v>1799</v>
      </c>
      <c r="C61" s="1351">
        <v>45117.67</v>
      </c>
      <c r="D61" s="1352">
        <v>61000</v>
      </c>
      <c r="E61" s="1353">
        <v>47116</v>
      </c>
      <c r="F61" s="1354">
        <v>15975.61</v>
      </c>
      <c r="G61" s="1352">
        <v>58903</v>
      </c>
      <c r="H61" s="1355">
        <v>26000</v>
      </c>
      <c r="I61" s="1356">
        <v>51946</v>
      </c>
      <c r="J61" s="1357">
        <v>28000</v>
      </c>
    </row>
    <row r="62" spans="1:10" s="1146" customFormat="1" x14ac:dyDescent="0.3">
      <c r="A62" s="1350">
        <v>11552</v>
      </c>
      <c r="B62" s="1350" t="s">
        <v>1800</v>
      </c>
      <c r="C62" s="1351">
        <v>8732.16</v>
      </c>
      <c r="D62" s="1352">
        <v>9844.09</v>
      </c>
      <c r="E62" s="1353">
        <v>8732</v>
      </c>
      <c r="F62" s="1354"/>
      <c r="G62" s="1352">
        <v>10753</v>
      </c>
      <c r="H62" s="1355">
        <v>7652</v>
      </c>
      <c r="I62" s="1356">
        <v>9627</v>
      </c>
      <c r="J62" s="1357">
        <v>8035</v>
      </c>
    </row>
    <row r="63" spans="1:10" s="1146" customFormat="1" x14ac:dyDescent="0.3">
      <c r="A63" s="1350">
        <v>11553</v>
      </c>
      <c r="B63" s="1350" t="s">
        <v>1801</v>
      </c>
      <c r="C63" s="1351"/>
      <c r="D63" s="1352"/>
      <c r="E63" s="1353"/>
      <c r="F63" s="1354"/>
      <c r="G63" s="1352"/>
      <c r="H63" s="1355"/>
      <c r="I63" s="1356"/>
      <c r="J63" s="1357"/>
    </row>
    <row r="64" spans="1:10" s="1146" customFormat="1" x14ac:dyDescent="0.3">
      <c r="A64" s="1350">
        <v>11554</v>
      </c>
      <c r="B64" s="1350" t="s">
        <v>1802</v>
      </c>
      <c r="C64" s="1351"/>
      <c r="D64" s="1352"/>
      <c r="E64" s="1353"/>
      <c r="F64" s="1354"/>
      <c r="G64" s="1352"/>
      <c r="H64" s="1355"/>
      <c r="I64" s="1356"/>
      <c r="J64" s="1357"/>
    </row>
    <row r="65" spans="1:10" s="1146" customFormat="1" x14ac:dyDescent="0.3">
      <c r="A65" s="1370">
        <v>11556</v>
      </c>
      <c r="B65" s="1350" t="s">
        <v>1803</v>
      </c>
      <c r="C65" s="1351"/>
      <c r="D65" s="1352"/>
      <c r="E65" s="1353"/>
      <c r="F65" s="1354"/>
      <c r="G65" s="1352"/>
      <c r="H65" s="1355"/>
      <c r="I65" s="1356"/>
      <c r="J65" s="1357"/>
    </row>
    <row r="66" spans="1:10" s="1146" customFormat="1" x14ac:dyDescent="0.3">
      <c r="A66" s="1350">
        <v>11557</v>
      </c>
      <c r="B66" s="1350" t="s">
        <v>1804</v>
      </c>
      <c r="C66" s="1351"/>
      <c r="D66" s="1352">
        <v>2000</v>
      </c>
      <c r="E66" s="1353">
        <v>0</v>
      </c>
      <c r="F66" s="1354"/>
      <c r="G66" s="1352">
        <v>2000</v>
      </c>
      <c r="H66" s="1355">
        <v>2000</v>
      </c>
      <c r="I66" s="1356">
        <v>2000</v>
      </c>
      <c r="J66" s="1357">
        <v>2000</v>
      </c>
    </row>
    <row r="67" spans="1:10" s="1146" customFormat="1" x14ac:dyDescent="0.3">
      <c r="A67" s="1350">
        <v>11558</v>
      </c>
      <c r="B67" s="1350" t="s">
        <v>1805</v>
      </c>
      <c r="C67" s="1351"/>
      <c r="D67" s="1352"/>
      <c r="E67" s="1353"/>
      <c r="F67" s="1354"/>
      <c r="G67" s="1352"/>
      <c r="H67" s="1355"/>
      <c r="I67" s="1356"/>
      <c r="J67" s="1357"/>
    </row>
    <row r="68" spans="1:10" s="1146" customFormat="1" x14ac:dyDescent="0.3">
      <c r="A68" s="1350">
        <v>11559</v>
      </c>
      <c r="B68" s="1350" t="s">
        <v>1806</v>
      </c>
      <c r="C68" s="1351"/>
      <c r="D68" s="1352">
        <v>1000</v>
      </c>
      <c r="E68" s="1353">
        <v>0</v>
      </c>
      <c r="F68" s="1354"/>
      <c r="G68" s="1352">
        <v>1000</v>
      </c>
      <c r="H68" s="1355">
        <v>1000</v>
      </c>
      <c r="I68" s="1356">
        <v>1000</v>
      </c>
      <c r="J68" s="1357">
        <v>1000</v>
      </c>
    </row>
    <row r="69" spans="1:10" s="1146" customFormat="1" x14ac:dyDescent="0.3">
      <c r="A69" s="1350">
        <v>11563</v>
      </c>
      <c r="B69" s="1350" t="s">
        <v>1807</v>
      </c>
      <c r="C69" s="1351"/>
      <c r="D69" s="1352"/>
      <c r="E69" s="1353"/>
      <c r="F69" s="1354"/>
      <c r="G69" s="1352"/>
      <c r="H69" s="1355"/>
      <c r="I69" s="1356"/>
      <c r="J69" s="1357"/>
    </row>
    <row r="70" spans="1:10" s="1146" customFormat="1" x14ac:dyDescent="0.3">
      <c r="A70" s="1350">
        <v>11564</v>
      </c>
      <c r="B70" s="1350" t="s">
        <v>1808</v>
      </c>
      <c r="C70" s="1351"/>
      <c r="D70" s="1352"/>
      <c r="E70" s="1353"/>
      <c r="F70" s="1354"/>
      <c r="G70" s="1352"/>
      <c r="H70" s="1355"/>
      <c r="I70" s="1356"/>
      <c r="J70" s="1357"/>
    </row>
    <row r="71" spans="1:10" s="1146" customFormat="1" x14ac:dyDescent="0.3">
      <c r="A71" s="1350">
        <v>11565</v>
      </c>
      <c r="B71" s="1350" t="s">
        <v>1809</v>
      </c>
      <c r="C71" s="1351"/>
      <c r="D71" s="1352"/>
      <c r="E71" s="1353"/>
      <c r="F71" s="1354"/>
      <c r="G71" s="1352"/>
      <c r="H71" s="1355"/>
      <c r="I71" s="1356"/>
      <c r="J71" s="1357"/>
    </row>
    <row r="72" spans="1:10" s="1146" customFormat="1" x14ac:dyDescent="0.3">
      <c r="A72" s="1350">
        <v>11566</v>
      </c>
      <c r="B72" s="1350" t="s">
        <v>1810</v>
      </c>
      <c r="C72" s="1351"/>
      <c r="D72" s="1352"/>
      <c r="E72" s="1353"/>
      <c r="F72" s="1354"/>
      <c r="G72" s="1352"/>
      <c r="H72" s="1355"/>
      <c r="I72" s="1356"/>
      <c r="J72" s="1357"/>
    </row>
    <row r="73" spans="1:10" s="1146" customFormat="1" x14ac:dyDescent="0.3">
      <c r="A73" s="1350">
        <v>11568</v>
      </c>
      <c r="B73" s="1350" t="s">
        <v>1811</v>
      </c>
      <c r="C73" s="1351"/>
      <c r="D73" s="1352"/>
      <c r="E73" s="1353"/>
      <c r="F73" s="1354">
        <v>759.2</v>
      </c>
      <c r="G73" s="1352"/>
      <c r="H73" s="1355">
        <v>759</v>
      </c>
      <c r="I73" s="1356"/>
      <c r="J73" s="1357">
        <v>1000</v>
      </c>
    </row>
    <row r="74" spans="1:10" s="1146" customFormat="1" x14ac:dyDescent="0.3">
      <c r="A74" s="1350">
        <v>11569</v>
      </c>
      <c r="B74" s="1350" t="s">
        <v>1812</v>
      </c>
      <c r="C74" s="1351"/>
      <c r="D74" s="1352">
        <v>5000</v>
      </c>
      <c r="E74" s="1353">
        <v>0</v>
      </c>
      <c r="F74" s="1354"/>
      <c r="G74" s="1352">
        <v>2000</v>
      </c>
      <c r="H74" s="1355">
        <v>0</v>
      </c>
      <c r="I74" s="1356">
        <v>2000</v>
      </c>
      <c r="J74" s="1357"/>
    </row>
    <row r="75" spans="1:10" s="1146" customFormat="1" x14ac:dyDescent="0.3">
      <c r="A75" s="1350">
        <v>11571</v>
      </c>
      <c r="B75" s="1350" t="s">
        <v>1813</v>
      </c>
      <c r="C75" s="1351"/>
      <c r="D75" s="1352"/>
      <c r="E75" s="1353"/>
      <c r="F75" s="1354"/>
      <c r="G75" s="1352"/>
      <c r="H75" s="1355">
        <v>0</v>
      </c>
      <c r="I75" s="1356"/>
      <c r="J75" s="1357"/>
    </row>
    <row r="76" spans="1:10" s="1146" customFormat="1" x14ac:dyDescent="0.3">
      <c r="A76" s="1372">
        <v>11572</v>
      </c>
      <c r="B76" s="1372" t="s">
        <v>1814</v>
      </c>
      <c r="C76" s="1351">
        <v>2607</v>
      </c>
      <c r="D76" s="1352">
        <v>2807</v>
      </c>
      <c r="E76" s="1353">
        <v>2607</v>
      </c>
      <c r="F76" s="1354">
        <v>2607</v>
      </c>
      <c r="G76" s="1352">
        <v>2607</v>
      </c>
      <c r="H76" s="1355">
        <v>2607</v>
      </c>
      <c r="I76" s="1356">
        <v>2607</v>
      </c>
      <c r="J76" s="1357">
        <v>2607</v>
      </c>
    </row>
    <row r="77" spans="1:10" s="1146" customFormat="1" x14ac:dyDescent="0.3">
      <c r="A77" s="1350">
        <v>11573</v>
      </c>
      <c r="B77" s="1350" t="s">
        <v>1815</v>
      </c>
      <c r="C77" s="1351"/>
      <c r="D77" s="1352"/>
      <c r="E77" s="1353"/>
      <c r="F77" s="1354"/>
      <c r="G77" s="1352"/>
      <c r="H77" s="1355"/>
      <c r="I77" s="1356"/>
      <c r="J77" s="1357"/>
    </row>
    <row r="78" spans="1:10" s="1146" customFormat="1" x14ac:dyDescent="0.3">
      <c r="A78" s="1350">
        <v>11575</v>
      </c>
      <c r="B78" s="1350" t="s">
        <v>1816</v>
      </c>
      <c r="C78" s="1351"/>
      <c r="D78" s="1352"/>
      <c r="E78" s="1353"/>
      <c r="F78" s="1354"/>
      <c r="G78" s="1352"/>
      <c r="H78" s="1355"/>
      <c r="I78" s="1356"/>
      <c r="J78" s="1357"/>
    </row>
    <row r="79" spans="1:10" s="1146" customFormat="1" x14ac:dyDescent="0.3">
      <c r="A79" s="1372">
        <v>11576</v>
      </c>
      <c r="B79" s="1372" t="s">
        <v>1817</v>
      </c>
      <c r="C79" s="1351"/>
      <c r="D79" s="1352"/>
      <c r="E79" s="1353"/>
      <c r="F79" s="1354"/>
      <c r="G79" s="1352"/>
      <c r="H79" s="1355"/>
      <c r="I79" s="1356"/>
      <c r="J79" s="1357"/>
    </row>
    <row r="80" spans="1:10" s="1146" customFormat="1" x14ac:dyDescent="0.3">
      <c r="A80" s="1350">
        <v>11577</v>
      </c>
      <c r="B80" s="1350" t="s">
        <v>1818</v>
      </c>
      <c r="C80" s="1351"/>
      <c r="D80" s="1352"/>
      <c r="E80" s="1353"/>
      <c r="F80" s="1354"/>
      <c r="G80" s="1352"/>
      <c r="H80" s="1355"/>
      <c r="I80" s="1356"/>
      <c r="J80" s="1357"/>
    </row>
    <row r="81" spans="1:10" s="1146" customFormat="1" x14ac:dyDescent="0.3">
      <c r="A81" s="1370">
        <v>11578</v>
      </c>
      <c r="B81" s="1350" t="s">
        <v>1819</v>
      </c>
      <c r="C81" s="1351"/>
      <c r="D81" s="1352"/>
      <c r="E81" s="1353"/>
      <c r="F81" s="1354"/>
      <c r="G81" s="1352"/>
      <c r="H81" s="1355"/>
      <c r="I81" s="1356"/>
      <c r="J81" s="1357"/>
    </row>
    <row r="82" spans="1:10" s="1146" customFormat="1" x14ac:dyDescent="0.3">
      <c r="A82" s="1350">
        <v>11579</v>
      </c>
      <c r="B82" s="1350" t="s">
        <v>1820</v>
      </c>
      <c r="C82" s="1351"/>
      <c r="D82" s="1352"/>
      <c r="E82" s="1353"/>
      <c r="F82" s="1354"/>
      <c r="G82" s="1352"/>
      <c r="H82" s="1355"/>
      <c r="I82" s="1356"/>
      <c r="J82" s="1357"/>
    </row>
    <row r="83" spans="1:10" s="1146" customFormat="1" x14ac:dyDescent="0.3">
      <c r="A83" s="1350">
        <v>11582</v>
      </c>
      <c r="B83" s="1350" t="s">
        <v>1821</v>
      </c>
      <c r="C83" s="1351"/>
      <c r="D83" s="1352"/>
      <c r="E83" s="1353"/>
      <c r="F83" s="1354"/>
      <c r="G83" s="1352"/>
      <c r="H83" s="1355"/>
      <c r="I83" s="1356"/>
      <c r="J83" s="1357"/>
    </row>
    <row r="84" spans="1:10" s="1146" customFormat="1" x14ac:dyDescent="0.3">
      <c r="A84" s="1350">
        <v>11584</v>
      </c>
      <c r="B84" s="1350" t="s">
        <v>1822</v>
      </c>
      <c r="C84" s="1351"/>
      <c r="D84" s="1352"/>
      <c r="E84" s="1353"/>
      <c r="F84" s="1354"/>
      <c r="G84" s="1352"/>
      <c r="H84" s="1355"/>
      <c r="I84" s="1356"/>
      <c r="J84" s="1357"/>
    </row>
    <row r="85" spans="1:10" s="1146" customFormat="1" x14ac:dyDescent="0.3">
      <c r="A85" s="1350">
        <v>11585</v>
      </c>
      <c r="B85" s="1350" t="s">
        <v>1823</v>
      </c>
      <c r="C85" s="1351"/>
      <c r="D85" s="1352"/>
      <c r="E85" s="1353"/>
      <c r="F85" s="1354"/>
      <c r="G85" s="1352"/>
      <c r="H85" s="1355"/>
      <c r="I85" s="1356"/>
      <c r="J85" s="1357"/>
    </row>
    <row r="86" spans="1:10" s="1146" customFormat="1" x14ac:dyDescent="0.3">
      <c r="A86" s="1372">
        <v>11586</v>
      </c>
      <c r="B86" s="1372" t="s">
        <v>1824</v>
      </c>
      <c r="C86" s="1351">
        <v>200</v>
      </c>
      <c r="D86" s="1352">
        <v>225</v>
      </c>
      <c r="E86" s="1353">
        <v>200</v>
      </c>
      <c r="F86" s="1354"/>
      <c r="G86" s="1352">
        <v>200</v>
      </c>
      <c r="H86" s="1355">
        <v>200</v>
      </c>
      <c r="I86" s="1356">
        <v>190</v>
      </c>
      <c r="J86" s="1357">
        <v>190</v>
      </c>
    </row>
    <row r="87" spans="1:10" s="1146" customFormat="1" x14ac:dyDescent="0.3">
      <c r="A87" s="1350">
        <v>11589</v>
      </c>
      <c r="B87" s="1350" t="s">
        <v>1825</v>
      </c>
      <c r="C87" s="1351"/>
      <c r="D87" s="1352">
        <v>2000</v>
      </c>
      <c r="E87" s="1353"/>
      <c r="F87" s="1354"/>
      <c r="G87" s="1352"/>
      <c r="H87" s="1355"/>
      <c r="I87" s="1356"/>
      <c r="J87" s="1357"/>
    </row>
    <row r="88" spans="1:10" s="1146" customFormat="1" x14ac:dyDescent="0.3">
      <c r="A88" s="1350">
        <v>11590</v>
      </c>
      <c r="B88" s="1350" t="s">
        <v>1826</v>
      </c>
      <c r="C88" s="1351"/>
      <c r="D88" s="1352"/>
      <c r="E88" s="1353"/>
      <c r="F88" s="1354"/>
      <c r="G88" s="1352"/>
      <c r="H88" s="1355"/>
      <c r="I88" s="1356"/>
      <c r="J88" s="1357"/>
    </row>
    <row r="89" spans="1:10" s="1146" customFormat="1" x14ac:dyDescent="0.3">
      <c r="A89" s="1350">
        <v>11593</v>
      </c>
      <c r="B89" s="1350" t="s">
        <v>1827</v>
      </c>
      <c r="C89" s="1351"/>
      <c r="D89" s="1352"/>
      <c r="E89" s="1353"/>
      <c r="F89" s="1354"/>
      <c r="G89" s="1352"/>
      <c r="H89" s="1355"/>
      <c r="I89" s="1356"/>
      <c r="J89" s="1357"/>
    </row>
    <row r="90" spans="1:10" s="1146" customFormat="1" x14ac:dyDescent="0.3">
      <c r="A90" s="1372">
        <v>11596</v>
      </c>
      <c r="B90" s="1372" t="s">
        <v>1828</v>
      </c>
      <c r="C90" s="1351">
        <v>520</v>
      </c>
      <c r="D90" s="1352"/>
      <c r="E90" s="1353">
        <v>300</v>
      </c>
      <c r="F90" s="1354"/>
      <c r="G90" s="1352">
        <v>300</v>
      </c>
      <c r="H90" s="1355">
        <v>550</v>
      </c>
      <c r="I90" s="1356">
        <v>300</v>
      </c>
      <c r="J90" s="1357">
        <v>550</v>
      </c>
    </row>
    <row r="91" spans="1:10" s="1146" customFormat="1" x14ac:dyDescent="0.3">
      <c r="A91" s="1372">
        <v>11597</v>
      </c>
      <c r="B91" s="1372" t="s">
        <v>1829</v>
      </c>
      <c r="C91" s="1351">
        <v>670</v>
      </c>
      <c r="D91" s="1352"/>
      <c r="E91" s="1353">
        <v>890</v>
      </c>
      <c r="F91" s="1354"/>
      <c r="G91" s="1352"/>
      <c r="H91" s="1355">
        <v>500</v>
      </c>
      <c r="I91" s="1356">
        <v>500</v>
      </c>
      <c r="J91" s="1357">
        <v>500</v>
      </c>
    </row>
    <row r="92" spans="1:10" s="1146" customFormat="1" x14ac:dyDescent="0.3">
      <c r="A92" s="1350">
        <v>11598</v>
      </c>
      <c r="B92" s="1350" t="s">
        <v>1830</v>
      </c>
      <c r="C92" s="1351"/>
      <c r="D92" s="1352"/>
      <c r="E92" s="1353"/>
      <c r="F92" s="1354"/>
      <c r="G92" s="1352"/>
      <c r="H92" s="1355"/>
      <c r="I92" s="1356"/>
      <c r="J92" s="1357">
        <v>0</v>
      </c>
    </row>
    <row r="93" spans="1:10" s="1146" customFormat="1" x14ac:dyDescent="0.3">
      <c r="A93" s="1372">
        <v>11599</v>
      </c>
      <c r="B93" s="1372" t="s">
        <v>1831</v>
      </c>
      <c r="C93" s="1351">
        <v>112</v>
      </c>
      <c r="D93" s="1352">
        <v>90</v>
      </c>
      <c r="E93" s="1353">
        <v>112</v>
      </c>
      <c r="F93" s="1354"/>
      <c r="G93" s="1352">
        <v>98</v>
      </c>
      <c r="H93" s="1355">
        <v>98</v>
      </c>
      <c r="I93" s="1356">
        <v>98</v>
      </c>
      <c r="J93" s="1357">
        <v>98</v>
      </c>
    </row>
    <row r="94" spans="1:10" s="1146" customFormat="1" x14ac:dyDescent="0.3">
      <c r="A94" s="1372">
        <v>11600</v>
      </c>
      <c r="B94" s="1372" t="s">
        <v>1832</v>
      </c>
      <c r="C94" s="1351"/>
      <c r="D94" s="1352">
        <v>432</v>
      </c>
      <c r="E94" s="1353">
        <v>375</v>
      </c>
      <c r="F94" s="1354"/>
      <c r="G94" s="1352">
        <v>375</v>
      </c>
      <c r="H94" s="1355">
        <v>375</v>
      </c>
      <c r="I94" s="1356">
        <v>375</v>
      </c>
      <c r="J94" s="1357">
        <v>375</v>
      </c>
    </row>
    <row r="95" spans="1:10" s="1146" customFormat="1" x14ac:dyDescent="0.3">
      <c r="A95" s="1350">
        <v>11601</v>
      </c>
      <c r="B95" s="1350" t="s">
        <v>1833</v>
      </c>
      <c r="C95" s="1351"/>
      <c r="D95" s="1352"/>
      <c r="E95" s="1353"/>
      <c r="F95" s="1354"/>
      <c r="G95" s="1352"/>
      <c r="H95" s="1355"/>
      <c r="I95" s="1356"/>
      <c r="J95" s="1357"/>
    </row>
    <row r="96" spans="1:10" s="1146" customFormat="1" x14ac:dyDescent="0.3">
      <c r="A96" s="1375">
        <v>11602</v>
      </c>
      <c r="B96" s="1375" t="s">
        <v>1834</v>
      </c>
      <c r="C96" s="1351">
        <v>90</v>
      </c>
      <c r="D96" s="1352">
        <v>300</v>
      </c>
      <c r="E96" s="1353">
        <v>390</v>
      </c>
      <c r="F96" s="1354"/>
      <c r="G96" s="1352"/>
      <c r="H96" s="1355">
        <v>300</v>
      </c>
      <c r="I96" s="1356">
        <v>300</v>
      </c>
      <c r="J96" s="1357">
        <v>300</v>
      </c>
    </row>
    <row r="97" spans="1:10" s="1146" customFormat="1" x14ac:dyDescent="0.3">
      <c r="A97" s="1350">
        <v>11603</v>
      </c>
      <c r="B97" s="1350" t="s">
        <v>1835</v>
      </c>
      <c r="C97" s="1351"/>
      <c r="D97" s="1352"/>
      <c r="E97" s="1353"/>
      <c r="F97" s="1354"/>
      <c r="G97" s="1352"/>
      <c r="H97" s="1355"/>
      <c r="I97" s="1356"/>
      <c r="J97" s="1357"/>
    </row>
    <row r="98" spans="1:10" s="1146" customFormat="1" x14ac:dyDescent="0.3">
      <c r="A98" s="1350">
        <v>11604</v>
      </c>
      <c r="B98" s="1350" t="s">
        <v>1836</v>
      </c>
      <c r="C98" s="1351">
        <v>765.61999999999989</v>
      </c>
      <c r="D98" s="1352">
        <v>750</v>
      </c>
      <c r="E98" s="1353">
        <v>800</v>
      </c>
      <c r="F98" s="1354">
        <v>451.78000000000003</v>
      </c>
      <c r="G98" s="1352">
        <v>850</v>
      </c>
      <c r="H98" s="1355">
        <v>850</v>
      </c>
      <c r="I98" s="1356">
        <v>855</v>
      </c>
      <c r="J98" s="1357">
        <v>855</v>
      </c>
    </row>
    <row r="99" spans="1:10" s="1146" customFormat="1" x14ac:dyDescent="0.3">
      <c r="A99" s="1375">
        <v>11606</v>
      </c>
      <c r="B99" s="1375" t="s">
        <v>1837</v>
      </c>
      <c r="C99" s="1351">
        <v>9600</v>
      </c>
      <c r="D99" s="1352">
        <v>9600</v>
      </c>
      <c r="E99" s="1353">
        <v>9600</v>
      </c>
      <c r="F99" s="1354">
        <v>5600</v>
      </c>
      <c r="G99" s="1352">
        <v>9600</v>
      </c>
      <c r="H99" s="1355">
        <v>13211</v>
      </c>
      <c r="I99" s="1356">
        <v>19200</v>
      </c>
      <c r="J99" s="1357">
        <v>20000</v>
      </c>
    </row>
    <row r="100" spans="1:10" s="1146" customFormat="1" x14ac:dyDescent="0.3">
      <c r="A100" s="1350">
        <v>11607</v>
      </c>
      <c r="B100" s="1350" t="s">
        <v>1838</v>
      </c>
      <c r="C100" s="1351">
        <v>1918</v>
      </c>
      <c r="D100" s="1352">
        <v>1500</v>
      </c>
      <c r="E100" s="1353">
        <v>1479</v>
      </c>
      <c r="F100" s="1354">
        <v>571</v>
      </c>
      <c r="G100" s="1352">
        <v>1500</v>
      </c>
      <c r="H100" s="1355">
        <v>1500</v>
      </c>
      <c r="I100" s="1356">
        <v>1500</v>
      </c>
      <c r="J100" s="1357">
        <v>1500</v>
      </c>
    </row>
    <row r="101" spans="1:10" s="1146" customFormat="1" x14ac:dyDescent="0.3">
      <c r="A101" s="1350">
        <v>11608</v>
      </c>
      <c r="B101" s="1350" t="s">
        <v>1839</v>
      </c>
      <c r="C101" s="1351"/>
      <c r="D101" s="1352">
        <v>2584</v>
      </c>
      <c r="E101" s="1353">
        <v>0</v>
      </c>
      <c r="F101" s="1354">
        <v>3040</v>
      </c>
      <c r="G101" s="1352">
        <v>950</v>
      </c>
      <c r="H101" s="1355">
        <v>3040</v>
      </c>
      <c r="I101" s="1356"/>
      <c r="J101" s="1357">
        <v>3040</v>
      </c>
    </row>
    <row r="102" spans="1:10" s="1146" customFormat="1" x14ac:dyDescent="0.3">
      <c r="A102" s="1350">
        <v>11609</v>
      </c>
      <c r="B102" s="1350" t="s">
        <v>1840</v>
      </c>
      <c r="C102" s="1351"/>
      <c r="D102" s="1352"/>
      <c r="E102" s="1353"/>
      <c r="F102" s="1354"/>
      <c r="G102" s="1352"/>
      <c r="H102" s="1355"/>
      <c r="I102" s="1356"/>
      <c r="J102" s="1357"/>
    </row>
    <row r="103" spans="1:10" s="1146" customFormat="1" x14ac:dyDescent="0.3">
      <c r="A103" s="1350">
        <v>11610</v>
      </c>
      <c r="B103" s="1350" t="s">
        <v>1841</v>
      </c>
      <c r="C103" s="1351"/>
      <c r="D103" s="1352"/>
      <c r="E103" s="1353"/>
      <c r="F103" s="1354"/>
      <c r="G103" s="1352"/>
      <c r="H103" s="1355"/>
      <c r="I103" s="1356"/>
      <c r="J103" s="1357"/>
    </row>
    <row r="104" spans="1:10" s="1146" customFormat="1" x14ac:dyDescent="0.3">
      <c r="A104" s="1350">
        <v>11611</v>
      </c>
      <c r="B104" s="1350" t="s">
        <v>1842</v>
      </c>
      <c r="C104" s="1351"/>
      <c r="D104" s="1352"/>
      <c r="E104" s="1353"/>
      <c r="F104" s="1354"/>
      <c r="G104" s="1352"/>
      <c r="H104" s="1355"/>
      <c r="I104" s="1356"/>
      <c r="J104" s="1357"/>
    </row>
    <row r="105" spans="1:10" s="1146" customFormat="1" x14ac:dyDescent="0.3">
      <c r="A105" s="1350">
        <v>11612</v>
      </c>
      <c r="B105" s="1350" t="s">
        <v>1843</v>
      </c>
      <c r="C105" s="1351">
        <v>765.61999999999989</v>
      </c>
      <c r="D105" s="1352">
        <v>725</v>
      </c>
      <c r="E105" s="1353">
        <v>780</v>
      </c>
      <c r="F105" s="1354">
        <v>1596.7800000000002</v>
      </c>
      <c r="G105" s="1352">
        <v>775</v>
      </c>
      <c r="H105" s="1355">
        <v>3000</v>
      </c>
      <c r="I105" s="1356">
        <v>780</v>
      </c>
      <c r="J105" s="1357">
        <v>3000</v>
      </c>
    </row>
    <row r="106" spans="1:10" s="1146" customFormat="1" x14ac:dyDescent="0.3">
      <c r="A106" s="1350">
        <v>11613</v>
      </c>
      <c r="B106" s="1350" t="s">
        <v>1844</v>
      </c>
      <c r="C106" s="1351"/>
      <c r="D106" s="1352"/>
      <c r="E106" s="1353" t="s">
        <v>1845</v>
      </c>
      <c r="F106" s="1354"/>
      <c r="G106" s="1352"/>
      <c r="H106" s="1355"/>
      <c r="I106" s="1356"/>
      <c r="J106" s="1357"/>
    </row>
    <row r="107" spans="1:10" s="1146" customFormat="1" x14ac:dyDescent="0.3">
      <c r="A107" s="1350">
        <v>11614</v>
      </c>
      <c r="B107" s="1350" t="s">
        <v>1846</v>
      </c>
      <c r="C107" s="1351"/>
      <c r="D107" s="1352"/>
      <c r="E107" s="1353"/>
      <c r="F107" s="1354"/>
      <c r="G107" s="1352"/>
      <c r="H107" s="1355"/>
      <c r="I107" s="1356"/>
      <c r="J107" s="1357"/>
    </row>
    <row r="108" spans="1:10" s="1146" customFormat="1" x14ac:dyDescent="0.3">
      <c r="A108" s="1350">
        <v>11616</v>
      </c>
      <c r="B108" s="1350" t="s">
        <v>1847</v>
      </c>
      <c r="C108" s="1351"/>
      <c r="D108" s="1352"/>
      <c r="E108" s="1353"/>
      <c r="F108" s="1354"/>
      <c r="G108" s="1352"/>
      <c r="H108" s="1355"/>
      <c r="I108" s="1356"/>
      <c r="J108" s="1357"/>
    </row>
    <row r="109" spans="1:10" s="1146" customFormat="1" x14ac:dyDescent="0.3">
      <c r="A109" s="1350">
        <v>11617</v>
      </c>
      <c r="B109" s="1350" t="s">
        <v>1848</v>
      </c>
      <c r="C109" s="1351">
        <v>1777</v>
      </c>
      <c r="D109" s="1352"/>
      <c r="E109" s="1353">
        <v>1777</v>
      </c>
      <c r="F109" s="1354">
        <v>220</v>
      </c>
      <c r="G109" s="1352">
        <v>300</v>
      </c>
      <c r="H109" s="1355">
        <v>1000</v>
      </c>
      <c r="I109" s="1356">
        <v>1500</v>
      </c>
      <c r="J109" s="1357">
        <v>500</v>
      </c>
    </row>
    <row r="110" spans="1:10" s="1146" customFormat="1" x14ac:dyDescent="0.3">
      <c r="A110" s="1350">
        <v>11618</v>
      </c>
      <c r="B110" s="1350" t="s">
        <v>1849</v>
      </c>
      <c r="C110" s="1351"/>
      <c r="D110" s="1352"/>
      <c r="E110" s="1353"/>
      <c r="F110" s="1354"/>
      <c r="G110" s="1352"/>
      <c r="H110" s="1355"/>
      <c r="I110" s="1356"/>
      <c r="J110" s="1357"/>
    </row>
    <row r="111" spans="1:10" s="1146" customFormat="1" x14ac:dyDescent="0.3">
      <c r="A111" s="1372">
        <v>11619</v>
      </c>
      <c r="B111" s="1372" t="s">
        <v>1850</v>
      </c>
      <c r="C111" s="1351"/>
      <c r="D111" s="1352"/>
      <c r="E111" s="1353"/>
      <c r="F111" s="1354"/>
      <c r="G111" s="1352"/>
      <c r="H111" s="1355"/>
      <c r="I111" s="1356"/>
      <c r="J111" s="1357"/>
    </row>
    <row r="112" spans="1:10" s="1146" customFormat="1" x14ac:dyDescent="0.3">
      <c r="A112" s="1350">
        <v>11620</v>
      </c>
      <c r="B112" s="1350" t="s">
        <v>1851</v>
      </c>
      <c r="C112" s="1351"/>
      <c r="D112" s="1352"/>
      <c r="E112" s="1353"/>
      <c r="F112" s="1354"/>
      <c r="G112" s="1352"/>
      <c r="H112" s="1355"/>
      <c r="I112" s="1356"/>
      <c r="J112" s="1357"/>
    </row>
    <row r="113" spans="1:10" s="1146" customFormat="1" x14ac:dyDescent="0.3">
      <c r="A113" s="1350">
        <v>11621</v>
      </c>
      <c r="B113" s="1350" t="s">
        <v>1852</v>
      </c>
      <c r="C113" s="1351"/>
      <c r="D113" s="1352"/>
      <c r="E113" s="1353"/>
      <c r="F113" s="1354"/>
      <c r="G113" s="1352"/>
      <c r="H113" s="1355"/>
      <c r="I113" s="1356"/>
      <c r="J113" s="1357"/>
    </row>
    <row r="114" spans="1:10" s="1146" customFormat="1" x14ac:dyDescent="0.3">
      <c r="A114" s="1372">
        <v>11622</v>
      </c>
      <c r="B114" s="1372" t="s">
        <v>1853</v>
      </c>
      <c r="C114" s="1351">
        <v>76.400000000000006</v>
      </c>
      <c r="D114" s="1352"/>
      <c r="E114" s="1353">
        <v>76</v>
      </c>
      <c r="F114" s="1354"/>
      <c r="G114" s="1352"/>
      <c r="H114" s="1355"/>
      <c r="I114" s="1356"/>
      <c r="J114" s="1357"/>
    </row>
    <row r="115" spans="1:10" s="1146" customFormat="1" x14ac:dyDescent="0.3">
      <c r="A115" s="1350">
        <v>11624</v>
      </c>
      <c r="B115" s="1350" t="s">
        <v>1854</v>
      </c>
      <c r="C115" s="1351"/>
      <c r="D115" s="1352"/>
      <c r="E115" s="1353"/>
      <c r="F115" s="1354"/>
      <c r="G115" s="1352"/>
      <c r="H115" s="1355"/>
      <c r="I115" s="1356"/>
      <c r="J115" s="1357"/>
    </row>
    <row r="116" spans="1:10" s="1146" customFormat="1" x14ac:dyDescent="0.3">
      <c r="A116" s="1350">
        <v>11626</v>
      </c>
      <c r="B116" s="1350" t="s">
        <v>1855</v>
      </c>
      <c r="C116" s="1351"/>
      <c r="D116" s="1352"/>
      <c r="E116" s="1353"/>
      <c r="F116" s="1354"/>
      <c r="G116" s="1352"/>
      <c r="H116" s="1355"/>
      <c r="I116" s="1356"/>
      <c r="J116" s="1357"/>
    </row>
    <row r="117" spans="1:10" s="1146" customFormat="1" x14ac:dyDescent="0.3">
      <c r="A117" s="1350">
        <v>11627</v>
      </c>
      <c r="B117" s="1350" t="s">
        <v>1856</v>
      </c>
      <c r="C117" s="1351">
        <v>34378</v>
      </c>
      <c r="D117" s="1352"/>
      <c r="E117" s="1353">
        <v>38003</v>
      </c>
      <c r="F117" s="1354">
        <v>1040</v>
      </c>
      <c r="G117" s="1352">
        <v>3000</v>
      </c>
      <c r="H117" s="1355">
        <v>3000</v>
      </c>
      <c r="I117" s="1356">
        <v>3000</v>
      </c>
      <c r="J117" s="1357">
        <v>3000</v>
      </c>
    </row>
    <row r="118" spans="1:10" s="1146" customFormat="1" x14ac:dyDescent="0.3">
      <c r="A118" s="1372">
        <v>11628</v>
      </c>
      <c r="B118" s="1372" t="s">
        <v>1857</v>
      </c>
      <c r="C118" s="1351">
        <v>57128.52</v>
      </c>
      <c r="D118" s="1352">
        <v>57129</v>
      </c>
      <c r="E118" s="1353">
        <v>57129</v>
      </c>
      <c r="F118" s="1354">
        <v>30121.789999999997</v>
      </c>
      <c r="G118" s="1352">
        <v>70000</v>
      </c>
      <c r="H118" s="1355">
        <v>59438</v>
      </c>
      <c r="I118" s="1356">
        <v>65698</v>
      </c>
      <c r="J118" s="1357">
        <v>56591</v>
      </c>
    </row>
    <row r="119" spans="1:10" s="1146" customFormat="1" x14ac:dyDescent="0.3">
      <c r="A119" s="1370">
        <v>11709</v>
      </c>
      <c r="B119" s="1350" t="s">
        <v>1858</v>
      </c>
      <c r="C119" s="1351"/>
      <c r="D119" s="1352"/>
      <c r="E119" s="1353"/>
      <c r="F119" s="1354"/>
      <c r="G119" s="1352"/>
      <c r="H119" s="1355"/>
      <c r="I119" s="1356"/>
      <c r="J119" s="1357"/>
    </row>
    <row r="120" spans="1:10" s="1146" customFormat="1" x14ac:dyDescent="0.3">
      <c r="A120" s="1350">
        <v>11629</v>
      </c>
      <c r="B120" s="1350" t="s">
        <v>1859</v>
      </c>
      <c r="C120" s="1351"/>
      <c r="D120" s="1352"/>
      <c r="E120" s="1353"/>
      <c r="F120" s="1354"/>
      <c r="G120" s="1352"/>
      <c r="H120" s="1355"/>
      <c r="I120" s="1356"/>
      <c r="J120" s="1357"/>
    </row>
    <row r="121" spans="1:10" s="1146" customFormat="1" x14ac:dyDescent="0.3">
      <c r="A121" s="1372">
        <v>11631</v>
      </c>
      <c r="B121" s="1372" t="s">
        <v>1860</v>
      </c>
      <c r="C121" s="1351">
        <v>49013.280000000006</v>
      </c>
      <c r="D121" s="1352">
        <v>98330</v>
      </c>
      <c r="E121" s="1353">
        <v>50513</v>
      </c>
      <c r="F121" s="1354">
        <v>24252.84</v>
      </c>
      <c r="G121" s="1352">
        <v>50538</v>
      </c>
      <c r="H121" s="1355">
        <v>49016</v>
      </c>
      <c r="I121" s="1356">
        <v>49416</v>
      </c>
      <c r="J121" s="1357">
        <v>48216</v>
      </c>
    </row>
    <row r="122" spans="1:10" s="1146" customFormat="1" x14ac:dyDescent="0.3">
      <c r="A122" s="1350">
        <v>11632</v>
      </c>
      <c r="B122" s="1350" t="s">
        <v>1861</v>
      </c>
      <c r="C122" s="1351"/>
      <c r="D122" s="1352"/>
      <c r="E122" s="1353"/>
      <c r="F122" s="1354"/>
      <c r="G122" s="1352"/>
      <c r="H122" s="1355"/>
      <c r="I122" s="1356"/>
      <c r="J122" s="1357"/>
    </row>
    <row r="123" spans="1:10" s="1146" customFormat="1" x14ac:dyDescent="0.3">
      <c r="A123" s="1350">
        <v>11633</v>
      </c>
      <c r="B123" s="1350" t="s">
        <v>1862</v>
      </c>
      <c r="C123" s="1351"/>
      <c r="D123" s="1352"/>
      <c r="E123" s="1353"/>
      <c r="F123" s="1354"/>
      <c r="G123" s="1352"/>
      <c r="H123" s="1355"/>
      <c r="I123" s="1356"/>
      <c r="J123" s="1357"/>
    </row>
    <row r="124" spans="1:10" s="1146" customFormat="1" x14ac:dyDescent="0.3">
      <c r="A124" s="1350">
        <v>11634</v>
      </c>
      <c r="B124" s="1350" t="s">
        <v>1863</v>
      </c>
      <c r="C124" s="1351"/>
      <c r="D124" s="1352"/>
      <c r="E124" s="1353"/>
      <c r="F124" s="1354"/>
      <c r="G124" s="1352"/>
      <c r="H124" s="1355"/>
      <c r="I124" s="1356"/>
      <c r="J124" s="1357"/>
    </row>
    <row r="125" spans="1:10" s="1146" customFormat="1" x14ac:dyDescent="0.3">
      <c r="A125" s="1350">
        <v>11635</v>
      </c>
      <c r="B125" s="1350" t="s">
        <v>1864</v>
      </c>
      <c r="C125" s="1351"/>
      <c r="D125" s="1352"/>
      <c r="E125" s="1353"/>
      <c r="F125" s="1354"/>
      <c r="G125" s="1352"/>
      <c r="H125" s="1355"/>
      <c r="I125" s="1356"/>
      <c r="J125" s="1357"/>
    </row>
    <row r="126" spans="1:10" s="1146" customFormat="1" x14ac:dyDescent="0.3">
      <c r="A126" s="1372">
        <v>11636</v>
      </c>
      <c r="B126" s="1376" t="s">
        <v>1865</v>
      </c>
      <c r="C126" s="1351">
        <v>8765</v>
      </c>
      <c r="D126" s="1352">
        <v>7200</v>
      </c>
      <c r="E126" s="1353">
        <v>8565</v>
      </c>
      <c r="F126" s="1354">
        <v>2520</v>
      </c>
      <c r="G126" s="1352">
        <v>7200</v>
      </c>
      <c r="H126" s="1355">
        <v>7100</v>
      </c>
      <c r="I126" s="1356">
        <v>7500</v>
      </c>
      <c r="J126" s="1357">
        <v>7500</v>
      </c>
    </row>
    <row r="127" spans="1:10" s="1146" customFormat="1" x14ac:dyDescent="0.3">
      <c r="A127" s="1372">
        <v>11637</v>
      </c>
      <c r="B127" s="1372" t="s">
        <v>1866</v>
      </c>
      <c r="C127" s="1351">
        <v>3136</v>
      </c>
      <c r="D127" s="1352">
        <v>3136</v>
      </c>
      <c r="E127" s="1353">
        <v>3136</v>
      </c>
      <c r="F127" s="1354">
        <v>1568</v>
      </c>
      <c r="G127" s="1352">
        <v>3136</v>
      </c>
      <c r="H127" s="1355">
        <v>3136</v>
      </c>
      <c r="I127" s="1356">
        <v>3136</v>
      </c>
      <c r="J127" s="1357">
        <v>3136</v>
      </c>
    </row>
    <row r="128" spans="1:10" s="1146" customFormat="1" x14ac:dyDescent="0.3">
      <c r="A128" s="1372">
        <v>11638</v>
      </c>
      <c r="B128" s="1372" t="s">
        <v>1867</v>
      </c>
      <c r="C128" s="1351">
        <v>5144</v>
      </c>
      <c r="D128" s="1352">
        <v>5144</v>
      </c>
      <c r="E128" s="1353">
        <v>5144</v>
      </c>
      <c r="F128" s="1354">
        <v>2572</v>
      </c>
      <c r="G128" s="1352">
        <v>5144</v>
      </c>
      <c r="H128" s="1355">
        <v>5144</v>
      </c>
      <c r="I128" s="1356">
        <v>5144</v>
      </c>
      <c r="J128" s="1357">
        <v>5144</v>
      </c>
    </row>
    <row r="129" spans="1:10" s="1146" customFormat="1" x14ac:dyDescent="0.3">
      <c r="A129" s="1350">
        <v>11640</v>
      </c>
      <c r="B129" s="1350" t="s">
        <v>1868</v>
      </c>
      <c r="C129" s="1351"/>
      <c r="D129" s="1352"/>
      <c r="E129" s="1353"/>
      <c r="F129" s="1354"/>
      <c r="G129" s="1352"/>
      <c r="H129" s="1355"/>
      <c r="I129" s="1356"/>
      <c r="J129" s="1357"/>
    </row>
    <row r="130" spans="1:10" s="1146" customFormat="1" x14ac:dyDescent="0.3">
      <c r="A130" s="1370">
        <v>11641</v>
      </c>
      <c r="B130" s="1350" t="s">
        <v>1869</v>
      </c>
      <c r="C130" s="1351"/>
      <c r="D130" s="1352"/>
      <c r="E130" s="1353"/>
      <c r="F130" s="1354"/>
      <c r="G130" s="1352"/>
      <c r="H130" s="1355"/>
      <c r="I130" s="1356"/>
      <c r="J130" s="1357"/>
    </row>
    <row r="131" spans="1:10" s="1146" customFormat="1" x14ac:dyDescent="0.3">
      <c r="A131" s="1370">
        <v>11645</v>
      </c>
      <c r="B131" s="1350" t="s">
        <v>1870</v>
      </c>
      <c r="C131" s="1351">
        <v>8.9600000000000009</v>
      </c>
      <c r="D131" s="1352"/>
      <c r="E131" s="1353">
        <v>0</v>
      </c>
      <c r="F131" s="1354"/>
      <c r="G131" s="1352">
        <v>500</v>
      </c>
      <c r="H131" s="1355">
        <v>0</v>
      </c>
      <c r="I131" s="1356"/>
      <c r="J131" s="1357"/>
    </row>
    <row r="132" spans="1:10" s="1146" customFormat="1" x14ac:dyDescent="0.3">
      <c r="A132" s="1370">
        <v>11652</v>
      </c>
      <c r="B132" s="1350" t="s">
        <v>1871</v>
      </c>
      <c r="C132" s="1351"/>
      <c r="D132" s="1352"/>
      <c r="E132" s="1353"/>
      <c r="F132" s="1354"/>
      <c r="G132" s="1352"/>
      <c r="H132" s="1355"/>
      <c r="I132" s="1356"/>
      <c r="J132" s="1357"/>
    </row>
    <row r="133" spans="1:10" s="1146" customFormat="1" x14ac:dyDescent="0.3">
      <c r="A133" s="1350">
        <v>11655</v>
      </c>
      <c r="B133" s="1350" t="s">
        <v>1872</v>
      </c>
      <c r="C133" s="1351"/>
      <c r="D133" s="1352"/>
      <c r="E133" s="1353"/>
      <c r="F133" s="1354"/>
      <c r="G133" s="1352"/>
      <c r="H133" s="1355"/>
      <c r="I133" s="1356"/>
      <c r="J133" s="1357"/>
    </row>
    <row r="134" spans="1:10" s="1146" customFormat="1" x14ac:dyDescent="0.3">
      <c r="A134" s="1350">
        <v>11657</v>
      </c>
      <c r="B134" s="1350" t="s">
        <v>1873</v>
      </c>
      <c r="C134" s="1351"/>
      <c r="D134" s="1352"/>
      <c r="E134" s="1353"/>
      <c r="F134" s="1354"/>
      <c r="G134" s="1352"/>
      <c r="H134" s="1355"/>
      <c r="I134" s="1356"/>
      <c r="J134" s="1357"/>
    </row>
    <row r="135" spans="1:10" s="1146" customFormat="1" x14ac:dyDescent="0.3">
      <c r="A135" s="1350">
        <v>11658</v>
      </c>
      <c r="B135" s="1350" t="s">
        <v>1874</v>
      </c>
      <c r="C135" s="1351"/>
      <c r="D135" s="1352"/>
      <c r="E135" s="1353"/>
      <c r="F135" s="1354"/>
      <c r="G135" s="1352"/>
      <c r="H135" s="1355"/>
      <c r="I135" s="1356"/>
      <c r="J135" s="1357"/>
    </row>
    <row r="136" spans="1:10" s="1146" customFormat="1" x14ac:dyDescent="0.3">
      <c r="A136" s="1350">
        <v>11659</v>
      </c>
      <c r="B136" s="1350" t="s">
        <v>1875</v>
      </c>
      <c r="C136" s="1351"/>
      <c r="D136" s="1352"/>
      <c r="E136" s="1353"/>
      <c r="F136" s="1354"/>
      <c r="G136" s="1352"/>
      <c r="H136" s="1355"/>
      <c r="I136" s="1356"/>
      <c r="J136" s="1357"/>
    </row>
    <row r="137" spans="1:10" s="1146" customFormat="1" x14ac:dyDescent="0.3">
      <c r="A137" s="1350">
        <v>11660</v>
      </c>
      <c r="B137" s="1350" t="s">
        <v>1876</v>
      </c>
      <c r="C137" s="1351">
        <v>10170</v>
      </c>
      <c r="D137" s="1352">
        <v>0</v>
      </c>
      <c r="E137" s="1353">
        <v>8925</v>
      </c>
      <c r="F137" s="1354">
        <v>4980</v>
      </c>
      <c r="G137" s="1352"/>
      <c r="H137" s="1355">
        <v>4980</v>
      </c>
      <c r="I137" s="1356"/>
      <c r="J137" s="1357">
        <v>2000</v>
      </c>
    </row>
    <row r="138" spans="1:10" s="1146" customFormat="1" x14ac:dyDescent="0.3">
      <c r="A138" s="1350">
        <v>11661</v>
      </c>
      <c r="B138" s="1350" t="s">
        <v>1877</v>
      </c>
      <c r="C138" s="1351">
        <v>40.19</v>
      </c>
      <c r="D138" s="1352"/>
      <c r="E138" s="1353"/>
      <c r="F138" s="1354"/>
      <c r="G138" s="1352"/>
      <c r="H138" s="1355"/>
      <c r="I138" s="1356"/>
      <c r="J138" s="1357"/>
    </row>
    <row r="139" spans="1:10" s="1146" customFormat="1" x14ac:dyDescent="0.3">
      <c r="A139" s="1350">
        <v>11662</v>
      </c>
      <c r="B139" s="1350" t="s">
        <v>1878</v>
      </c>
      <c r="C139" s="1351"/>
      <c r="D139" s="1352"/>
      <c r="E139" s="1353"/>
      <c r="F139" s="1354"/>
      <c r="G139" s="1352"/>
      <c r="H139" s="1355"/>
      <c r="I139" s="1356"/>
      <c r="J139" s="1357"/>
    </row>
    <row r="140" spans="1:10" s="1146" customFormat="1" x14ac:dyDescent="0.3">
      <c r="A140" s="1350">
        <v>11664</v>
      </c>
      <c r="B140" s="1350" t="s">
        <v>1879</v>
      </c>
      <c r="C140" s="1351"/>
      <c r="D140" s="1352"/>
      <c r="E140" s="1353"/>
      <c r="F140" s="1354"/>
      <c r="G140" s="1352"/>
      <c r="H140" s="1355"/>
      <c r="I140" s="1356"/>
      <c r="J140" s="1357"/>
    </row>
    <row r="141" spans="1:10" s="1146" customFormat="1" x14ac:dyDescent="0.3">
      <c r="A141" s="1350">
        <v>11666</v>
      </c>
      <c r="B141" s="1350" t="s">
        <v>1880</v>
      </c>
      <c r="C141" s="1351">
        <v>1368</v>
      </c>
      <c r="D141" s="1352">
        <v>2000</v>
      </c>
      <c r="E141" s="1353">
        <v>1368</v>
      </c>
      <c r="F141" s="1354">
        <v>15</v>
      </c>
      <c r="G141" s="1352">
        <v>500</v>
      </c>
      <c r="H141" s="1355">
        <v>100</v>
      </c>
      <c r="I141" s="1356">
        <v>1000</v>
      </c>
      <c r="J141" s="1357">
        <v>225</v>
      </c>
    </row>
    <row r="142" spans="1:10" s="1146" customFormat="1" x14ac:dyDescent="0.3">
      <c r="A142" s="1350">
        <v>11667</v>
      </c>
      <c r="B142" s="1350" t="s">
        <v>1881</v>
      </c>
      <c r="C142" s="1351"/>
      <c r="D142" s="1352"/>
      <c r="E142" s="1353">
        <v>0</v>
      </c>
      <c r="F142" s="1354"/>
      <c r="G142" s="1352">
        <v>500</v>
      </c>
      <c r="H142" s="1355"/>
      <c r="I142" s="1356"/>
      <c r="J142" s="1357"/>
    </row>
    <row r="143" spans="1:10" s="1146" customFormat="1" x14ac:dyDescent="0.3">
      <c r="A143" s="1350">
        <v>11668</v>
      </c>
      <c r="B143" s="1350" t="s">
        <v>1882</v>
      </c>
      <c r="C143" s="1351"/>
      <c r="D143" s="1352"/>
      <c r="E143" s="1353"/>
      <c r="F143" s="1354"/>
      <c r="G143" s="1352"/>
      <c r="H143" s="1355"/>
      <c r="I143" s="1356"/>
      <c r="J143" s="1357"/>
    </row>
    <row r="144" spans="1:10" s="1146" customFormat="1" x14ac:dyDescent="0.3">
      <c r="A144" s="1370">
        <v>11699</v>
      </c>
      <c r="B144" s="1350" t="s">
        <v>1883</v>
      </c>
      <c r="C144" s="1351"/>
      <c r="D144" s="1352"/>
      <c r="E144" s="1353"/>
      <c r="F144" s="1354"/>
      <c r="G144" s="1352"/>
      <c r="H144" s="1355"/>
      <c r="I144" s="1356"/>
      <c r="J144" s="1357"/>
    </row>
    <row r="145" spans="1:10" s="1146" customFormat="1" x14ac:dyDescent="0.3">
      <c r="A145" s="1350">
        <v>11669</v>
      </c>
      <c r="B145" s="1350" t="s">
        <v>1884</v>
      </c>
      <c r="C145" s="1351"/>
      <c r="D145" s="1352"/>
      <c r="E145" s="1353"/>
      <c r="F145" s="1354"/>
      <c r="G145" s="1352"/>
      <c r="H145" s="1355"/>
      <c r="I145" s="1356"/>
      <c r="J145" s="1357"/>
    </row>
    <row r="146" spans="1:10" s="1146" customFormat="1" x14ac:dyDescent="0.3">
      <c r="A146" s="1350">
        <v>11670</v>
      </c>
      <c r="B146" s="1350" t="s">
        <v>1885</v>
      </c>
      <c r="C146" s="1351"/>
      <c r="D146" s="1352"/>
      <c r="E146" s="1353"/>
      <c r="F146" s="1354"/>
      <c r="G146" s="1352"/>
      <c r="H146" s="1355"/>
      <c r="I146" s="1356"/>
      <c r="J146" s="1357"/>
    </row>
    <row r="147" spans="1:10" s="1146" customFormat="1" x14ac:dyDescent="0.3">
      <c r="A147" s="1350">
        <v>11671</v>
      </c>
      <c r="B147" s="1350" t="s">
        <v>1886</v>
      </c>
      <c r="C147" s="1351"/>
      <c r="D147" s="1352"/>
      <c r="E147" s="1353"/>
      <c r="F147" s="1354"/>
      <c r="G147" s="1352"/>
      <c r="H147" s="1355"/>
      <c r="I147" s="1356"/>
      <c r="J147" s="1357"/>
    </row>
    <row r="148" spans="1:10" s="1146" customFormat="1" x14ac:dyDescent="0.3">
      <c r="A148" s="1350">
        <v>11672</v>
      </c>
      <c r="B148" s="1350" t="s">
        <v>1887</v>
      </c>
      <c r="C148" s="1351"/>
      <c r="D148" s="1352"/>
      <c r="E148" s="1353">
        <v>2500</v>
      </c>
      <c r="F148" s="1354"/>
      <c r="G148" s="1352"/>
      <c r="H148" s="1355"/>
      <c r="I148" s="1356"/>
      <c r="J148" s="1357"/>
    </row>
    <row r="149" spans="1:10" s="1146" customFormat="1" x14ac:dyDescent="0.3">
      <c r="A149" s="1350">
        <v>11676</v>
      </c>
      <c r="B149" s="1350" t="s">
        <v>1888</v>
      </c>
      <c r="C149" s="1351"/>
      <c r="D149" s="1352"/>
      <c r="E149" s="1353"/>
      <c r="F149" s="1354"/>
      <c r="G149" s="1352"/>
      <c r="H149" s="1355"/>
      <c r="I149" s="1356"/>
      <c r="J149" s="1357"/>
    </row>
    <row r="150" spans="1:10" s="1146" customFormat="1" x14ac:dyDescent="0.3">
      <c r="A150" s="1372">
        <v>11677</v>
      </c>
      <c r="B150" s="1372" t="s">
        <v>1889</v>
      </c>
      <c r="C150" s="1351"/>
      <c r="D150" s="1352"/>
      <c r="E150" s="1353"/>
      <c r="F150" s="1354"/>
      <c r="G150" s="1352"/>
      <c r="H150" s="1355"/>
      <c r="I150" s="1356"/>
      <c r="J150" s="1357"/>
    </row>
    <row r="151" spans="1:10" s="1146" customFormat="1" x14ac:dyDescent="0.3">
      <c r="A151" s="1350">
        <v>11678</v>
      </c>
      <c r="B151" s="1350" t="s">
        <v>1890</v>
      </c>
      <c r="C151" s="1351"/>
      <c r="D151" s="1352"/>
      <c r="E151" s="1353"/>
      <c r="F151" s="1354"/>
      <c r="G151" s="1352"/>
      <c r="H151" s="1355"/>
      <c r="I151" s="1356"/>
      <c r="J151" s="1357"/>
    </row>
    <row r="152" spans="1:10" s="1146" customFormat="1" x14ac:dyDescent="0.3">
      <c r="A152" s="1350">
        <v>11679</v>
      </c>
      <c r="B152" s="1350" t="s">
        <v>1891</v>
      </c>
      <c r="C152" s="1351"/>
      <c r="D152" s="1352"/>
      <c r="E152" s="1353"/>
      <c r="F152" s="1354"/>
      <c r="G152" s="1352"/>
      <c r="H152" s="1355"/>
      <c r="I152" s="1356"/>
      <c r="J152" s="1357"/>
    </row>
    <row r="153" spans="1:10" s="1146" customFormat="1" x14ac:dyDescent="0.3">
      <c r="A153" s="1350">
        <v>11680</v>
      </c>
      <c r="B153" s="1350" t="s">
        <v>1892</v>
      </c>
      <c r="C153" s="1351"/>
      <c r="D153" s="1352"/>
      <c r="E153" s="1353"/>
      <c r="F153" s="1354"/>
      <c r="G153" s="1352"/>
      <c r="H153" s="1355"/>
      <c r="I153" s="1356"/>
      <c r="J153" s="1357"/>
    </row>
    <row r="154" spans="1:10" s="1146" customFormat="1" x14ac:dyDescent="0.3">
      <c r="A154" s="1350">
        <v>11681</v>
      </c>
      <c r="B154" s="1350" t="s">
        <v>1893</v>
      </c>
      <c r="C154" s="1351"/>
      <c r="D154" s="1352"/>
      <c r="E154" s="1353"/>
      <c r="F154" s="1354"/>
      <c r="G154" s="1352"/>
      <c r="H154" s="1355"/>
      <c r="I154" s="1356"/>
      <c r="J154" s="1357"/>
    </row>
    <row r="155" spans="1:10" s="1146" customFormat="1" x14ac:dyDescent="0.3">
      <c r="A155" s="1350">
        <v>11682</v>
      </c>
      <c r="B155" s="1350" t="s">
        <v>1894</v>
      </c>
      <c r="C155" s="1351"/>
      <c r="D155" s="1352"/>
      <c r="E155" s="1353"/>
      <c r="F155" s="1354"/>
      <c r="G155" s="1352"/>
      <c r="H155" s="1355"/>
      <c r="I155" s="1356"/>
      <c r="J155" s="1357"/>
    </row>
    <row r="156" spans="1:10" s="1146" customFormat="1" x14ac:dyDescent="0.3">
      <c r="A156" s="1372">
        <v>11683</v>
      </c>
      <c r="B156" s="1372" t="s">
        <v>1895</v>
      </c>
      <c r="C156" s="1351"/>
      <c r="D156" s="1352"/>
      <c r="E156" s="1353"/>
      <c r="F156" s="1354"/>
      <c r="G156" s="1352"/>
      <c r="H156" s="1355"/>
      <c r="I156" s="1356"/>
      <c r="J156" s="1357"/>
    </row>
    <row r="157" spans="1:10" s="1146" customFormat="1" x14ac:dyDescent="0.3">
      <c r="A157" s="1372">
        <v>11684</v>
      </c>
      <c r="B157" s="1372" t="s">
        <v>1896</v>
      </c>
      <c r="C157" s="1351"/>
      <c r="D157" s="1352"/>
      <c r="E157" s="1353"/>
      <c r="F157" s="1354"/>
      <c r="G157" s="1352"/>
      <c r="H157" s="1355"/>
      <c r="I157" s="1356"/>
      <c r="J157" s="1357"/>
    </row>
    <row r="158" spans="1:10" s="1146" customFormat="1" x14ac:dyDescent="0.3">
      <c r="A158" s="1370">
        <v>11685</v>
      </c>
      <c r="B158" s="1350" t="s">
        <v>1897</v>
      </c>
      <c r="C158" s="1351"/>
      <c r="D158" s="1352"/>
      <c r="E158" s="1353"/>
      <c r="F158" s="1354"/>
      <c r="G158" s="1352"/>
      <c r="H158" s="1355"/>
      <c r="I158" s="1356"/>
      <c r="J158" s="1357"/>
    </row>
    <row r="159" spans="1:10" s="1146" customFormat="1" x14ac:dyDescent="0.3">
      <c r="A159" s="1370">
        <v>11686</v>
      </c>
      <c r="B159" s="1350" t="s">
        <v>1898</v>
      </c>
      <c r="C159" s="1351"/>
      <c r="D159" s="1352"/>
      <c r="E159" s="1353"/>
      <c r="F159" s="1354"/>
      <c r="G159" s="1352"/>
      <c r="H159" s="1355"/>
      <c r="I159" s="1356"/>
      <c r="J159" s="1357"/>
    </row>
    <row r="160" spans="1:10" s="1146" customFormat="1" x14ac:dyDescent="0.3">
      <c r="A160" s="1350">
        <v>11690</v>
      </c>
      <c r="B160" s="1350" t="s">
        <v>1899</v>
      </c>
      <c r="C160" s="1351"/>
      <c r="D160" s="1352"/>
      <c r="E160" s="1353"/>
      <c r="F160" s="1354"/>
      <c r="G160" s="1352"/>
      <c r="H160" s="1355"/>
      <c r="I160" s="1356"/>
      <c r="J160" s="1357"/>
    </row>
    <row r="161" spans="1:10" s="1146" customFormat="1" x14ac:dyDescent="0.3">
      <c r="A161" s="1350">
        <v>11698</v>
      </c>
      <c r="B161" s="1350" t="s">
        <v>1900</v>
      </c>
      <c r="C161" s="1351"/>
      <c r="D161" s="1352"/>
      <c r="E161" s="1353"/>
      <c r="F161" s="1354"/>
      <c r="G161" s="1352"/>
      <c r="H161" s="1355"/>
      <c r="I161" s="1356"/>
      <c r="J161" s="1357"/>
    </row>
    <row r="162" spans="1:10" s="1146" customFormat="1" x14ac:dyDescent="0.3">
      <c r="A162" s="1350">
        <v>11700</v>
      </c>
      <c r="B162" s="1350" t="s">
        <v>1901</v>
      </c>
      <c r="C162" s="1351"/>
      <c r="D162" s="1352"/>
      <c r="E162" s="1353"/>
      <c r="F162" s="1354"/>
      <c r="G162" s="1352"/>
      <c r="H162" s="1355"/>
      <c r="I162" s="1356"/>
      <c r="J162" s="1357"/>
    </row>
    <row r="163" spans="1:10" s="1146" customFormat="1" x14ac:dyDescent="0.3">
      <c r="A163" s="1350">
        <v>11701</v>
      </c>
      <c r="B163" s="1350" t="s">
        <v>1902</v>
      </c>
      <c r="C163" s="1351"/>
      <c r="D163" s="1352">
        <v>100</v>
      </c>
      <c r="E163" s="1353">
        <v>0</v>
      </c>
      <c r="F163" s="1354"/>
      <c r="G163" s="1352">
        <v>100</v>
      </c>
      <c r="H163" s="1355">
        <v>100</v>
      </c>
      <c r="I163" s="1356">
        <v>100</v>
      </c>
      <c r="J163" s="1357">
        <v>100</v>
      </c>
    </row>
    <row r="164" spans="1:10" s="1146" customFormat="1" x14ac:dyDescent="0.3">
      <c r="A164" s="1350">
        <v>11702</v>
      </c>
      <c r="B164" s="1350" t="s">
        <v>1903</v>
      </c>
      <c r="C164" s="1351"/>
      <c r="D164" s="1352"/>
      <c r="E164" s="1353"/>
      <c r="F164" s="1354"/>
      <c r="G164" s="1352"/>
      <c r="H164" s="1355"/>
      <c r="I164" s="1356"/>
      <c r="J164" s="1357"/>
    </row>
    <row r="165" spans="1:10" s="1146" customFormat="1" x14ac:dyDescent="0.3">
      <c r="A165" s="1350">
        <v>11705</v>
      </c>
      <c r="B165" s="1350" t="s">
        <v>1904</v>
      </c>
      <c r="C165" s="1351">
        <v>667.54</v>
      </c>
      <c r="D165" s="1352">
        <v>5000</v>
      </c>
      <c r="E165" s="1353">
        <v>688</v>
      </c>
      <c r="F165" s="1354"/>
      <c r="G165" s="1352">
        <v>10000</v>
      </c>
      <c r="H165" s="1355">
        <v>5000</v>
      </c>
      <c r="I165" s="1356">
        <v>5000</v>
      </c>
      <c r="J165" s="1357">
        <v>5000</v>
      </c>
    </row>
    <row r="166" spans="1:10" s="1146" customFormat="1" x14ac:dyDescent="0.3">
      <c r="A166" s="1350">
        <v>11706</v>
      </c>
      <c r="B166" s="1350" t="s">
        <v>1905</v>
      </c>
      <c r="C166" s="1351">
        <v>7656.2800000000007</v>
      </c>
      <c r="D166" s="1352">
        <v>7656.28</v>
      </c>
      <c r="E166" s="1353">
        <v>8932</v>
      </c>
      <c r="F166" s="1354">
        <v>4466.1499999999996</v>
      </c>
      <c r="G166" s="1352">
        <v>7656</v>
      </c>
      <c r="H166" s="1355">
        <v>7656</v>
      </c>
      <c r="I166" s="1356">
        <v>7656</v>
      </c>
      <c r="J166" s="1357">
        <v>7656</v>
      </c>
    </row>
    <row r="167" spans="1:10" s="1146" customFormat="1" x14ac:dyDescent="0.3">
      <c r="A167" s="1350">
        <v>11707</v>
      </c>
      <c r="B167" s="1350" t="s">
        <v>1906</v>
      </c>
      <c r="C167" s="1351"/>
      <c r="D167" s="1352"/>
      <c r="E167" s="1353"/>
      <c r="F167" s="1354"/>
      <c r="G167" s="1352"/>
      <c r="H167" s="1355"/>
      <c r="I167" s="1356"/>
      <c r="J167" s="1357"/>
    </row>
    <row r="168" spans="1:10" s="1146" customFormat="1" x14ac:dyDescent="0.3">
      <c r="A168" s="1350">
        <v>11708</v>
      </c>
      <c r="B168" s="1350" t="s">
        <v>1907</v>
      </c>
      <c r="C168" s="1351"/>
      <c r="D168" s="1352"/>
      <c r="E168" s="1353"/>
      <c r="F168" s="1354"/>
      <c r="G168" s="1352"/>
      <c r="H168" s="1355"/>
      <c r="I168" s="1356"/>
      <c r="J168" s="1357"/>
    </row>
    <row r="169" spans="1:10" s="1146" customFormat="1" x14ac:dyDescent="0.3">
      <c r="A169" s="1350">
        <v>11710</v>
      </c>
      <c r="B169" s="1350" t="s">
        <v>1908</v>
      </c>
      <c r="C169" s="1351"/>
      <c r="D169" s="1352"/>
      <c r="E169" s="1353"/>
      <c r="F169" s="1354"/>
      <c r="G169" s="1352">
        <v>0</v>
      </c>
      <c r="H169" s="1355"/>
      <c r="I169" s="1356"/>
      <c r="J169" s="1357"/>
    </row>
    <row r="170" spans="1:10" s="1146" customFormat="1" x14ac:dyDescent="0.3">
      <c r="A170" s="1372">
        <v>11711</v>
      </c>
      <c r="B170" s="1372" t="s">
        <v>1909</v>
      </c>
      <c r="C170" s="1351"/>
      <c r="D170" s="1352"/>
      <c r="E170" s="1353"/>
      <c r="F170" s="1354"/>
      <c r="G170" s="1352"/>
      <c r="H170" s="1355"/>
      <c r="I170" s="1356"/>
      <c r="J170" s="1357"/>
    </row>
    <row r="171" spans="1:10" s="1146" customFormat="1" x14ac:dyDescent="0.3">
      <c r="A171" s="1350">
        <v>11712</v>
      </c>
      <c r="B171" s="1350" t="s">
        <v>1910</v>
      </c>
      <c r="C171" s="1351">
        <v>180.11</v>
      </c>
      <c r="D171" s="1352"/>
      <c r="E171" s="1353">
        <v>91</v>
      </c>
      <c r="F171" s="1354"/>
      <c r="G171" s="1352"/>
      <c r="H171" s="1355">
        <v>76.72</v>
      </c>
      <c r="I171" s="1356"/>
      <c r="J171" s="1357">
        <v>81</v>
      </c>
    </row>
    <row r="172" spans="1:10" s="1146" customFormat="1" x14ac:dyDescent="0.3">
      <c r="A172" s="1370">
        <v>11720</v>
      </c>
      <c r="B172" s="1350" t="s">
        <v>1911</v>
      </c>
      <c r="C172" s="1351"/>
      <c r="D172" s="1352"/>
      <c r="E172" s="1353"/>
      <c r="F172" s="1354"/>
      <c r="G172" s="1352"/>
      <c r="H172" s="1355"/>
      <c r="I172" s="1356"/>
      <c r="J172" s="1357"/>
    </row>
    <row r="173" spans="1:10" s="1146" customFormat="1" x14ac:dyDescent="0.3">
      <c r="A173" s="1377">
        <v>11730</v>
      </c>
      <c r="B173" s="1372" t="s">
        <v>1912</v>
      </c>
      <c r="C173" s="1351">
        <v>600</v>
      </c>
      <c r="D173" s="1352">
        <v>600</v>
      </c>
      <c r="E173" s="1353">
        <v>600</v>
      </c>
      <c r="F173" s="1354">
        <v>359.95999999999992</v>
      </c>
      <c r="G173" s="1352">
        <v>600</v>
      </c>
      <c r="H173" s="1355">
        <v>620</v>
      </c>
      <c r="I173" s="1356">
        <v>620</v>
      </c>
      <c r="J173" s="1357">
        <v>620</v>
      </c>
    </row>
    <row r="174" spans="1:10" s="1146" customFormat="1" x14ac:dyDescent="0.3">
      <c r="A174" s="1350">
        <v>11731</v>
      </c>
      <c r="B174" s="1350" t="s">
        <v>1913</v>
      </c>
      <c r="C174" s="1351"/>
      <c r="D174" s="1352"/>
      <c r="E174" s="1353"/>
      <c r="F174" s="1354">
        <v>3560</v>
      </c>
      <c r="G174" s="1352"/>
      <c r="H174" s="1355">
        <v>3560</v>
      </c>
      <c r="I174" s="1356"/>
      <c r="J174" s="1357"/>
    </row>
    <row r="175" spans="1:10" s="1146" customFormat="1" x14ac:dyDescent="0.3">
      <c r="A175" s="1350">
        <v>11733</v>
      </c>
      <c r="B175" s="1350" t="s">
        <v>1914</v>
      </c>
      <c r="C175" s="1351"/>
      <c r="D175" s="1352"/>
      <c r="E175" s="1353"/>
      <c r="F175" s="1354"/>
      <c r="G175" s="1352"/>
      <c r="H175" s="1355"/>
      <c r="I175" s="1356"/>
      <c r="J175" s="1357"/>
    </row>
    <row r="176" spans="1:10" s="1146" customFormat="1" x14ac:dyDescent="0.3">
      <c r="A176" s="1377">
        <v>11740</v>
      </c>
      <c r="B176" s="1372" t="s">
        <v>1915</v>
      </c>
      <c r="C176" s="1351"/>
      <c r="D176" s="1352"/>
      <c r="E176" s="1353"/>
      <c r="F176" s="1354"/>
      <c r="G176" s="1352"/>
      <c r="H176" s="1355"/>
      <c r="I176" s="1356"/>
      <c r="J176" s="1357"/>
    </row>
    <row r="177" spans="1:10" s="1146" customFormat="1" x14ac:dyDescent="0.3">
      <c r="A177" s="1350">
        <v>11745</v>
      </c>
      <c r="B177" s="1350" t="s">
        <v>1916</v>
      </c>
      <c r="C177" s="1351"/>
      <c r="D177" s="1352"/>
      <c r="E177" s="1353"/>
      <c r="F177" s="1354"/>
      <c r="G177" s="1352"/>
      <c r="H177" s="1355"/>
      <c r="I177" s="1356"/>
      <c r="J177" s="1357"/>
    </row>
    <row r="178" spans="1:10" s="1146" customFormat="1" x14ac:dyDescent="0.3">
      <c r="A178" s="1350">
        <v>11750</v>
      </c>
      <c r="B178" s="1350" t="s">
        <v>1917</v>
      </c>
      <c r="C178" s="1351"/>
      <c r="D178" s="1352"/>
      <c r="E178" s="1353"/>
      <c r="F178" s="1354"/>
      <c r="G178" s="1352"/>
      <c r="H178" s="1355"/>
      <c r="I178" s="1356"/>
      <c r="J178" s="1357"/>
    </row>
    <row r="179" spans="1:10" s="1146" customFormat="1" x14ac:dyDescent="0.3">
      <c r="A179" s="1350">
        <v>11751</v>
      </c>
      <c r="B179" s="1350" t="s">
        <v>1918</v>
      </c>
      <c r="C179" s="1351"/>
      <c r="D179" s="1352"/>
      <c r="E179" s="1353"/>
      <c r="F179" s="1354"/>
      <c r="G179" s="1352"/>
      <c r="H179" s="1355"/>
      <c r="I179" s="1356"/>
      <c r="J179" s="1357"/>
    </row>
    <row r="180" spans="1:10" s="1146" customFormat="1" x14ac:dyDescent="0.3">
      <c r="A180" s="1350">
        <v>11752</v>
      </c>
      <c r="B180" s="1350" t="s">
        <v>1919</v>
      </c>
      <c r="C180" s="1351"/>
      <c r="D180" s="1352"/>
      <c r="E180" s="1353"/>
      <c r="F180" s="1354"/>
      <c r="G180" s="1352"/>
      <c r="H180" s="1355"/>
      <c r="I180" s="1356"/>
      <c r="J180" s="1357"/>
    </row>
    <row r="181" spans="1:10" s="1146" customFormat="1" x14ac:dyDescent="0.3">
      <c r="A181" s="1350">
        <v>11770</v>
      </c>
      <c r="B181" s="1350" t="s">
        <v>1920</v>
      </c>
      <c r="C181" s="1351"/>
      <c r="D181" s="1352"/>
      <c r="E181" s="1353"/>
      <c r="F181" s="1354"/>
      <c r="G181" s="1352"/>
      <c r="H181" s="1355"/>
      <c r="I181" s="1356"/>
      <c r="J181" s="1357"/>
    </row>
    <row r="182" spans="1:10" s="1146" customFormat="1" x14ac:dyDescent="0.3">
      <c r="A182" s="1350">
        <v>11771</v>
      </c>
      <c r="B182" s="1350" t="s">
        <v>1921</v>
      </c>
      <c r="C182" s="1351"/>
      <c r="D182" s="1352"/>
      <c r="E182" s="1353"/>
      <c r="F182" s="1354"/>
      <c r="G182" s="1352"/>
      <c r="H182" s="1355"/>
      <c r="I182" s="1356"/>
      <c r="J182" s="1357"/>
    </row>
    <row r="183" spans="1:10" s="1146" customFormat="1" x14ac:dyDescent="0.3">
      <c r="A183" s="1350">
        <v>11772</v>
      </c>
      <c r="B183" s="1350" t="s">
        <v>1922</v>
      </c>
      <c r="C183" s="1351"/>
      <c r="D183" s="1352"/>
      <c r="E183" s="1353"/>
      <c r="F183" s="1354"/>
      <c r="G183" s="1352"/>
      <c r="H183" s="1355"/>
      <c r="I183" s="1356"/>
      <c r="J183" s="1357"/>
    </row>
    <row r="184" spans="1:10" s="1146" customFormat="1" x14ac:dyDescent="0.3">
      <c r="A184" s="1372">
        <v>11774</v>
      </c>
      <c r="B184" s="1372" t="s">
        <v>1923</v>
      </c>
      <c r="C184" s="1351"/>
      <c r="D184" s="1352"/>
      <c r="E184" s="1353"/>
      <c r="F184" s="1354"/>
      <c r="G184" s="1352"/>
      <c r="H184" s="1355"/>
      <c r="I184" s="1356"/>
      <c r="J184" s="1357"/>
    </row>
    <row r="185" spans="1:10" s="1146" customFormat="1" x14ac:dyDescent="0.3">
      <c r="A185" s="1350">
        <v>11776</v>
      </c>
      <c r="B185" s="1350" t="s">
        <v>1924</v>
      </c>
      <c r="C185" s="1351"/>
      <c r="D185" s="1352"/>
      <c r="E185" s="1353"/>
      <c r="F185" s="1354"/>
      <c r="G185" s="1352"/>
      <c r="H185" s="1355"/>
      <c r="I185" s="1356"/>
      <c r="J185" s="1357"/>
    </row>
    <row r="186" spans="1:10" s="1146" customFormat="1" x14ac:dyDescent="0.3">
      <c r="A186" s="1350">
        <v>11777</v>
      </c>
      <c r="B186" s="1350" t="s">
        <v>1925</v>
      </c>
      <c r="C186" s="1352">
        <v>16460.43</v>
      </c>
      <c r="D186" s="1352">
        <v>14159</v>
      </c>
      <c r="E186" s="1353">
        <v>16460</v>
      </c>
      <c r="F186" s="1354">
        <v>9565.65</v>
      </c>
      <c r="G186" s="1352">
        <v>16000</v>
      </c>
      <c r="H186" s="1355">
        <v>9565.65</v>
      </c>
      <c r="I186" s="1356">
        <v>12878</v>
      </c>
      <c r="J186" s="1357">
        <v>10044</v>
      </c>
    </row>
    <row r="187" spans="1:10" s="1146" customFormat="1" x14ac:dyDescent="0.3">
      <c r="A187" s="1350">
        <v>11778</v>
      </c>
      <c r="B187" s="1350" t="s">
        <v>1926</v>
      </c>
      <c r="C187" s="1351"/>
      <c r="D187" s="1352"/>
      <c r="E187" s="1353"/>
      <c r="F187" s="1354"/>
      <c r="G187" s="1352"/>
      <c r="H187" s="1355"/>
      <c r="I187" s="1356"/>
      <c r="J187" s="1357"/>
    </row>
    <row r="188" spans="1:10" s="1146" customFormat="1" x14ac:dyDescent="0.3">
      <c r="A188" s="1350">
        <v>11779</v>
      </c>
      <c r="B188" s="1350" t="s">
        <v>1927</v>
      </c>
      <c r="C188" s="1351"/>
      <c r="D188" s="1352"/>
      <c r="E188" s="1353"/>
      <c r="F188" s="1354"/>
      <c r="G188" s="1352"/>
      <c r="H188" s="1355"/>
      <c r="I188" s="1356"/>
      <c r="J188" s="1357"/>
    </row>
    <row r="189" spans="1:10" s="1146" customFormat="1" x14ac:dyDescent="0.3">
      <c r="A189" s="1372">
        <v>11780</v>
      </c>
      <c r="B189" s="1372" t="s">
        <v>1928</v>
      </c>
      <c r="C189" s="1351">
        <v>993.73</v>
      </c>
      <c r="D189" s="1352"/>
      <c r="E189" s="1353">
        <v>994</v>
      </c>
      <c r="F189" s="1354"/>
      <c r="G189" s="1352"/>
      <c r="H189" s="1355">
        <v>1000</v>
      </c>
      <c r="I189" s="1356">
        <v>1000</v>
      </c>
      <c r="J189" s="1357">
        <v>1000</v>
      </c>
    </row>
    <row r="190" spans="1:10" s="1146" customFormat="1" x14ac:dyDescent="0.3">
      <c r="A190" s="1350">
        <v>11781</v>
      </c>
      <c r="B190" s="1350" t="s">
        <v>1929</v>
      </c>
      <c r="C190" s="1351"/>
      <c r="D190" s="1352"/>
      <c r="E190" s="1353"/>
      <c r="F190" s="1354"/>
      <c r="G190" s="1352"/>
      <c r="H190" s="1355">
        <v>0</v>
      </c>
      <c r="I190" s="1356"/>
      <c r="J190" s="1357"/>
    </row>
    <row r="191" spans="1:10" s="1146" customFormat="1" x14ac:dyDescent="0.3">
      <c r="A191" s="1372">
        <v>11783</v>
      </c>
      <c r="B191" s="1372" t="s">
        <v>1930</v>
      </c>
      <c r="C191" s="1351"/>
      <c r="D191" s="1352"/>
      <c r="E191" s="1353"/>
      <c r="F191" s="1354"/>
      <c r="G191" s="1352"/>
      <c r="H191" s="1355"/>
      <c r="I191" s="1356"/>
      <c r="J191" s="1357"/>
    </row>
    <row r="192" spans="1:10" s="1146" customFormat="1" x14ac:dyDescent="0.3">
      <c r="A192" s="1350">
        <v>11786</v>
      </c>
      <c r="B192" s="1350" t="s">
        <v>1931</v>
      </c>
      <c r="C192" s="1351"/>
      <c r="D192" s="1352"/>
      <c r="E192" s="1353"/>
      <c r="F192" s="1354"/>
      <c r="G192" s="1352"/>
      <c r="H192" s="1355"/>
      <c r="I192" s="1356"/>
      <c r="J192" s="1357"/>
    </row>
    <row r="193" spans="1:10" s="1146" customFormat="1" x14ac:dyDescent="0.3">
      <c r="A193" s="1350">
        <v>11787</v>
      </c>
      <c r="B193" s="1350" t="s">
        <v>1932</v>
      </c>
      <c r="C193" s="1351"/>
      <c r="D193" s="1352">
        <v>5000</v>
      </c>
      <c r="E193" s="1353">
        <v>11845</v>
      </c>
      <c r="F193" s="1354"/>
      <c r="G193" s="1352">
        <v>419</v>
      </c>
      <c r="H193" s="1355"/>
      <c r="I193" s="1356"/>
      <c r="J193" s="1357"/>
    </row>
    <row r="194" spans="1:10" s="1146" customFormat="1" x14ac:dyDescent="0.3">
      <c r="A194" s="1350">
        <v>11852</v>
      </c>
      <c r="B194" s="1350" t="s">
        <v>1933</v>
      </c>
      <c r="C194" s="1351"/>
      <c r="D194" s="1352"/>
      <c r="E194" s="1353"/>
      <c r="F194" s="1354"/>
      <c r="G194" s="1352"/>
      <c r="H194" s="1355"/>
      <c r="I194" s="1356"/>
      <c r="J194" s="1357"/>
    </row>
    <row r="195" spans="1:10" s="1146" customFormat="1" x14ac:dyDescent="0.3">
      <c r="A195" s="1350"/>
      <c r="B195" s="1350" t="s">
        <v>1934</v>
      </c>
      <c r="C195" s="1378"/>
      <c r="D195" s="1379"/>
      <c r="E195" s="1380"/>
      <c r="F195" s="1381"/>
      <c r="G195" s="1379"/>
      <c r="H195" s="1382"/>
      <c r="I195" s="1383"/>
      <c r="J195" s="1384"/>
    </row>
    <row r="196" spans="1:10" s="1146" customFormat="1" x14ac:dyDescent="0.3">
      <c r="A196" s="1350"/>
      <c r="B196" s="1385" t="s">
        <v>1935</v>
      </c>
      <c r="C196" s="1351">
        <v>1643.77</v>
      </c>
      <c r="D196" s="1352"/>
      <c r="E196" s="1353"/>
      <c r="F196" s="1354"/>
      <c r="G196" s="1352"/>
      <c r="H196" s="1355"/>
      <c r="I196" s="1356"/>
      <c r="J196" s="1357"/>
    </row>
    <row r="197" spans="1:10" s="1146" customFormat="1" x14ac:dyDescent="0.3">
      <c r="A197" s="1341" t="s">
        <v>1936</v>
      </c>
      <c r="B197" s="1350"/>
      <c r="C197" s="1351"/>
      <c r="D197" s="1352">
        <v>3815</v>
      </c>
      <c r="E197" s="1353">
        <v>3124</v>
      </c>
      <c r="F197" s="1354"/>
      <c r="G197" s="1352">
        <v>5781</v>
      </c>
      <c r="H197" s="1355">
        <v>3498</v>
      </c>
      <c r="I197" s="1356">
        <v>3191</v>
      </c>
      <c r="J197" s="1357">
        <v>2317</v>
      </c>
    </row>
    <row r="198" spans="1:10" s="1146" customFormat="1" x14ac:dyDescent="0.3">
      <c r="A198" s="1341" t="s">
        <v>1937</v>
      </c>
      <c r="B198" s="1350"/>
      <c r="C198" s="1360">
        <v>0</v>
      </c>
      <c r="D198" s="1352"/>
      <c r="E198" s="1353"/>
      <c r="F198" s="1354">
        <v>117.94463999999999</v>
      </c>
      <c r="G198" s="1352"/>
      <c r="H198" s="1355"/>
      <c r="I198" s="1356"/>
      <c r="J198" s="1357"/>
    </row>
    <row r="199" spans="1:10" s="1146" customFormat="1" x14ac:dyDescent="0.3">
      <c r="A199" s="1341" t="s">
        <v>1938</v>
      </c>
      <c r="B199" s="1350"/>
      <c r="C199" s="1351">
        <v>25905.93</v>
      </c>
      <c r="D199" s="1352">
        <v>37314</v>
      </c>
      <c r="E199" s="1353">
        <v>29581</v>
      </c>
      <c r="F199" s="1354"/>
      <c r="G199" s="1352">
        <v>33723</v>
      </c>
      <c r="H199" s="1355">
        <v>32739</v>
      </c>
      <c r="I199" s="1356">
        <v>45904</v>
      </c>
      <c r="J199" s="1357">
        <v>35485</v>
      </c>
    </row>
    <row r="200" spans="1:10" s="1146" customFormat="1" x14ac:dyDescent="0.3">
      <c r="A200" s="1341" t="s">
        <v>1939</v>
      </c>
      <c r="B200" s="1350"/>
      <c r="C200" s="1351">
        <v>0</v>
      </c>
      <c r="D200" s="1352"/>
      <c r="E200" s="1353"/>
      <c r="F200" s="1354">
        <v>43897.71</v>
      </c>
      <c r="G200" s="1352"/>
      <c r="H200" s="1355"/>
      <c r="I200" s="1356"/>
      <c r="J200" s="1357"/>
    </row>
    <row r="201" spans="1:10" s="1146" customFormat="1" x14ac:dyDescent="0.3">
      <c r="A201" s="1341" t="s">
        <v>1940</v>
      </c>
      <c r="B201" s="1350"/>
      <c r="C201" s="1351"/>
      <c r="D201" s="1352">
        <v>10000</v>
      </c>
      <c r="E201" s="1353">
        <v>0</v>
      </c>
      <c r="F201" s="1354"/>
      <c r="G201" s="1352"/>
      <c r="H201" s="1355">
        <v>2500</v>
      </c>
      <c r="I201" s="1356">
        <v>5000</v>
      </c>
      <c r="J201" s="1357">
        <v>5000</v>
      </c>
    </row>
    <row r="202" spans="1:10" s="1146" customFormat="1" x14ac:dyDescent="0.3">
      <c r="A202" s="1341" t="s">
        <v>1941</v>
      </c>
      <c r="B202" s="1350"/>
      <c r="C202" s="1351"/>
      <c r="D202" s="1352"/>
      <c r="E202" s="1353"/>
      <c r="F202" s="1354"/>
      <c r="G202" s="1352"/>
      <c r="H202" s="1355"/>
      <c r="I202" s="1356"/>
      <c r="J202" s="1357"/>
    </row>
    <row r="203" spans="1:10" s="1146" customFormat="1" x14ac:dyDescent="0.3">
      <c r="A203" s="1341" t="s">
        <v>1942</v>
      </c>
      <c r="B203" s="1350"/>
      <c r="C203" s="1351"/>
      <c r="D203" s="1352"/>
      <c r="E203" s="1353"/>
      <c r="F203" s="1354"/>
      <c r="G203" s="1352"/>
      <c r="H203" s="1355"/>
      <c r="I203" s="1356"/>
      <c r="J203" s="1357"/>
    </row>
    <row r="204" spans="1:10" s="1146" customFormat="1" x14ac:dyDescent="0.3">
      <c r="A204" s="1341" t="s">
        <v>1943</v>
      </c>
      <c r="B204" s="1350"/>
      <c r="C204" s="1351"/>
      <c r="D204" s="1352">
        <v>3641.59</v>
      </c>
      <c r="E204" s="1353"/>
      <c r="F204" s="1354"/>
      <c r="G204" s="1352"/>
      <c r="H204" s="1355"/>
      <c r="I204" s="1356"/>
      <c r="J204" s="1357"/>
    </row>
    <row r="205" spans="1:10" s="1146" customFormat="1" x14ac:dyDescent="0.3">
      <c r="A205" s="1341"/>
      <c r="B205" s="1350"/>
      <c r="C205" s="1386"/>
      <c r="D205" s="1387"/>
      <c r="E205" s="1388"/>
      <c r="F205" s="1389"/>
      <c r="G205" s="1387"/>
      <c r="H205" s="1390"/>
      <c r="I205" s="1391"/>
      <c r="J205" s="1392"/>
    </row>
    <row r="206" spans="1:10" s="1146" customFormat="1" x14ac:dyDescent="0.3">
      <c r="A206" s="1341" t="s">
        <v>1944</v>
      </c>
      <c r="B206" s="1350"/>
      <c r="C206" s="1351"/>
      <c r="D206" s="1352"/>
      <c r="E206" s="1353"/>
      <c r="F206" s="1354"/>
      <c r="G206" s="1352"/>
      <c r="H206" s="1355"/>
      <c r="I206" s="1356"/>
      <c r="J206" s="1357"/>
    </row>
    <row r="207" spans="1:10" s="1146" customFormat="1" x14ac:dyDescent="0.3">
      <c r="A207" s="1341" t="s">
        <v>1945</v>
      </c>
      <c r="B207" s="1350"/>
      <c r="C207" s="1351"/>
      <c r="D207" s="1352"/>
      <c r="E207" s="1353"/>
      <c r="F207" s="1354"/>
      <c r="G207" s="1352"/>
      <c r="H207" s="1355"/>
      <c r="I207" s="1356"/>
      <c r="J207" s="1357"/>
    </row>
    <row r="208" spans="1:10" s="1146" customFormat="1" x14ac:dyDescent="0.3">
      <c r="A208" s="1341" t="s">
        <v>1946</v>
      </c>
      <c r="B208" s="1350"/>
      <c r="C208" s="1351"/>
      <c r="D208" s="1352"/>
      <c r="E208" s="1353"/>
      <c r="F208" s="1354"/>
      <c r="G208" s="1352"/>
      <c r="H208" s="1355"/>
      <c r="I208" s="1356"/>
      <c r="J208" s="1357"/>
    </row>
    <row r="209" spans="1:10" s="1146" customFormat="1" x14ac:dyDescent="0.3">
      <c r="A209" s="1393" t="s">
        <v>1947</v>
      </c>
      <c r="B209" s="1393"/>
      <c r="C209" s="1394">
        <v>395290.55000000005</v>
      </c>
      <c r="D209" s="1394">
        <v>470844.96</v>
      </c>
      <c r="E209" s="1394">
        <v>419750</v>
      </c>
      <c r="F209" s="1394">
        <v>209501.61463999996</v>
      </c>
      <c r="G209" s="1394">
        <v>421910.74</v>
      </c>
      <c r="H209" s="1394">
        <v>376502.1</v>
      </c>
      <c r="I209" s="1394">
        <v>427726.95</v>
      </c>
      <c r="J209" s="1394">
        <v>384862</v>
      </c>
    </row>
    <row r="210" spans="1:10" s="1146" customFormat="1" x14ac:dyDescent="0.3">
      <c r="A210" s="1350"/>
      <c r="B210" s="1395"/>
      <c r="C210" s="1386"/>
      <c r="D210" s="1387"/>
      <c r="E210" s="1388"/>
      <c r="F210" s="1389"/>
      <c r="G210" s="1387"/>
      <c r="H210" s="1390"/>
      <c r="I210" s="1391"/>
      <c r="J210" s="1392"/>
    </row>
    <row r="211" spans="1:10" s="1146" customFormat="1" x14ac:dyDescent="0.3">
      <c r="A211" s="1369" t="s">
        <v>1948</v>
      </c>
      <c r="B211" s="1369"/>
      <c r="C211" s="1351"/>
      <c r="D211" s="1352"/>
      <c r="E211" s="1353"/>
      <c r="F211" s="1354"/>
      <c r="G211" s="1352"/>
      <c r="H211" s="1355"/>
      <c r="I211" s="1356"/>
      <c r="J211" s="1357"/>
    </row>
    <row r="212" spans="1:10" s="1146" customFormat="1" x14ac:dyDescent="0.3">
      <c r="A212" s="1350">
        <v>11502</v>
      </c>
      <c r="B212" s="1350" t="s">
        <v>1752</v>
      </c>
      <c r="C212" s="1351"/>
      <c r="D212" s="1352"/>
      <c r="E212" s="1353"/>
      <c r="F212" s="1354"/>
      <c r="G212" s="1352"/>
      <c r="H212" s="1355"/>
      <c r="I212" s="1356"/>
      <c r="J212" s="1357"/>
    </row>
    <row r="213" spans="1:10" s="1146" customFormat="1" x14ac:dyDescent="0.3">
      <c r="A213" s="1350">
        <v>11505</v>
      </c>
      <c r="B213" s="1350" t="s">
        <v>1753</v>
      </c>
      <c r="C213" s="1351"/>
      <c r="D213" s="1352"/>
      <c r="E213" s="1353"/>
      <c r="F213" s="1354"/>
      <c r="G213" s="1352"/>
      <c r="H213" s="1355"/>
      <c r="I213" s="1356"/>
      <c r="J213" s="1357"/>
    </row>
    <row r="214" spans="1:10" s="1146" customFormat="1" x14ac:dyDescent="0.3">
      <c r="A214" s="1350">
        <v>11506</v>
      </c>
      <c r="B214" s="1350" t="s">
        <v>1754</v>
      </c>
      <c r="C214" s="1351"/>
      <c r="D214" s="1352"/>
      <c r="E214" s="1353"/>
      <c r="F214" s="1354"/>
      <c r="G214" s="1352"/>
      <c r="H214" s="1355"/>
      <c r="I214" s="1356"/>
      <c r="J214" s="1357"/>
    </row>
    <row r="215" spans="1:10" s="1146" customFormat="1" x14ac:dyDescent="0.3">
      <c r="A215" s="1350">
        <v>11508</v>
      </c>
      <c r="B215" s="1350" t="s">
        <v>1755</v>
      </c>
      <c r="C215" s="1351"/>
      <c r="D215" s="1352"/>
      <c r="E215" s="1353"/>
      <c r="F215" s="1354"/>
      <c r="G215" s="1352"/>
      <c r="H215" s="1355"/>
      <c r="I215" s="1356"/>
      <c r="J215" s="1357"/>
    </row>
    <row r="216" spans="1:10" s="1146" customFormat="1" x14ac:dyDescent="0.3">
      <c r="A216" s="1350">
        <v>11509</v>
      </c>
      <c r="B216" s="1350" t="s">
        <v>1756</v>
      </c>
      <c r="C216" s="1351"/>
      <c r="D216" s="1352"/>
      <c r="E216" s="1353"/>
      <c r="F216" s="1354"/>
      <c r="G216" s="1352"/>
      <c r="H216" s="1355"/>
      <c r="I216" s="1356"/>
      <c r="J216" s="1357"/>
    </row>
    <row r="217" spans="1:10" s="1146" customFormat="1" x14ac:dyDescent="0.3">
      <c r="A217" s="1350">
        <v>11510</v>
      </c>
      <c r="B217" s="1350" t="s">
        <v>1757</v>
      </c>
      <c r="C217" s="1351"/>
      <c r="D217" s="1352"/>
      <c r="E217" s="1353"/>
      <c r="F217" s="1354"/>
      <c r="G217" s="1352"/>
      <c r="H217" s="1355">
        <v>0</v>
      </c>
      <c r="I217" s="1356"/>
      <c r="J217" s="1357"/>
    </row>
    <row r="218" spans="1:10" s="1146" customFormat="1" x14ac:dyDescent="0.3">
      <c r="A218" s="1350">
        <v>11511</v>
      </c>
      <c r="B218" s="1350" t="s">
        <v>1758</v>
      </c>
      <c r="C218" s="1351"/>
      <c r="D218" s="1352"/>
      <c r="E218" s="1353"/>
      <c r="F218" s="1354"/>
      <c r="G218" s="1352"/>
      <c r="H218" s="1355"/>
      <c r="I218" s="1356"/>
      <c r="J218" s="1357"/>
    </row>
    <row r="219" spans="1:10" s="1146" customFormat="1" x14ac:dyDescent="0.3">
      <c r="A219" s="1350">
        <v>11512</v>
      </c>
      <c r="B219" s="1350" t="s">
        <v>1759</v>
      </c>
      <c r="C219" s="1351"/>
      <c r="D219" s="1352"/>
      <c r="E219" s="1353"/>
      <c r="F219" s="1354"/>
      <c r="G219" s="1352"/>
      <c r="H219" s="1355"/>
      <c r="I219" s="1356"/>
      <c r="J219" s="1357"/>
    </row>
    <row r="220" spans="1:10" s="1146" customFormat="1" x14ac:dyDescent="0.3">
      <c r="A220" s="1350">
        <v>11513</v>
      </c>
      <c r="B220" s="1350" t="s">
        <v>1760</v>
      </c>
      <c r="C220" s="1351">
        <v>172.97</v>
      </c>
      <c r="D220" s="1352"/>
      <c r="E220" s="1353"/>
      <c r="F220" s="1354"/>
      <c r="G220" s="1352"/>
      <c r="H220" s="1355"/>
      <c r="I220" s="1356"/>
      <c r="J220" s="1357"/>
    </row>
    <row r="221" spans="1:10" s="1146" customFormat="1" x14ac:dyDescent="0.3">
      <c r="A221" s="1350">
        <v>11514</v>
      </c>
      <c r="B221" s="1350" t="s">
        <v>1949</v>
      </c>
      <c r="C221" s="1351"/>
      <c r="D221" s="1352"/>
      <c r="E221" s="1353"/>
      <c r="F221" s="1354"/>
      <c r="G221" s="1352"/>
      <c r="H221" s="1355"/>
      <c r="I221" s="1356"/>
      <c r="J221" s="1357"/>
    </row>
    <row r="222" spans="1:10" s="1146" customFormat="1" x14ac:dyDescent="0.3">
      <c r="A222" s="1350">
        <v>11517</v>
      </c>
      <c r="B222" s="1350" t="s">
        <v>1762</v>
      </c>
      <c r="C222" s="1351"/>
      <c r="D222" s="1352"/>
      <c r="E222" s="1353"/>
      <c r="F222" s="1354"/>
      <c r="G222" s="1352"/>
      <c r="H222" s="1355"/>
      <c r="I222" s="1356"/>
      <c r="J222" s="1357"/>
    </row>
    <row r="223" spans="1:10" s="1146" customFormat="1" x14ac:dyDescent="0.3">
      <c r="A223" s="1350">
        <v>11518</v>
      </c>
      <c r="B223" s="1350" t="s">
        <v>1763</v>
      </c>
      <c r="C223" s="1351"/>
      <c r="D223" s="1352"/>
      <c r="E223" s="1353"/>
      <c r="F223" s="1354"/>
      <c r="G223" s="1352"/>
      <c r="H223" s="1355"/>
      <c r="I223" s="1356"/>
      <c r="J223" s="1357"/>
    </row>
    <row r="224" spans="1:10" s="1146" customFormat="1" x14ac:dyDescent="0.3">
      <c r="A224" s="1370">
        <v>11520</v>
      </c>
      <c r="B224" s="1371" t="s">
        <v>1764</v>
      </c>
      <c r="C224" s="1351"/>
      <c r="D224" s="1352"/>
      <c r="E224" s="1353"/>
      <c r="F224" s="1354"/>
      <c r="G224" s="1352"/>
      <c r="H224" s="1355"/>
      <c r="I224" s="1356"/>
      <c r="J224" s="1357"/>
    </row>
    <row r="225" spans="1:10" s="1146" customFormat="1" x14ac:dyDescent="0.3">
      <c r="A225" s="1350">
        <v>11521</v>
      </c>
      <c r="B225" s="1350" t="s">
        <v>1765</v>
      </c>
      <c r="C225" s="1351"/>
      <c r="D225" s="1352"/>
      <c r="E225" s="1353"/>
      <c r="F225" s="1354"/>
      <c r="G225" s="1352"/>
      <c r="H225" s="1355"/>
      <c r="I225" s="1356"/>
      <c r="J225" s="1357"/>
    </row>
    <row r="226" spans="1:10" s="1146" customFormat="1" x14ac:dyDescent="0.3">
      <c r="A226" s="1350">
        <v>11522</v>
      </c>
      <c r="B226" s="1350" t="s">
        <v>1766</v>
      </c>
      <c r="C226" s="1351"/>
      <c r="D226" s="1352"/>
      <c r="E226" s="1353"/>
      <c r="F226" s="1354"/>
      <c r="G226" s="1352"/>
      <c r="H226" s="1355"/>
      <c r="I226" s="1356"/>
      <c r="J226" s="1357"/>
    </row>
    <row r="227" spans="1:10" s="1146" customFormat="1" x14ac:dyDescent="0.3">
      <c r="A227" s="1350">
        <v>11524</v>
      </c>
      <c r="B227" s="1350" t="s">
        <v>1767</v>
      </c>
      <c r="C227" s="1351"/>
      <c r="D227" s="1352"/>
      <c r="E227" s="1353"/>
      <c r="F227" s="1354"/>
      <c r="G227" s="1352"/>
      <c r="H227" s="1355"/>
      <c r="I227" s="1356"/>
      <c r="J227" s="1357"/>
    </row>
    <row r="228" spans="1:10" s="1146" customFormat="1" x14ac:dyDescent="0.3">
      <c r="A228" s="1350">
        <v>11525</v>
      </c>
      <c r="B228" s="1350" t="s">
        <v>1768</v>
      </c>
      <c r="C228" s="1351"/>
      <c r="D228" s="1352"/>
      <c r="E228" s="1353"/>
      <c r="F228" s="1354"/>
      <c r="G228" s="1352"/>
      <c r="H228" s="1355"/>
      <c r="I228" s="1356"/>
      <c r="J228" s="1357"/>
    </row>
    <row r="229" spans="1:10" s="1146" customFormat="1" x14ac:dyDescent="0.3">
      <c r="A229" s="1350">
        <v>11526</v>
      </c>
      <c r="B229" s="1350" t="s">
        <v>1769</v>
      </c>
      <c r="C229" s="1351"/>
      <c r="D229" s="1352"/>
      <c r="E229" s="1353"/>
      <c r="F229" s="1354"/>
      <c r="G229" s="1352"/>
      <c r="H229" s="1355"/>
      <c r="I229" s="1356"/>
      <c r="J229" s="1357"/>
    </row>
    <row r="230" spans="1:10" s="1146" customFormat="1" x14ac:dyDescent="0.3">
      <c r="A230" s="1350">
        <v>11527</v>
      </c>
      <c r="B230" s="1350" t="s">
        <v>1770</v>
      </c>
      <c r="C230" s="1351"/>
      <c r="D230" s="1352"/>
      <c r="E230" s="1353"/>
      <c r="F230" s="1354"/>
      <c r="G230" s="1352"/>
      <c r="H230" s="1355"/>
      <c r="I230" s="1356"/>
      <c r="J230" s="1357"/>
    </row>
    <row r="231" spans="1:10" s="1146" customFormat="1" x14ac:dyDescent="0.3">
      <c r="A231" s="1350">
        <v>11528</v>
      </c>
      <c r="B231" s="1350" t="s">
        <v>1771</v>
      </c>
      <c r="C231" s="1351"/>
      <c r="D231" s="1352"/>
      <c r="E231" s="1353"/>
      <c r="F231" s="1354"/>
      <c r="G231" s="1352"/>
      <c r="H231" s="1355"/>
      <c r="I231" s="1356"/>
      <c r="J231" s="1357"/>
    </row>
    <row r="232" spans="1:10" s="1146" customFormat="1" x14ac:dyDescent="0.3">
      <c r="A232" s="1350">
        <v>11529</v>
      </c>
      <c r="B232" s="1350" t="s">
        <v>1772</v>
      </c>
      <c r="C232" s="1351"/>
      <c r="D232" s="1352"/>
      <c r="E232" s="1353"/>
      <c r="F232" s="1354"/>
      <c r="G232" s="1352"/>
      <c r="H232" s="1355"/>
      <c r="I232" s="1356"/>
      <c r="J232" s="1357"/>
    </row>
    <row r="233" spans="1:10" s="1146" customFormat="1" x14ac:dyDescent="0.3">
      <c r="A233" s="1350">
        <v>11531</v>
      </c>
      <c r="B233" s="1350" t="s">
        <v>1773</v>
      </c>
      <c r="C233" s="1351">
        <v>29.79</v>
      </c>
      <c r="D233" s="1352">
        <v>200</v>
      </c>
      <c r="E233" s="1353">
        <v>0</v>
      </c>
      <c r="F233" s="1354"/>
      <c r="G233" s="1352">
        <v>200</v>
      </c>
      <c r="H233" s="1355">
        <v>200</v>
      </c>
      <c r="I233" s="1356">
        <v>200</v>
      </c>
      <c r="J233" s="1357">
        <v>200</v>
      </c>
    </row>
    <row r="234" spans="1:10" s="1146" customFormat="1" x14ac:dyDescent="0.3">
      <c r="A234" s="1350">
        <v>11532</v>
      </c>
      <c r="B234" s="1350" t="s">
        <v>1774</v>
      </c>
      <c r="C234" s="1351"/>
      <c r="D234" s="1352"/>
      <c r="E234" s="1353"/>
      <c r="F234" s="1354"/>
      <c r="G234" s="1352"/>
      <c r="H234" s="1355"/>
      <c r="I234" s="1356"/>
      <c r="J234" s="1357"/>
    </row>
    <row r="235" spans="1:10" s="1146" customFormat="1" x14ac:dyDescent="0.3">
      <c r="A235" s="1350">
        <v>11533</v>
      </c>
      <c r="B235" s="1350" t="s">
        <v>1775</v>
      </c>
      <c r="C235" s="1351"/>
      <c r="D235" s="1352"/>
      <c r="E235" s="1353"/>
      <c r="F235" s="1354"/>
      <c r="G235" s="1352"/>
      <c r="H235" s="1355"/>
      <c r="I235" s="1356"/>
      <c r="J235" s="1357"/>
    </row>
    <row r="236" spans="1:10" s="1146" customFormat="1" x14ac:dyDescent="0.3">
      <c r="A236" s="1350">
        <v>11534</v>
      </c>
      <c r="B236" s="1350" t="s">
        <v>1776</v>
      </c>
      <c r="C236" s="1351">
        <v>556.78</v>
      </c>
      <c r="D236" s="1352"/>
      <c r="E236" s="1353"/>
      <c r="F236" s="1354"/>
      <c r="G236" s="1352"/>
      <c r="H236" s="1355"/>
      <c r="I236" s="1356"/>
      <c r="J236" s="1357"/>
    </row>
    <row r="237" spans="1:10" s="1146" customFormat="1" x14ac:dyDescent="0.3">
      <c r="A237" s="1350">
        <v>11535</v>
      </c>
      <c r="B237" s="1350" t="s">
        <v>1777</v>
      </c>
      <c r="C237" s="1351"/>
      <c r="D237" s="1352"/>
      <c r="E237" s="1353"/>
      <c r="F237" s="1354"/>
      <c r="G237" s="1352"/>
      <c r="H237" s="1355"/>
      <c r="I237" s="1356"/>
      <c r="J237" s="1357"/>
    </row>
    <row r="238" spans="1:10" s="1146" customFormat="1" x14ac:dyDescent="0.3">
      <c r="A238" s="1350">
        <v>11536</v>
      </c>
      <c r="B238" s="1350" t="s">
        <v>1778</v>
      </c>
      <c r="C238" s="1351"/>
      <c r="D238" s="1352">
        <v>100</v>
      </c>
      <c r="E238" s="1353">
        <v>0</v>
      </c>
      <c r="F238" s="1354"/>
      <c r="G238" s="1352">
        <v>100</v>
      </c>
      <c r="H238" s="1355"/>
      <c r="I238" s="1356"/>
      <c r="J238" s="1357"/>
    </row>
    <row r="239" spans="1:10" s="1146" customFormat="1" x14ac:dyDescent="0.3">
      <c r="A239" s="1350">
        <v>11537</v>
      </c>
      <c r="B239" s="1350" t="s">
        <v>1779</v>
      </c>
      <c r="C239" s="1351"/>
      <c r="D239" s="1352"/>
      <c r="E239" s="1353"/>
      <c r="F239" s="1354"/>
      <c r="G239" s="1352"/>
      <c r="H239" s="1355"/>
      <c r="I239" s="1356"/>
      <c r="J239" s="1357"/>
    </row>
    <row r="240" spans="1:10" s="1146" customFormat="1" x14ac:dyDescent="0.3">
      <c r="A240" s="1350">
        <v>11538</v>
      </c>
      <c r="B240" s="1350" t="s">
        <v>1950</v>
      </c>
      <c r="C240" s="1351"/>
      <c r="D240" s="1352"/>
      <c r="E240" s="1353"/>
      <c r="F240" s="1354"/>
      <c r="G240" s="1352"/>
      <c r="H240" s="1355"/>
      <c r="I240" s="1356"/>
      <c r="J240" s="1357"/>
    </row>
    <row r="241" spans="1:10" s="1146" customFormat="1" x14ac:dyDescent="0.3">
      <c r="A241" s="1350">
        <v>11541</v>
      </c>
      <c r="B241" s="1350" t="s">
        <v>1781</v>
      </c>
      <c r="C241" s="1351"/>
      <c r="D241" s="1352"/>
      <c r="E241" s="1353"/>
      <c r="F241" s="1354"/>
      <c r="G241" s="1352"/>
      <c r="H241" s="1355"/>
      <c r="I241" s="1356"/>
      <c r="J241" s="1357"/>
    </row>
    <row r="242" spans="1:10" s="1146" customFormat="1" x14ac:dyDescent="0.3">
      <c r="A242" s="1350">
        <v>11542</v>
      </c>
      <c r="B242" s="1350" t="s">
        <v>1951</v>
      </c>
      <c r="C242" s="1351"/>
      <c r="D242" s="1352"/>
      <c r="E242" s="1353"/>
      <c r="F242" s="1354"/>
      <c r="G242" s="1352"/>
      <c r="H242" s="1355"/>
      <c r="I242" s="1356"/>
      <c r="J242" s="1357"/>
    </row>
    <row r="243" spans="1:10" s="1146" customFormat="1" x14ac:dyDescent="0.3">
      <c r="A243" s="1350">
        <v>11543</v>
      </c>
      <c r="B243" s="1350" t="s">
        <v>1788</v>
      </c>
      <c r="C243" s="1351"/>
      <c r="D243" s="1352"/>
      <c r="E243" s="1353"/>
      <c r="F243" s="1354"/>
      <c r="G243" s="1352"/>
      <c r="H243" s="1355"/>
      <c r="I243" s="1356"/>
      <c r="J243" s="1357"/>
    </row>
    <row r="244" spans="1:10" s="1146" customFormat="1" x14ac:dyDescent="0.3">
      <c r="A244" s="1350">
        <v>11545</v>
      </c>
      <c r="B244" s="1350" t="s">
        <v>1789</v>
      </c>
      <c r="C244" s="1351"/>
      <c r="D244" s="1352"/>
      <c r="E244" s="1353"/>
      <c r="F244" s="1354"/>
      <c r="G244" s="1352"/>
      <c r="H244" s="1355"/>
      <c r="I244" s="1356"/>
      <c r="J244" s="1357"/>
    </row>
    <row r="245" spans="1:10" s="1146" customFormat="1" x14ac:dyDescent="0.3">
      <c r="A245" s="1350">
        <v>11546</v>
      </c>
      <c r="B245" s="1350" t="s">
        <v>1790</v>
      </c>
      <c r="C245" s="1351"/>
      <c r="D245" s="1352"/>
      <c r="E245" s="1353"/>
      <c r="F245" s="1354"/>
      <c r="G245" s="1352"/>
      <c r="H245" s="1355"/>
      <c r="I245" s="1356"/>
      <c r="J245" s="1357"/>
    </row>
    <row r="246" spans="1:10" s="1146" customFormat="1" x14ac:dyDescent="0.3">
      <c r="A246" s="1350">
        <v>11547</v>
      </c>
      <c r="B246" s="1350" t="s">
        <v>1795</v>
      </c>
      <c r="C246" s="1351"/>
      <c r="D246" s="1352"/>
      <c r="E246" s="1353"/>
      <c r="F246" s="1354"/>
      <c r="G246" s="1352"/>
      <c r="H246" s="1355"/>
      <c r="I246" s="1356"/>
      <c r="J246" s="1357"/>
    </row>
    <row r="247" spans="1:10" s="1146" customFormat="1" x14ac:dyDescent="0.3">
      <c r="A247" s="1350">
        <v>11548</v>
      </c>
      <c r="B247" s="1350" t="s">
        <v>1796</v>
      </c>
      <c r="C247" s="1351"/>
      <c r="D247" s="1352"/>
      <c r="E247" s="1353"/>
      <c r="F247" s="1354"/>
      <c r="G247" s="1352"/>
      <c r="H247" s="1355"/>
      <c r="I247" s="1356"/>
      <c r="J247" s="1357"/>
    </row>
    <row r="248" spans="1:10" s="1146" customFormat="1" x14ac:dyDescent="0.3">
      <c r="A248" s="1350">
        <v>11549</v>
      </c>
      <c r="B248" s="1350" t="s">
        <v>1797</v>
      </c>
      <c r="C248" s="1351"/>
      <c r="D248" s="1352"/>
      <c r="E248" s="1353"/>
      <c r="F248" s="1354"/>
      <c r="G248" s="1352"/>
      <c r="H248" s="1355"/>
      <c r="I248" s="1356"/>
      <c r="J248" s="1357"/>
    </row>
    <row r="249" spans="1:10" s="1146" customFormat="1" x14ac:dyDescent="0.3">
      <c r="A249" s="1370">
        <v>11550</v>
      </c>
      <c r="B249" s="1350" t="s">
        <v>1798</v>
      </c>
      <c r="C249" s="1351"/>
      <c r="D249" s="1352"/>
      <c r="E249" s="1353"/>
      <c r="F249" s="1354"/>
      <c r="G249" s="1352"/>
      <c r="H249" s="1355"/>
      <c r="I249" s="1356"/>
      <c r="J249" s="1357"/>
    </row>
    <row r="250" spans="1:10" s="1146" customFormat="1" x14ac:dyDescent="0.3">
      <c r="A250" s="1350">
        <v>11551</v>
      </c>
      <c r="B250" s="1350" t="s">
        <v>1799</v>
      </c>
      <c r="C250" s="1351"/>
      <c r="D250" s="1352"/>
      <c r="E250" s="1353"/>
      <c r="F250" s="1354"/>
      <c r="G250" s="1352"/>
      <c r="H250" s="1355"/>
      <c r="I250" s="1356"/>
      <c r="J250" s="1357"/>
    </row>
    <row r="251" spans="1:10" s="1146" customFormat="1" x14ac:dyDescent="0.3">
      <c r="A251" s="1350">
        <v>11552</v>
      </c>
      <c r="B251" s="1350" t="s">
        <v>1800</v>
      </c>
      <c r="C251" s="1351"/>
      <c r="D251" s="1352"/>
      <c r="E251" s="1353"/>
      <c r="F251" s="1354"/>
      <c r="G251" s="1352"/>
      <c r="H251" s="1355"/>
      <c r="I251" s="1356"/>
      <c r="J251" s="1357"/>
    </row>
    <row r="252" spans="1:10" s="1146" customFormat="1" x14ac:dyDescent="0.3">
      <c r="A252" s="1350">
        <v>11553</v>
      </c>
      <c r="B252" s="1350" t="s">
        <v>1801</v>
      </c>
      <c r="C252" s="1351"/>
      <c r="D252" s="1352"/>
      <c r="E252" s="1353"/>
      <c r="F252" s="1354"/>
      <c r="G252" s="1352"/>
      <c r="H252" s="1355"/>
      <c r="I252" s="1356"/>
      <c r="J252" s="1357"/>
    </row>
    <row r="253" spans="1:10" s="1146" customFormat="1" x14ac:dyDescent="0.3">
      <c r="A253" s="1350">
        <v>11554</v>
      </c>
      <c r="B253" s="1350" t="s">
        <v>1802</v>
      </c>
      <c r="C253" s="1351"/>
      <c r="D253" s="1352"/>
      <c r="E253" s="1353"/>
      <c r="F253" s="1354"/>
      <c r="G253" s="1352"/>
      <c r="H253" s="1355"/>
      <c r="I253" s="1356"/>
      <c r="J253" s="1357"/>
    </row>
    <row r="254" spans="1:10" s="1146" customFormat="1" x14ac:dyDescent="0.3">
      <c r="A254" s="1350">
        <v>11557</v>
      </c>
      <c r="B254" s="1350" t="s">
        <v>1804</v>
      </c>
      <c r="C254" s="1351">
        <v>24.85</v>
      </c>
      <c r="D254" s="1352"/>
      <c r="E254" s="1353">
        <v>25</v>
      </c>
      <c r="F254" s="1354"/>
      <c r="G254" s="1352"/>
      <c r="H254" s="1355"/>
      <c r="I254" s="1356"/>
      <c r="J254" s="1357"/>
    </row>
    <row r="255" spans="1:10" s="1146" customFormat="1" x14ac:dyDescent="0.3">
      <c r="A255" s="1350">
        <v>11556</v>
      </c>
      <c r="B255" s="1350" t="s">
        <v>1952</v>
      </c>
      <c r="C255" s="1351"/>
      <c r="D255" s="1352"/>
      <c r="E255" s="1353"/>
      <c r="F255" s="1354"/>
      <c r="G255" s="1352"/>
      <c r="H255" s="1355"/>
      <c r="I255" s="1356"/>
      <c r="J255" s="1357"/>
    </row>
    <row r="256" spans="1:10" s="1146" customFormat="1" x14ac:dyDescent="0.3">
      <c r="A256" s="1350">
        <v>11558</v>
      </c>
      <c r="B256" s="1350" t="s">
        <v>1805</v>
      </c>
      <c r="C256" s="1351"/>
      <c r="D256" s="1352"/>
      <c r="E256" s="1353"/>
      <c r="F256" s="1354"/>
      <c r="G256" s="1352"/>
      <c r="H256" s="1355"/>
      <c r="I256" s="1356"/>
      <c r="J256" s="1357"/>
    </row>
    <row r="257" spans="1:10" s="1146" customFormat="1" x14ac:dyDescent="0.3">
      <c r="A257" s="1350">
        <v>11559</v>
      </c>
      <c r="B257" s="1350" t="s">
        <v>1806</v>
      </c>
      <c r="C257" s="1351"/>
      <c r="D257" s="1352"/>
      <c r="E257" s="1353"/>
      <c r="F257" s="1354"/>
      <c r="G257" s="1352"/>
      <c r="H257" s="1355"/>
      <c r="I257" s="1356"/>
      <c r="J257" s="1357"/>
    </row>
    <row r="258" spans="1:10" s="1146" customFormat="1" x14ac:dyDescent="0.3">
      <c r="A258" s="1350">
        <v>11563</v>
      </c>
      <c r="B258" s="1350" t="s">
        <v>1807</v>
      </c>
      <c r="C258" s="1351">
        <v>144.35</v>
      </c>
      <c r="D258" s="1352"/>
      <c r="E258" s="1353">
        <v>144</v>
      </c>
      <c r="F258" s="1354">
        <v>97.59</v>
      </c>
      <c r="G258" s="1352"/>
      <c r="H258" s="1355">
        <v>200</v>
      </c>
      <c r="I258" s="1356">
        <v>200</v>
      </c>
      <c r="J258" s="1357">
        <v>100</v>
      </c>
    </row>
    <row r="259" spans="1:10" s="1146" customFormat="1" x14ac:dyDescent="0.3">
      <c r="A259" s="1350">
        <v>11564</v>
      </c>
      <c r="B259" s="1350" t="s">
        <v>1808</v>
      </c>
      <c r="C259" s="1351">
        <v>197.32000000000002</v>
      </c>
      <c r="D259" s="1352">
        <v>100</v>
      </c>
      <c r="E259" s="1353">
        <v>197</v>
      </c>
      <c r="F259" s="1354">
        <v>11.12</v>
      </c>
      <c r="G259" s="1352">
        <v>100</v>
      </c>
      <c r="H259" s="1355">
        <v>100</v>
      </c>
      <c r="I259" s="1356">
        <v>200</v>
      </c>
      <c r="J259" s="1357">
        <v>100</v>
      </c>
    </row>
    <row r="260" spans="1:10" s="1146" customFormat="1" x14ac:dyDescent="0.3">
      <c r="A260" s="1350">
        <v>11565</v>
      </c>
      <c r="B260" s="1350" t="s">
        <v>1809</v>
      </c>
      <c r="C260" s="1351"/>
      <c r="D260" s="1352"/>
      <c r="E260" s="1353"/>
      <c r="F260" s="1354"/>
      <c r="G260" s="1352"/>
      <c r="H260" s="1355"/>
      <c r="I260" s="1356"/>
      <c r="J260" s="1357"/>
    </row>
    <row r="261" spans="1:10" s="1146" customFormat="1" x14ac:dyDescent="0.3">
      <c r="A261" s="1350">
        <v>11566</v>
      </c>
      <c r="B261" s="1350" t="s">
        <v>1810</v>
      </c>
      <c r="C261" s="1351"/>
      <c r="D261" s="1352"/>
      <c r="E261" s="1353"/>
      <c r="F261" s="1354"/>
      <c r="G261" s="1352"/>
      <c r="H261" s="1355"/>
      <c r="I261" s="1356"/>
      <c r="J261" s="1357"/>
    </row>
    <row r="262" spans="1:10" s="1146" customFormat="1" x14ac:dyDescent="0.3">
      <c r="A262" s="1350">
        <v>11568</v>
      </c>
      <c r="B262" s="1350" t="s">
        <v>1811</v>
      </c>
      <c r="C262" s="1351"/>
      <c r="D262" s="1352"/>
      <c r="E262" s="1353">
        <v>5803</v>
      </c>
      <c r="F262" s="1354"/>
      <c r="G262" s="1352"/>
      <c r="H262" s="1355"/>
      <c r="I262" s="1356"/>
      <c r="J262" s="1357"/>
    </row>
    <row r="263" spans="1:10" s="1146" customFormat="1" x14ac:dyDescent="0.3">
      <c r="A263" s="1350">
        <v>11569</v>
      </c>
      <c r="B263" s="1350" t="s">
        <v>1812</v>
      </c>
      <c r="C263" s="1351"/>
      <c r="D263" s="1352"/>
      <c r="E263" s="1353"/>
      <c r="F263" s="1354">
        <v>188.25</v>
      </c>
      <c r="G263" s="1352"/>
      <c r="H263" s="1355">
        <v>188</v>
      </c>
      <c r="I263" s="1356"/>
      <c r="J263" s="1357"/>
    </row>
    <row r="264" spans="1:10" s="1146" customFormat="1" x14ac:dyDescent="0.3">
      <c r="A264" s="1350">
        <v>11571</v>
      </c>
      <c r="B264" s="1350" t="s">
        <v>1813</v>
      </c>
      <c r="C264" s="1351">
        <v>1275.6200000000001</v>
      </c>
      <c r="D264" s="1352">
        <v>2000</v>
      </c>
      <c r="E264" s="1353">
        <v>3294</v>
      </c>
      <c r="F264" s="1354">
        <v>1183.48</v>
      </c>
      <c r="G264" s="1352">
        <v>3000</v>
      </c>
      <c r="H264" s="1355">
        <v>3000</v>
      </c>
      <c r="I264" s="1356">
        <v>3500</v>
      </c>
      <c r="J264" s="1357">
        <v>3000</v>
      </c>
    </row>
    <row r="265" spans="1:10" s="1146" customFormat="1" x14ac:dyDescent="0.3">
      <c r="A265" s="1350">
        <v>11572</v>
      </c>
      <c r="B265" s="1350" t="s">
        <v>1953</v>
      </c>
      <c r="C265" s="1351"/>
      <c r="D265" s="1352"/>
      <c r="E265" s="1353"/>
      <c r="F265" s="1354"/>
      <c r="G265" s="1352"/>
      <c r="H265" s="1355"/>
      <c r="I265" s="1356"/>
      <c r="J265" s="1357"/>
    </row>
    <row r="266" spans="1:10" s="1146" customFormat="1" x14ac:dyDescent="0.3">
      <c r="A266" s="1350">
        <v>11573</v>
      </c>
      <c r="B266" s="1350" t="s">
        <v>1815</v>
      </c>
      <c r="C266" s="1351"/>
      <c r="D266" s="1352"/>
      <c r="E266" s="1353"/>
      <c r="F266" s="1354"/>
      <c r="G266" s="1352"/>
      <c r="H266" s="1355"/>
      <c r="I266" s="1356"/>
      <c r="J266" s="1357"/>
    </row>
    <row r="267" spans="1:10" s="1146" customFormat="1" x14ac:dyDescent="0.3">
      <c r="A267" s="1350">
        <v>11575</v>
      </c>
      <c r="B267" s="1350" t="s">
        <v>1816</v>
      </c>
      <c r="C267" s="1351"/>
      <c r="D267" s="1352"/>
      <c r="E267" s="1353"/>
      <c r="F267" s="1354"/>
      <c r="G267" s="1352"/>
      <c r="H267" s="1355"/>
      <c r="I267" s="1356"/>
      <c r="J267" s="1357"/>
    </row>
    <row r="268" spans="1:10" s="1146" customFormat="1" x14ac:dyDescent="0.3">
      <c r="A268" s="1350">
        <v>11576</v>
      </c>
      <c r="B268" s="1350" t="s">
        <v>1817</v>
      </c>
      <c r="C268" s="1351"/>
      <c r="D268" s="1352">
        <v>300</v>
      </c>
      <c r="E268" s="1353"/>
      <c r="F268" s="1354"/>
      <c r="G268" s="1352"/>
      <c r="H268" s="1355"/>
      <c r="I268" s="1356"/>
      <c r="J268" s="1357"/>
    </row>
    <row r="269" spans="1:10" s="1146" customFormat="1" x14ac:dyDescent="0.3">
      <c r="A269" s="1350">
        <v>11577</v>
      </c>
      <c r="B269" s="1350" t="s">
        <v>1818</v>
      </c>
      <c r="C269" s="1351">
        <v>236.95000000000002</v>
      </c>
      <c r="D269" s="1352">
        <v>450</v>
      </c>
      <c r="E269" s="1353">
        <v>250</v>
      </c>
      <c r="F269" s="1354">
        <v>15.88</v>
      </c>
      <c r="G269" s="1352">
        <v>450</v>
      </c>
      <c r="H269" s="1355">
        <v>100</v>
      </c>
      <c r="I269" s="1356">
        <v>400</v>
      </c>
      <c r="J269" s="1357">
        <v>200</v>
      </c>
    </row>
    <row r="270" spans="1:10" s="1146" customFormat="1" x14ac:dyDescent="0.3">
      <c r="A270" s="1370">
        <v>11578</v>
      </c>
      <c r="B270" s="1350" t="s">
        <v>1819</v>
      </c>
      <c r="C270" s="1351"/>
      <c r="D270" s="1352"/>
      <c r="E270" s="1353"/>
      <c r="F270" s="1354"/>
      <c r="G270" s="1352"/>
      <c r="H270" s="1355">
        <v>0</v>
      </c>
      <c r="I270" s="1356"/>
      <c r="J270" s="1357"/>
    </row>
    <row r="271" spans="1:10" s="1146" customFormat="1" x14ac:dyDescent="0.3">
      <c r="A271" s="1370">
        <v>11579</v>
      </c>
      <c r="B271" s="1350" t="s">
        <v>1820</v>
      </c>
      <c r="C271" s="1351"/>
      <c r="D271" s="1352"/>
      <c r="E271" s="1353"/>
      <c r="F271" s="1354"/>
      <c r="G271" s="1352"/>
      <c r="H271" s="1355"/>
      <c r="I271" s="1356"/>
      <c r="J271" s="1357"/>
    </row>
    <row r="272" spans="1:10" s="1146" customFormat="1" x14ac:dyDescent="0.3">
      <c r="A272" s="1350">
        <v>11582</v>
      </c>
      <c r="B272" s="1350" t="s">
        <v>1821</v>
      </c>
      <c r="C272" s="1351"/>
      <c r="D272" s="1352">
        <v>0</v>
      </c>
      <c r="E272" s="1353">
        <v>0</v>
      </c>
      <c r="F272" s="1354"/>
      <c r="G272" s="1352">
        <v>100</v>
      </c>
      <c r="H272" s="1355"/>
      <c r="I272" s="1356"/>
      <c r="J272" s="1357"/>
    </row>
    <row r="273" spans="1:10" s="1146" customFormat="1" x14ac:dyDescent="0.3">
      <c r="A273" s="1350">
        <v>11584</v>
      </c>
      <c r="B273" s="1350" t="s">
        <v>1822</v>
      </c>
      <c r="C273" s="1351">
        <v>1561.16</v>
      </c>
      <c r="D273" s="1352">
        <v>0</v>
      </c>
      <c r="E273" s="1353">
        <v>1561</v>
      </c>
      <c r="F273" s="1354"/>
      <c r="G273" s="1352"/>
      <c r="H273" s="1355">
        <v>0</v>
      </c>
      <c r="I273" s="1356">
        <v>1000</v>
      </c>
      <c r="J273" s="1357">
        <v>500</v>
      </c>
    </row>
    <row r="274" spans="1:10" s="1146" customFormat="1" x14ac:dyDescent="0.3">
      <c r="A274" s="1350">
        <v>11585</v>
      </c>
      <c r="B274" s="1350" t="s">
        <v>1823</v>
      </c>
      <c r="C274" s="1351"/>
      <c r="D274" s="1352"/>
      <c r="E274" s="1353"/>
      <c r="F274" s="1354"/>
      <c r="G274" s="1352"/>
      <c r="H274" s="1355">
        <v>0</v>
      </c>
      <c r="I274" s="1356"/>
      <c r="J274" s="1357"/>
    </row>
    <row r="275" spans="1:10" s="1146" customFormat="1" x14ac:dyDescent="0.3">
      <c r="A275" s="1350">
        <v>11586</v>
      </c>
      <c r="B275" s="1350" t="s">
        <v>1954</v>
      </c>
      <c r="C275" s="1351"/>
      <c r="D275" s="1352"/>
      <c r="E275" s="1353"/>
      <c r="F275" s="1354"/>
      <c r="G275" s="1352"/>
      <c r="H275" s="1355"/>
      <c r="I275" s="1356"/>
      <c r="J275" s="1357"/>
    </row>
    <row r="276" spans="1:10" s="1146" customFormat="1" x14ac:dyDescent="0.3">
      <c r="A276" s="1350">
        <v>11589</v>
      </c>
      <c r="B276" s="1350" t="s">
        <v>1825</v>
      </c>
      <c r="C276" s="1351"/>
      <c r="D276" s="1352"/>
      <c r="E276" s="1353"/>
      <c r="F276" s="1354"/>
      <c r="G276" s="1352"/>
      <c r="H276" s="1355"/>
      <c r="I276" s="1356"/>
      <c r="J276" s="1357"/>
    </row>
    <row r="277" spans="1:10" s="1146" customFormat="1" x14ac:dyDescent="0.3">
      <c r="A277" s="1350">
        <v>11590</v>
      </c>
      <c r="B277" s="1350" t="s">
        <v>1826</v>
      </c>
      <c r="C277" s="1351"/>
      <c r="D277" s="1352"/>
      <c r="E277" s="1353"/>
      <c r="F277" s="1354"/>
      <c r="G277" s="1352"/>
      <c r="H277" s="1355"/>
      <c r="I277" s="1356"/>
      <c r="J277" s="1357"/>
    </row>
    <row r="278" spans="1:10" s="1146" customFormat="1" x14ac:dyDescent="0.3">
      <c r="A278" s="1350">
        <v>11593</v>
      </c>
      <c r="B278" s="1350" t="s">
        <v>1827</v>
      </c>
      <c r="C278" s="1351"/>
      <c r="D278" s="1352"/>
      <c r="E278" s="1353"/>
      <c r="F278" s="1354"/>
      <c r="G278" s="1352"/>
      <c r="H278" s="1355"/>
      <c r="I278" s="1356"/>
      <c r="J278" s="1357"/>
    </row>
    <row r="279" spans="1:10" s="1146" customFormat="1" x14ac:dyDescent="0.3">
      <c r="A279" s="1350">
        <v>11596</v>
      </c>
      <c r="B279" s="1350" t="s">
        <v>1955</v>
      </c>
      <c r="C279" s="1351"/>
      <c r="D279" s="1352"/>
      <c r="E279" s="1353"/>
      <c r="F279" s="1354"/>
      <c r="G279" s="1352"/>
      <c r="H279" s="1355"/>
      <c r="I279" s="1356"/>
      <c r="J279" s="1357"/>
    </row>
    <row r="280" spans="1:10" s="1146" customFormat="1" x14ac:dyDescent="0.3">
      <c r="A280" s="1350">
        <v>11597</v>
      </c>
      <c r="B280" s="1350" t="s">
        <v>1956</v>
      </c>
      <c r="C280" s="1351"/>
      <c r="D280" s="1352"/>
      <c r="E280" s="1353"/>
      <c r="F280" s="1354"/>
      <c r="G280" s="1352"/>
      <c r="H280" s="1355"/>
      <c r="I280" s="1356"/>
      <c r="J280" s="1357"/>
    </row>
    <row r="281" spans="1:10" s="1146" customFormat="1" x14ac:dyDescent="0.3">
      <c r="A281" s="1350">
        <v>11598</v>
      </c>
      <c r="B281" s="1350" t="s">
        <v>1957</v>
      </c>
      <c r="C281" s="1351"/>
      <c r="D281" s="1352"/>
      <c r="E281" s="1353"/>
      <c r="F281" s="1354"/>
      <c r="G281" s="1352"/>
      <c r="H281" s="1355"/>
      <c r="I281" s="1356"/>
      <c r="J281" s="1357"/>
    </row>
    <row r="282" spans="1:10" s="1146" customFormat="1" x14ac:dyDescent="0.3">
      <c r="A282" s="1350">
        <v>11599</v>
      </c>
      <c r="B282" s="1350" t="s">
        <v>1831</v>
      </c>
      <c r="C282" s="1351"/>
      <c r="D282" s="1352">
        <v>200</v>
      </c>
      <c r="E282" s="1353"/>
      <c r="F282" s="1354"/>
      <c r="G282" s="1352"/>
      <c r="H282" s="1355"/>
      <c r="I282" s="1356"/>
      <c r="J282" s="1357"/>
    </row>
    <row r="283" spans="1:10" s="1146" customFormat="1" x14ac:dyDescent="0.3">
      <c r="A283" s="1350">
        <v>11600</v>
      </c>
      <c r="B283" s="1350" t="s">
        <v>1832</v>
      </c>
      <c r="C283" s="1351"/>
      <c r="D283" s="1352"/>
      <c r="E283" s="1353"/>
      <c r="F283" s="1354"/>
      <c r="G283" s="1352"/>
      <c r="H283" s="1355"/>
      <c r="I283" s="1356"/>
      <c r="J283" s="1357"/>
    </row>
    <row r="284" spans="1:10" s="1146" customFormat="1" x14ac:dyDescent="0.3">
      <c r="A284" s="1350">
        <v>11601</v>
      </c>
      <c r="B284" s="1350" t="s">
        <v>1833</v>
      </c>
      <c r="C284" s="1351"/>
      <c r="D284" s="1352"/>
      <c r="E284" s="1353"/>
      <c r="F284" s="1354"/>
      <c r="G284" s="1352"/>
      <c r="H284" s="1355"/>
      <c r="I284" s="1356"/>
      <c r="J284" s="1357"/>
    </row>
    <row r="285" spans="1:10" s="1146" customFormat="1" x14ac:dyDescent="0.3">
      <c r="A285" s="1350">
        <v>11602</v>
      </c>
      <c r="B285" s="1350" t="s">
        <v>1958</v>
      </c>
      <c r="C285" s="1351"/>
      <c r="D285" s="1352"/>
      <c r="E285" s="1353"/>
      <c r="F285" s="1354"/>
      <c r="G285" s="1352"/>
      <c r="H285" s="1355"/>
      <c r="I285" s="1356"/>
      <c r="J285" s="1357"/>
    </row>
    <row r="286" spans="1:10" s="1146" customFormat="1" x14ac:dyDescent="0.3">
      <c r="A286" s="1350">
        <v>11604</v>
      </c>
      <c r="B286" s="1350" t="s">
        <v>1836</v>
      </c>
      <c r="C286" s="1351"/>
      <c r="D286" s="1352"/>
      <c r="E286" s="1353"/>
      <c r="F286" s="1354"/>
      <c r="G286" s="1352"/>
      <c r="H286" s="1355"/>
      <c r="I286" s="1356"/>
      <c r="J286" s="1357"/>
    </row>
    <row r="287" spans="1:10" s="1146" customFormat="1" x14ac:dyDescent="0.3">
      <c r="A287" s="1350">
        <v>11606</v>
      </c>
      <c r="B287" s="1350" t="s">
        <v>1959</v>
      </c>
      <c r="C287" s="1351"/>
      <c r="D287" s="1352"/>
      <c r="E287" s="1353"/>
      <c r="F287" s="1354"/>
      <c r="G287" s="1352"/>
      <c r="H287" s="1355"/>
      <c r="I287" s="1356"/>
      <c r="J287" s="1357"/>
    </row>
    <row r="288" spans="1:10" s="1146" customFormat="1" x14ac:dyDescent="0.3">
      <c r="A288" s="1350">
        <v>11607</v>
      </c>
      <c r="B288" s="1350" t="s">
        <v>1838</v>
      </c>
      <c r="C288" s="1351"/>
      <c r="D288" s="1352"/>
      <c r="E288" s="1353"/>
      <c r="F288" s="1354"/>
      <c r="G288" s="1352"/>
      <c r="H288" s="1355"/>
      <c r="I288" s="1356"/>
      <c r="J288" s="1357"/>
    </row>
    <row r="289" spans="1:10" s="1146" customFormat="1" x14ac:dyDescent="0.3">
      <c r="A289" s="1350">
        <v>11608</v>
      </c>
      <c r="B289" s="1350" t="s">
        <v>1839</v>
      </c>
      <c r="C289" s="1351"/>
      <c r="D289" s="1352"/>
      <c r="E289" s="1353"/>
      <c r="F289" s="1354"/>
      <c r="G289" s="1352"/>
      <c r="H289" s="1355"/>
      <c r="I289" s="1356"/>
      <c r="J289" s="1357"/>
    </row>
    <row r="290" spans="1:10" s="1146" customFormat="1" x14ac:dyDescent="0.3">
      <c r="A290" s="1350">
        <v>11609</v>
      </c>
      <c r="B290" s="1350" t="s">
        <v>1840</v>
      </c>
      <c r="C290" s="1351"/>
      <c r="D290" s="1352"/>
      <c r="E290" s="1353"/>
      <c r="F290" s="1354"/>
      <c r="G290" s="1352"/>
      <c r="H290" s="1355"/>
      <c r="I290" s="1356"/>
      <c r="J290" s="1357"/>
    </row>
    <row r="291" spans="1:10" s="1146" customFormat="1" x14ac:dyDescent="0.3">
      <c r="A291" s="1350">
        <v>11610</v>
      </c>
      <c r="B291" s="1350" t="s">
        <v>1841</v>
      </c>
      <c r="C291" s="1351"/>
      <c r="D291" s="1352"/>
      <c r="E291" s="1353"/>
      <c r="F291" s="1354"/>
      <c r="G291" s="1352"/>
      <c r="H291" s="1355"/>
      <c r="I291" s="1356"/>
      <c r="J291" s="1357"/>
    </row>
    <row r="292" spans="1:10" s="1146" customFormat="1" x14ac:dyDescent="0.3">
      <c r="A292" s="1350">
        <v>11611</v>
      </c>
      <c r="B292" s="1350" t="s">
        <v>1842</v>
      </c>
      <c r="C292" s="1351"/>
      <c r="D292" s="1352"/>
      <c r="E292" s="1353"/>
      <c r="F292" s="1354"/>
      <c r="G292" s="1352"/>
      <c r="H292" s="1355"/>
      <c r="I292" s="1356"/>
      <c r="J292" s="1357"/>
    </row>
    <row r="293" spans="1:10" s="1146" customFormat="1" x14ac:dyDescent="0.3">
      <c r="A293" s="1350">
        <v>11612</v>
      </c>
      <c r="B293" s="1350" t="s">
        <v>1843</v>
      </c>
      <c r="C293" s="1351"/>
      <c r="D293" s="1352"/>
      <c r="E293" s="1353"/>
      <c r="F293" s="1354"/>
      <c r="G293" s="1352"/>
      <c r="H293" s="1355"/>
      <c r="I293" s="1356"/>
      <c r="J293" s="1357"/>
    </row>
    <row r="294" spans="1:10" s="1146" customFormat="1" x14ac:dyDescent="0.3">
      <c r="A294" s="1370">
        <v>11613</v>
      </c>
      <c r="B294" s="1350" t="s">
        <v>1960</v>
      </c>
      <c r="C294" s="1351"/>
      <c r="D294" s="1352"/>
      <c r="E294" s="1353"/>
      <c r="F294" s="1354"/>
      <c r="G294" s="1352"/>
      <c r="H294" s="1355"/>
      <c r="I294" s="1356"/>
      <c r="J294" s="1357"/>
    </row>
    <row r="295" spans="1:10" s="1146" customFormat="1" x14ac:dyDescent="0.3">
      <c r="A295" s="1350">
        <v>11614</v>
      </c>
      <c r="B295" s="1350" t="s">
        <v>1846</v>
      </c>
      <c r="C295" s="1351"/>
      <c r="D295" s="1352"/>
      <c r="E295" s="1353"/>
      <c r="F295" s="1354"/>
      <c r="G295" s="1352"/>
      <c r="H295" s="1355"/>
      <c r="I295" s="1356"/>
      <c r="J295" s="1357"/>
    </row>
    <row r="296" spans="1:10" s="1146" customFormat="1" x14ac:dyDescent="0.3">
      <c r="A296" s="1350">
        <v>11616</v>
      </c>
      <c r="B296" s="1350" t="s">
        <v>1847</v>
      </c>
      <c r="C296" s="1351"/>
      <c r="D296" s="1352"/>
      <c r="E296" s="1353"/>
      <c r="F296" s="1354"/>
      <c r="G296" s="1352"/>
      <c r="H296" s="1355"/>
      <c r="I296" s="1356"/>
      <c r="J296" s="1357"/>
    </row>
    <row r="297" spans="1:10" s="1146" customFormat="1" x14ac:dyDescent="0.3">
      <c r="A297" s="1350">
        <v>11617</v>
      </c>
      <c r="B297" s="1350" t="s">
        <v>1848</v>
      </c>
      <c r="C297" s="1351">
        <v>391.53000000000003</v>
      </c>
      <c r="D297" s="1352">
        <v>250</v>
      </c>
      <c r="E297" s="1353">
        <v>400</v>
      </c>
      <c r="F297" s="1354">
        <v>295.10000000000002</v>
      </c>
      <c r="G297" s="1352">
        <v>600</v>
      </c>
      <c r="H297" s="1355">
        <v>2548</v>
      </c>
      <c r="I297" s="1356">
        <v>500</v>
      </c>
      <c r="J297" s="1357">
        <v>500</v>
      </c>
    </row>
    <row r="298" spans="1:10" s="1146" customFormat="1" x14ac:dyDescent="0.3">
      <c r="A298" s="1350">
        <v>11618</v>
      </c>
      <c r="B298" s="1350" t="s">
        <v>1849</v>
      </c>
      <c r="C298" s="1351"/>
      <c r="D298" s="1352"/>
      <c r="E298" s="1353"/>
      <c r="F298" s="1354"/>
      <c r="G298" s="1352"/>
      <c r="H298" s="1355"/>
      <c r="I298" s="1356"/>
      <c r="J298" s="1357">
        <v>0</v>
      </c>
    </row>
    <row r="299" spans="1:10" s="1146" customFormat="1" x14ac:dyDescent="0.3">
      <c r="A299" s="1350">
        <v>11619</v>
      </c>
      <c r="B299" s="1350" t="s">
        <v>1850</v>
      </c>
      <c r="C299" s="1351"/>
      <c r="D299" s="1352"/>
      <c r="E299" s="1353"/>
      <c r="F299" s="1354"/>
      <c r="G299" s="1352"/>
      <c r="H299" s="1355"/>
      <c r="I299" s="1356"/>
      <c r="J299" s="1357"/>
    </row>
    <row r="300" spans="1:10" s="1146" customFormat="1" x14ac:dyDescent="0.3">
      <c r="A300" s="1350">
        <v>11620</v>
      </c>
      <c r="B300" s="1350" t="s">
        <v>1851</v>
      </c>
      <c r="C300" s="1351">
        <v>3193.54</v>
      </c>
      <c r="D300" s="1352">
        <v>100</v>
      </c>
      <c r="E300" s="1353">
        <v>3500</v>
      </c>
      <c r="F300" s="1354">
        <v>1210.51</v>
      </c>
      <c r="G300" s="1352">
        <v>150</v>
      </c>
      <c r="H300" s="1355">
        <v>3500</v>
      </c>
      <c r="I300" s="1356">
        <v>3500</v>
      </c>
      <c r="J300" s="1357">
        <v>3000</v>
      </c>
    </row>
    <row r="301" spans="1:10" s="1146" customFormat="1" x14ac:dyDescent="0.3">
      <c r="A301" s="1350">
        <v>11621</v>
      </c>
      <c r="B301" s="1350" t="s">
        <v>1852</v>
      </c>
      <c r="C301" s="1351"/>
      <c r="D301" s="1352"/>
      <c r="E301" s="1353"/>
      <c r="F301" s="1354"/>
      <c r="G301" s="1352"/>
      <c r="H301" s="1355"/>
      <c r="I301" s="1356"/>
      <c r="J301" s="1357"/>
    </row>
    <row r="302" spans="1:10" s="1146" customFormat="1" x14ac:dyDescent="0.3">
      <c r="A302" s="1350">
        <v>11622</v>
      </c>
      <c r="B302" s="1350" t="s">
        <v>1853</v>
      </c>
      <c r="C302" s="1351"/>
      <c r="D302" s="1352"/>
      <c r="E302" s="1353"/>
      <c r="F302" s="1354"/>
      <c r="G302" s="1352"/>
      <c r="H302" s="1355"/>
      <c r="I302" s="1356"/>
      <c r="J302" s="1357"/>
    </row>
    <row r="303" spans="1:10" s="1146" customFormat="1" x14ac:dyDescent="0.3">
      <c r="A303" s="1350">
        <v>11624</v>
      </c>
      <c r="B303" s="1350" t="s">
        <v>1854</v>
      </c>
      <c r="C303" s="1351"/>
      <c r="D303" s="1352"/>
      <c r="E303" s="1353"/>
      <c r="F303" s="1354"/>
      <c r="G303" s="1352"/>
      <c r="H303" s="1355"/>
      <c r="I303" s="1356"/>
      <c r="J303" s="1357"/>
    </row>
    <row r="304" spans="1:10" s="1146" customFormat="1" x14ac:dyDescent="0.3">
      <c r="A304" s="1350">
        <v>11626</v>
      </c>
      <c r="B304" s="1350" t="s">
        <v>1855</v>
      </c>
      <c r="C304" s="1351"/>
      <c r="D304" s="1352"/>
      <c r="E304" s="1353"/>
      <c r="F304" s="1354"/>
      <c r="G304" s="1352"/>
      <c r="H304" s="1355"/>
      <c r="I304" s="1356"/>
      <c r="J304" s="1357"/>
    </row>
    <row r="305" spans="1:10" s="1146" customFormat="1" x14ac:dyDescent="0.3">
      <c r="A305" s="1350">
        <v>11627</v>
      </c>
      <c r="B305" s="1350" t="s">
        <v>1856</v>
      </c>
      <c r="C305" s="1351"/>
      <c r="D305" s="1352"/>
      <c r="E305" s="1353"/>
      <c r="F305" s="1354">
        <v>210</v>
      </c>
      <c r="G305" s="1352"/>
      <c r="H305" s="1355">
        <v>210</v>
      </c>
      <c r="I305" s="1356"/>
      <c r="J305" s="1357">
        <v>200</v>
      </c>
    </row>
    <row r="306" spans="1:10" s="1146" customFormat="1" x14ac:dyDescent="0.3">
      <c r="A306" s="1350">
        <v>11628</v>
      </c>
      <c r="B306" s="1350" t="s">
        <v>1961</v>
      </c>
      <c r="C306" s="1351"/>
      <c r="D306" s="1352"/>
      <c r="E306" s="1353"/>
      <c r="F306" s="1354"/>
      <c r="G306" s="1352"/>
      <c r="H306" s="1355"/>
      <c r="I306" s="1356"/>
      <c r="J306" s="1357"/>
    </row>
    <row r="307" spans="1:10" s="1146" customFormat="1" x14ac:dyDescent="0.3">
      <c r="A307" s="1350">
        <v>11629</v>
      </c>
      <c r="B307" s="1350" t="s">
        <v>1961</v>
      </c>
      <c r="C307" s="1351"/>
      <c r="D307" s="1352"/>
      <c r="E307" s="1353"/>
      <c r="F307" s="1354"/>
      <c r="G307" s="1352"/>
      <c r="H307" s="1355"/>
      <c r="I307" s="1356"/>
      <c r="J307" s="1357"/>
    </row>
    <row r="308" spans="1:10" s="1146" customFormat="1" x14ac:dyDescent="0.3">
      <c r="A308" s="1350">
        <v>11631</v>
      </c>
      <c r="B308" s="1350" t="s">
        <v>1860</v>
      </c>
      <c r="C308" s="1351"/>
      <c r="D308" s="1352"/>
      <c r="E308" s="1353"/>
      <c r="F308" s="1354"/>
      <c r="G308" s="1352"/>
      <c r="H308" s="1355"/>
      <c r="I308" s="1356"/>
      <c r="J308" s="1357"/>
    </row>
    <row r="309" spans="1:10" s="1146" customFormat="1" x14ac:dyDescent="0.3">
      <c r="A309" s="1350">
        <v>11632</v>
      </c>
      <c r="B309" s="1350" t="s">
        <v>1962</v>
      </c>
      <c r="C309" s="1351"/>
      <c r="D309" s="1352"/>
      <c r="E309" s="1353"/>
      <c r="F309" s="1354"/>
      <c r="G309" s="1352"/>
      <c r="H309" s="1355"/>
      <c r="I309" s="1356"/>
      <c r="J309" s="1357"/>
    </row>
    <row r="310" spans="1:10" s="1146" customFormat="1" x14ac:dyDescent="0.3">
      <c r="A310" s="1350">
        <v>11633</v>
      </c>
      <c r="B310" s="1350" t="s">
        <v>1862</v>
      </c>
      <c r="C310" s="1351"/>
      <c r="D310" s="1352"/>
      <c r="E310" s="1353"/>
      <c r="F310" s="1354"/>
      <c r="G310" s="1352"/>
      <c r="H310" s="1355"/>
      <c r="I310" s="1356"/>
      <c r="J310" s="1357"/>
    </row>
    <row r="311" spans="1:10" s="1146" customFormat="1" x14ac:dyDescent="0.3">
      <c r="A311" s="1350">
        <v>11634</v>
      </c>
      <c r="B311" s="1350" t="s">
        <v>1863</v>
      </c>
      <c r="C311" s="1351">
        <v>147</v>
      </c>
      <c r="D311" s="1352"/>
      <c r="E311" s="1353"/>
      <c r="F311" s="1354">
        <v>97.47</v>
      </c>
      <c r="G311" s="1352"/>
      <c r="H311" s="1355">
        <v>97</v>
      </c>
      <c r="I311" s="1356"/>
      <c r="J311" s="1357"/>
    </row>
    <row r="312" spans="1:10" s="1146" customFormat="1" x14ac:dyDescent="0.3">
      <c r="A312" s="1350">
        <v>11635</v>
      </c>
      <c r="B312" s="1350" t="s">
        <v>1864</v>
      </c>
      <c r="C312" s="1351">
        <v>1500.8</v>
      </c>
      <c r="D312" s="1352">
        <v>200</v>
      </c>
      <c r="E312" s="1353">
        <v>1500.8</v>
      </c>
      <c r="F312" s="1354"/>
      <c r="G312" s="1352">
        <v>100</v>
      </c>
      <c r="H312" s="1355">
        <v>500</v>
      </c>
      <c r="I312" s="1356">
        <v>500</v>
      </c>
      <c r="J312" s="1357">
        <v>100</v>
      </c>
    </row>
    <row r="313" spans="1:10" s="1146" customFormat="1" x14ac:dyDescent="0.3">
      <c r="A313" s="1350">
        <v>11636</v>
      </c>
      <c r="B313" s="1350" t="s">
        <v>1963</v>
      </c>
      <c r="C313" s="1351"/>
      <c r="D313" s="1352"/>
      <c r="E313" s="1353"/>
      <c r="F313" s="1354"/>
      <c r="G313" s="1352"/>
      <c r="H313" s="1355"/>
      <c r="I313" s="1356"/>
      <c r="J313" s="1357"/>
    </row>
    <row r="314" spans="1:10" s="1146" customFormat="1" x14ac:dyDescent="0.3">
      <c r="A314" s="1350">
        <v>11637</v>
      </c>
      <c r="B314" s="1350" t="s">
        <v>1866</v>
      </c>
      <c r="C314" s="1351"/>
      <c r="D314" s="1352"/>
      <c r="E314" s="1353"/>
      <c r="F314" s="1354"/>
      <c r="G314" s="1352"/>
      <c r="H314" s="1355"/>
      <c r="I314" s="1356"/>
      <c r="J314" s="1357"/>
    </row>
    <row r="315" spans="1:10" s="1146" customFormat="1" x14ac:dyDescent="0.3">
      <c r="A315" s="1350">
        <v>11638</v>
      </c>
      <c r="B315" s="1350" t="s">
        <v>1867</v>
      </c>
      <c r="C315" s="1351"/>
      <c r="D315" s="1352"/>
      <c r="E315" s="1353"/>
      <c r="F315" s="1354"/>
      <c r="G315" s="1352"/>
      <c r="H315" s="1355"/>
      <c r="I315" s="1356"/>
      <c r="J315" s="1357"/>
    </row>
    <row r="316" spans="1:10" s="1146" customFormat="1" x14ac:dyDescent="0.3">
      <c r="A316" s="1350">
        <v>11640</v>
      </c>
      <c r="B316" s="1350" t="s">
        <v>1868</v>
      </c>
      <c r="C316" s="1351"/>
      <c r="D316" s="1352"/>
      <c r="E316" s="1353"/>
      <c r="F316" s="1354"/>
      <c r="G316" s="1352"/>
      <c r="H316" s="1355"/>
      <c r="I316" s="1356"/>
      <c r="J316" s="1357"/>
    </row>
    <row r="317" spans="1:10" s="1146" customFormat="1" x14ac:dyDescent="0.3">
      <c r="A317" s="1370">
        <v>11641</v>
      </c>
      <c r="B317" s="1350" t="s">
        <v>1869</v>
      </c>
      <c r="C317" s="1351"/>
      <c r="D317" s="1352"/>
      <c r="E317" s="1353"/>
      <c r="F317" s="1354"/>
      <c r="G317" s="1352"/>
      <c r="H317" s="1355"/>
      <c r="I317" s="1356"/>
      <c r="J317" s="1357"/>
    </row>
    <row r="318" spans="1:10" s="1146" customFormat="1" x14ac:dyDescent="0.3">
      <c r="A318" s="1370">
        <v>11645</v>
      </c>
      <c r="B318" s="1350" t="s">
        <v>1870</v>
      </c>
      <c r="C318" s="1351">
        <v>297.95</v>
      </c>
      <c r="D318" s="1352">
        <v>200</v>
      </c>
      <c r="E318" s="1353">
        <v>300</v>
      </c>
      <c r="F318" s="1354"/>
      <c r="G318" s="1352">
        <v>200</v>
      </c>
      <c r="H318" s="1355">
        <v>300</v>
      </c>
      <c r="I318" s="1356">
        <v>300</v>
      </c>
      <c r="J318" s="1357">
        <v>200</v>
      </c>
    </row>
    <row r="319" spans="1:10" s="1146" customFormat="1" x14ac:dyDescent="0.3">
      <c r="A319" s="1370">
        <v>11652</v>
      </c>
      <c r="B319" s="1350" t="s">
        <v>1871</v>
      </c>
      <c r="C319" s="1351"/>
      <c r="D319" s="1352"/>
      <c r="E319" s="1353">
        <v>0</v>
      </c>
      <c r="F319" s="1354"/>
      <c r="G319" s="1352"/>
      <c r="H319" s="1355"/>
      <c r="I319" s="1356"/>
      <c r="J319" s="1357"/>
    </row>
    <row r="320" spans="1:10" s="1146" customFormat="1" x14ac:dyDescent="0.3">
      <c r="A320" s="1350">
        <v>11655</v>
      </c>
      <c r="B320" s="1350" t="s">
        <v>1872</v>
      </c>
      <c r="C320" s="1351"/>
      <c r="D320" s="1352"/>
      <c r="E320" s="1353"/>
      <c r="F320" s="1354"/>
      <c r="G320" s="1352"/>
      <c r="H320" s="1355"/>
      <c r="I320" s="1356"/>
      <c r="J320" s="1357"/>
    </row>
    <row r="321" spans="1:10" s="1146" customFormat="1" x14ac:dyDescent="0.3">
      <c r="A321" s="1350">
        <v>11657</v>
      </c>
      <c r="B321" s="1350" t="s">
        <v>1873</v>
      </c>
      <c r="C321" s="1351"/>
      <c r="D321" s="1352"/>
      <c r="E321" s="1353"/>
      <c r="F321" s="1354"/>
      <c r="G321" s="1352"/>
      <c r="H321" s="1355"/>
      <c r="I321" s="1356"/>
      <c r="J321" s="1357"/>
    </row>
    <row r="322" spans="1:10" s="1146" customFormat="1" x14ac:dyDescent="0.3">
      <c r="A322" s="1350">
        <v>11658</v>
      </c>
      <c r="B322" s="1350" t="s">
        <v>1874</v>
      </c>
      <c r="C322" s="1351">
        <v>17.13</v>
      </c>
      <c r="D322" s="1352"/>
      <c r="E322" s="1353">
        <v>17</v>
      </c>
      <c r="F322" s="1354"/>
      <c r="G322" s="1352"/>
      <c r="H322" s="1355"/>
      <c r="I322" s="1356"/>
      <c r="J322" s="1357"/>
    </row>
    <row r="323" spans="1:10" s="1146" customFormat="1" x14ac:dyDescent="0.3">
      <c r="A323" s="1350">
        <v>11659</v>
      </c>
      <c r="B323" s="1350" t="s">
        <v>1875</v>
      </c>
      <c r="C323" s="1351">
        <v>164.04</v>
      </c>
      <c r="D323" s="1352"/>
      <c r="E323" s="1353">
        <v>164</v>
      </c>
      <c r="F323" s="1354"/>
      <c r="G323" s="1352"/>
      <c r="H323" s="1355"/>
      <c r="I323" s="1356"/>
      <c r="J323" s="1357"/>
    </row>
    <row r="324" spans="1:10" s="1146" customFormat="1" x14ac:dyDescent="0.3">
      <c r="A324" s="1350">
        <v>11660</v>
      </c>
      <c r="B324" s="1350" t="s">
        <v>1876</v>
      </c>
      <c r="C324" s="1351">
        <v>4536.5300000000007</v>
      </c>
      <c r="D324" s="1352">
        <v>2500</v>
      </c>
      <c r="E324" s="1353">
        <v>5345</v>
      </c>
      <c r="F324" s="1354">
        <v>69.5</v>
      </c>
      <c r="G324" s="1352">
        <v>300</v>
      </c>
      <c r="H324" s="1355">
        <v>500</v>
      </c>
      <c r="I324" s="1356">
        <v>5000</v>
      </c>
      <c r="J324" s="1357">
        <v>3000</v>
      </c>
    </row>
    <row r="325" spans="1:10" s="1146" customFormat="1" x14ac:dyDescent="0.3">
      <c r="A325" s="1350">
        <v>11661</v>
      </c>
      <c r="B325" s="1350" t="s">
        <v>1877</v>
      </c>
      <c r="C325" s="1351"/>
      <c r="D325" s="1352"/>
      <c r="E325" s="1353"/>
      <c r="F325" s="1354"/>
      <c r="G325" s="1352"/>
      <c r="H325" s="1355"/>
      <c r="I325" s="1356"/>
      <c r="J325" s="1357"/>
    </row>
    <row r="326" spans="1:10" s="1146" customFormat="1" x14ac:dyDescent="0.3">
      <c r="A326" s="1350">
        <v>11662</v>
      </c>
      <c r="B326" s="1350" t="s">
        <v>1878</v>
      </c>
      <c r="C326" s="1351"/>
      <c r="D326" s="1352"/>
      <c r="E326" s="1353"/>
      <c r="F326" s="1354">
        <v>145.59</v>
      </c>
      <c r="G326" s="1352"/>
      <c r="H326" s="1355">
        <v>146</v>
      </c>
      <c r="I326" s="1356"/>
      <c r="J326" s="1357"/>
    </row>
    <row r="327" spans="1:10" s="1146" customFormat="1" x14ac:dyDescent="0.3">
      <c r="A327" s="1350">
        <v>11664</v>
      </c>
      <c r="B327" s="1350" t="s">
        <v>1879</v>
      </c>
      <c r="C327" s="1351"/>
      <c r="D327" s="1352"/>
      <c r="E327" s="1353"/>
      <c r="F327" s="1354"/>
      <c r="G327" s="1352"/>
      <c r="H327" s="1355"/>
      <c r="I327" s="1356"/>
      <c r="J327" s="1357"/>
    </row>
    <row r="328" spans="1:10" s="1146" customFormat="1" x14ac:dyDescent="0.3">
      <c r="A328" s="1350">
        <v>11666</v>
      </c>
      <c r="B328" s="1350" t="s">
        <v>1880</v>
      </c>
      <c r="C328" s="1351">
        <v>250.79</v>
      </c>
      <c r="D328" s="1352">
        <v>500</v>
      </c>
      <c r="E328" s="1353">
        <v>550</v>
      </c>
      <c r="F328" s="1354">
        <v>50.97</v>
      </c>
      <c r="G328" s="1352">
        <v>200</v>
      </c>
      <c r="H328" s="1355">
        <v>4277</v>
      </c>
      <c r="I328" s="1356">
        <v>500</v>
      </c>
      <c r="J328" s="1357">
        <v>300</v>
      </c>
    </row>
    <row r="329" spans="1:10" s="1146" customFormat="1" x14ac:dyDescent="0.3">
      <c r="A329" s="1350">
        <v>11667</v>
      </c>
      <c r="B329" s="1350" t="s">
        <v>1881</v>
      </c>
      <c r="C329" s="1351"/>
      <c r="D329" s="1352"/>
      <c r="E329" s="1353"/>
      <c r="F329" s="1354"/>
      <c r="G329" s="1352"/>
      <c r="H329" s="1355"/>
      <c r="I329" s="1356"/>
      <c r="J329" s="1357"/>
    </row>
    <row r="330" spans="1:10" s="1146" customFormat="1" x14ac:dyDescent="0.3">
      <c r="A330" s="1350">
        <v>11668</v>
      </c>
      <c r="B330" s="1350" t="s">
        <v>1882</v>
      </c>
      <c r="C330" s="1351"/>
      <c r="D330" s="1352"/>
      <c r="E330" s="1353"/>
      <c r="F330" s="1354"/>
      <c r="G330" s="1352"/>
      <c r="H330" s="1355"/>
      <c r="I330" s="1356"/>
      <c r="J330" s="1357"/>
    </row>
    <row r="331" spans="1:10" s="1146" customFormat="1" x14ac:dyDescent="0.3">
      <c r="A331" s="1350">
        <v>11669</v>
      </c>
      <c r="B331" s="1350" t="s">
        <v>1964</v>
      </c>
      <c r="C331" s="1351">
        <v>310.46000000000004</v>
      </c>
      <c r="D331" s="1352">
        <v>200</v>
      </c>
      <c r="E331" s="1353">
        <v>300</v>
      </c>
      <c r="F331" s="1354">
        <v>62.7</v>
      </c>
      <c r="G331" s="1352">
        <v>300</v>
      </c>
      <c r="H331" s="1355">
        <v>300</v>
      </c>
      <c r="I331" s="1356">
        <v>300</v>
      </c>
      <c r="J331" s="1357">
        <v>300</v>
      </c>
    </row>
    <row r="332" spans="1:10" s="1146" customFormat="1" x14ac:dyDescent="0.3">
      <c r="A332" s="1350">
        <v>11670</v>
      </c>
      <c r="B332" s="1350" t="s">
        <v>1885</v>
      </c>
      <c r="C332" s="1351">
        <v>277.79000000000002</v>
      </c>
      <c r="D332" s="1352">
        <v>400</v>
      </c>
      <c r="E332" s="1353">
        <v>300</v>
      </c>
      <c r="F332" s="1354">
        <v>219.74</v>
      </c>
      <c r="G332" s="1352">
        <v>400</v>
      </c>
      <c r="H332" s="1355">
        <v>400</v>
      </c>
      <c r="I332" s="1356">
        <v>300</v>
      </c>
      <c r="J332" s="1357">
        <v>300</v>
      </c>
    </row>
    <row r="333" spans="1:10" s="1146" customFormat="1" x14ac:dyDescent="0.3">
      <c r="A333" s="1350">
        <v>11671</v>
      </c>
      <c r="B333" s="1350" t="s">
        <v>1886</v>
      </c>
      <c r="C333" s="1351">
        <v>341.97</v>
      </c>
      <c r="D333" s="1352">
        <v>200</v>
      </c>
      <c r="E333" s="1353">
        <v>200</v>
      </c>
      <c r="F333" s="1354">
        <v>108</v>
      </c>
      <c r="G333" s="1352">
        <v>200</v>
      </c>
      <c r="H333" s="1355">
        <v>200</v>
      </c>
      <c r="I333" s="1356">
        <v>200</v>
      </c>
      <c r="J333" s="1357">
        <v>200</v>
      </c>
    </row>
    <row r="334" spans="1:10" s="1146" customFormat="1" x14ac:dyDescent="0.3">
      <c r="A334" s="1350">
        <v>11672</v>
      </c>
      <c r="B334" s="1350" t="s">
        <v>1887</v>
      </c>
      <c r="C334" s="1351">
        <v>3937.29</v>
      </c>
      <c r="D334" s="1352">
        <v>2500</v>
      </c>
      <c r="E334" s="1353">
        <v>4000</v>
      </c>
      <c r="F334" s="1354">
        <v>379.58</v>
      </c>
      <c r="G334" s="1352">
        <v>3000</v>
      </c>
      <c r="H334" s="1355">
        <v>1000</v>
      </c>
      <c r="I334" s="1356">
        <v>4000</v>
      </c>
      <c r="J334" s="1357">
        <v>2000</v>
      </c>
    </row>
    <row r="335" spans="1:10" s="1146" customFormat="1" x14ac:dyDescent="0.3">
      <c r="A335" s="1350">
        <v>11676</v>
      </c>
      <c r="B335" s="1350" t="s">
        <v>1888</v>
      </c>
      <c r="C335" s="1351"/>
      <c r="D335" s="1352"/>
      <c r="E335" s="1353"/>
      <c r="F335" s="1354"/>
      <c r="G335" s="1352"/>
      <c r="H335" s="1355"/>
      <c r="I335" s="1356"/>
      <c r="J335" s="1357"/>
    </row>
    <row r="336" spans="1:10" s="1146" customFormat="1" x14ac:dyDescent="0.3">
      <c r="A336" s="1350">
        <v>11677</v>
      </c>
      <c r="B336" s="1350" t="s">
        <v>1889</v>
      </c>
      <c r="C336" s="1351"/>
      <c r="D336" s="1352"/>
      <c r="E336" s="1353"/>
      <c r="F336" s="1354"/>
      <c r="G336" s="1352"/>
      <c r="H336" s="1355"/>
      <c r="I336" s="1356"/>
      <c r="J336" s="1357"/>
    </row>
    <row r="337" spans="1:10" s="1146" customFormat="1" x14ac:dyDescent="0.3">
      <c r="A337" s="1350">
        <v>11678</v>
      </c>
      <c r="B337" s="1350" t="s">
        <v>1890</v>
      </c>
      <c r="C337" s="1351"/>
      <c r="D337" s="1352"/>
      <c r="E337" s="1353"/>
      <c r="F337" s="1354"/>
      <c r="G337" s="1352"/>
      <c r="H337" s="1355"/>
      <c r="I337" s="1356"/>
      <c r="J337" s="1357"/>
    </row>
    <row r="338" spans="1:10" s="1146" customFormat="1" x14ac:dyDescent="0.3">
      <c r="A338" s="1350">
        <v>11679</v>
      </c>
      <c r="B338" s="1350" t="s">
        <v>1891</v>
      </c>
      <c r="C338" s="1351"/>
      <c r="D338" s="1352"/>
      <c r="E338" s="1353"/>
      <c r="F338" s="1354"/>
      <c r="G338" s="1352"/>
      <c r="H338" s="1355"/>
      <c r="I338" s="1356"/>
      <c r="J338" s="1357"/>
    </row>
    <row r="339" spans="1:10" s="1146" customFormat="1" x14ac:dyDescent="0.3">
      <c r="A339" s="1350">
        <v>11680</v>
      </c>
      <c r="B339" s="1350" t="s">
        <v>1892</v>
      </c>
      <c r="C339" s="1351"/>
      <c r="D339" s="1352"/>
      <c r="E339" s="1353"/>
      <c r="F339" s="1354"/>
      <c r="G339" s="1352"/>
      <c r="H339" s="1355"/>
      <c r="I339" s="1356"/>
      <c r="J339" s="1357"/>
    </row>
    <row r="340" spans="1:10" s="1146" customFormat="1" x14ac:dyDescent="0.3">
      <c r="A340" s="1350">
        <v>11681</v>
      </c>
      <c r="B340" s="1350" t="s">
        <v>1893</v>
      </c>
      <c r="C340" s="1351"/>
      <c r="D340" s="1352"/>
      <c r="E340" s="1353"/>
      <c r="F340" s="1354"/>
      <c r="G340" s="1352"/>
      <c r="H340" s="1355"/>
      <c r="I340" s="1356"/>
      <c r="J340" s="1357"/>
    </row>
    <row r="341" spans="1:10" s="1146" customFormat="1" x14ac:dyDescent="0.3">
      <c r="A341" s="1350">
        <v>11682</v>
      </c>
      <c r="B341" s="1350" t="s">
        <v>1894</v>
      </c>
      <c r="C341" s="1351"/>
      <c r="D341" s="1352"/>
      <c r="E341" s="1353"/>
      <c r="F341" s="1354"/>
      <c r="G341" s="1352"/>
      <c r="H341" s="1355"/>
      <c r="I341" s="1356"/>
      <c r="J341" s="1357"/>
    </row>
    <row r="342" spans="1:10" s="1146" customFormat="1" x14ac:dyDescent="0.3">
      <c r="A342" s="1350">
        <v>11683</v>
      </c>
      <c r="B342" s="1350" t="s">
        <v>1895</v>
      </c>
      <c r="C342" s="1351"/>
      <c r="D342" s="1352"/>
      <c r="E342" s="1353"/>
      <c r="F342" s="1354"/>
      <c r="G342" s="1352"/>
      <c r="H342" s="1355"/>
      <c r="I342" s="1356"/>
      <c r="J342" s="1357"/>
    </row>
    <row r="343" spans="1:10" s="1146" customFormat="1" x14ac:dyDescent="0.3">
      <c r="A343" s="1350">
        <v>11686</v>
      </c>
      <c r="B343" s="1350" t="s">
        <v>1965</v>
      </c>
      <c r="C343" s="1351"/>
      <c r="D343" s="1352"/>
      <c r="E343" s="1353"/>
      <c r="F343" s="1354"/>
      <c r="G343" s="1352"/>
      <c r="H343" s="1355"/>
      <c r="I343" s="1356"/>
      <c r="J343" s="1357"/>
    </row>
    <row r="344" spans="1:10" s="1146" customFormat="1" x14ac:dyDescent="0.3">
      <c r="A344" s="1370">
        <v>11685</v>
      </c>
      <c r="B344" s="1350" t="s">
        <v>1897</v>
      </c>
      <c r="C344" s="1351"/>
      <c r="D344" s="1352"/>
      <c r="E344" s="1353"/>
      <c r="F344" s="1354"/>
      <c r="G344" s="1352"/>
      <c r="H344" s="1355"/>
      <c r="I344" s="1356"/>
      <c r="J344" s="1357"/>
    </row>
    <row r="345" spans="1:10" s="1146" customFormat="1" x14ac:dyDescent="0.3">
      <c r="A345" s="1350">
        <v>11690</v>
      </c>
      <c r="B345" s="1350" t="s">
        <v>1899</v>
      </c>
      <c r="C345" s="1351"/>
      <c r="D345" s="1352"/>
      <c r="E345" s="1353"/>
      <c r="F345" s="1354"/>
      <c r="G345" s="1352"/>
      <c r="H345" s="1355"/>
      <c r="I345" s="1356"/>
      <c r="J345" s="1357"/>
    </row>
    <row r="346" spans="1:10" s="1146" customFormat="1" x14ac:dyDescent="0.3">
      <c r="A346" s="1350">
        <v>11698</v>
      </c>
      <c r="B346" s="1350" t="s">
        <v>1900</v>
      </c>
      <c r="C346" s="1351"/>
      <c r="D346" s="1352"/>
      <c r="E346" s="1353"/>
      <c r="F346" s="1354"/>
      <c r="G346" s="1352"/>
      <c r="H346" s="1355"/>
      <c r="I346" s="1356"/>
      <c r="J346" s="1357"/>
    </row>
    <row r="347" spans="1:10" s="1146" customFormat="1" x14ac:dyDescent="0.3">
      <c r="A347" s="1370">
        <v>11699</v>
      </c>
      <c r="B347" s="1350" t="s">
        <v>1883</v>
      </c>
      <c r="C347" s="1351"/>
      <c r="D347" s="1352"/>
      <c r="E347" s="1353"/>
      <c r="F347" s="1354"/>
      <c r="G347" s="1352"/>
      <c r="H347" s="1355"/>
      <c r="I347" s="1356"/>
      <c r="J347" s="1357"/>
    </row>
    <row r="348" spans="1:10" s="1146" customFormat="1" x14ac:dyDescent="0.3">
      <c r="A348" s="1350">
        <v>11700</v>
      </c>
      <c r="B348" s="1350" t="s">
        <v>1901</v>
      </c>
      <c r="C348" s="1351"/>
      <c r="D348" s="1352"/>
      <c r="E348" s="1353"/>
      <c r="F348" s="1354"/>
      <c r="G348" s="1352"/>
      <c r="H348" s="1355"/>
      <c r="I348" s="1356"/>
      <c r="J348" s="1357"/>
    </row>
    <row r="349" spans="1:10" s="1146" customFormat="1" x14ac:dyDescent="0.3">
      <c r="A349" s="1350">
        <v>11701</v>
      </c>
      <c r="B349" s="1350" t="s">
        <v>1902</v>
      </c>
      <c r="C349" s="1351"/>
      <c r="D349" s="1352"/>
      <c r="E349" s="1353"/>
      <c r="F349" s="1354"/>
      <c r="G349" s="1352"/>
      <c r="H349" s="1355"/>
      <c r="I349" s="1356"/>
      <c r="J349" s="1357"/>
    </row>
    <row r="350" spans="1:10" s="1146" customFormat="1" x14ac:dyDescent="0.3">
      <c r="A350" s="1350">
        <v>11702</v>
      </c>
      <c r="B350" s="1350" t="s">
        <v>1903</v>
      </c>
      <c r="C350" s="1351"/>
      <c r="D350" s="1352"/>
      <c r="E350" s="1353"/>
      <c r="F350" s="1354"/>
      <c r="G350" s="1352"/>
      <c r="H350" s="1355"/>
      <c r="I350" s="1356"/>
      <c r="J350" s="1357"/>
    </row>
    <row r="351" spans="1:10" s="1146" customFormat="1" x14ac:dyDescent="0.3">
      <c r="A351" s="1350">
        <v>11705</v>
      </c>
      <c r="B351" s="1350" t="s">
        <v>1904</v>
      </c>
      <c r="C351" s="1351">
        <v>57.75</v>
      </c>
      <c r="D351" s="1352"/>
      <c r="E351" s="1353"/>
      <c r="F351" s="1354"/>
      <c r="G351" s="1352"/>
      <c r="H351" s="1355"/>
      <c r="I351" s="1356"/>
      <c r="J351" s="1357"/>
    </row>
    <row r="352" spans="1:10" s="1146" customFormat="1" x14ac:dyDescent="0.3">
      <c r="A352" s="1350">
        <v>11706</v>
      </c>
      <c r="B352" s="1350" t="s">
        <v>1905</v>
      </c>
      <c r="C352" s="1378"/>
      <c r="D352" s="1379"/>
      <c r="E352" s="1380"/>
      <c r="F352" s="1381"/>
      <c r="G352" s="1379"/>
      <c r="H352" s="1382"/>
      <c r="I352" s="1383"/>
      <c r="J352" s="1384"/>
    </row>
    <row r="353" spans="1:10" s="1146" customFormat="1" x14ac:dyDescent="0.3">
      <c r="A353" s="1350">
        <v>11707</v>
      </c>
      <c r="B353" s="1350" t="s">
        <v>1906</v>
      </c>
      <c r="C353" s="1351"/>
      <c r="D353" s="1352"/>
      <c r="E353" s="1353"/>
      <c r="F353" s="1354"/>
      <c r="G353" s="1352"/>
      <c r="H353" s="1355"/>
      <c r="I353" s="1356"/>
      <c r="J353" s="1357"/>
    </row>
    <row r="354" spans="1:10" s="1146" customFormat="1" x14ac:dyDescent="0.3">
      <c r="A354" s="1350">
        <v>11708</v>
      </c>
      <c r="B354" s="1350" t="s">
        <v>1907</v>
      </c>
      <c r="C354" s="1351"/>
      <c r="D354" s="1352"/>
      <c r="E354" s="1353"/>
      <c r="F354" s="1354"/>
      <c r="G354" s="1352"/>
      <c r="H354" s="1355"/>
      <c r="I354" s="1356"/>
      <c r="J354" s="1357"/>
    </row>
    <row r="355" spans="1:10" s="1146" customFormat="1" x14ac:dyDescent="0.3">
      <c r="A355" s="1350">
        <v>11710</v>
      </c>
      <c r="B355" s="1350" t="s">
        <v>1908</v>
      </c>
      <c r="C355" s="1351"/>
      <c r="D355" s="1352"/>
      <c r="E355" s="1353"/>
      <c r="F355" s="1354"/>
      <c r="G355" s="1352"/>
      <c r="H355" s="1355"/>
      <c r="I355" s="1356"/>
      <c r="J355" s="1357"/>
    </row>
    <row r="356" spans="1:10" s="1146" customFormat="1" x14ac:dyDescent="0.3">
      <c r="A356" s="1350"/>
      <c r="B356" s="1350" t="s">
        <v>1909</v>
      </c>
      <c r="C356" s="1351"/>
      <c r="D356" s="1352"/>
      <c r="E356" s="1353"/>
      <c r="F356" s="1354"/>
      <c r="G356" s="1352"/>
      <c r="H356" s="1355"/>
      <c r="I356" s="1356"/>
      <c r="J356" s="1357"/>
    </row>
    <row r="357" spans="1:10" s="1146" customFormat="1" x14ac:dyDescent="0.3">
      <c r="A357" s="1350">
        <v>11712</v>
      </c>
      <c r="B357" s="1350" t="s">
        <v>1910</v>
      </c>
      <c r="C357" s="1351"/>
      <c r="D357" s="1352"/>
      <c r="E357" s="1353"/>
      <c r="F357" s="1354"/>
      <c r="G357" s="1352"/>
      <c r="H357" s="1355"/>
      <c r="I357" s="1356"/>
      <c r="J357" s="1357"/>
    </row>
    <row r="358" spans="1:10" s="1146" customFormat="1" x14ac:dyDescent="0.3">
      <c r="A358" s="1370">
        <v>11720</v>
      </c>
      <c r="B358" s="1350" t="s">
        <v>1911</v>
      </c>
      <c r="C358" s="1351"/>
      <c r="D358" s="1352"/>
      <c r="E358" s="1353"/>
      <c r="F358" s="1354"/>
      <c r="G358" s="1352"/>
      <c r="H358" s="1355"/>
      <c r="I358" s="1356"/>
      <c r="J358" s="1357"/>
    </row>
    <row r="359" spans="1:10" s="1146" customFormat="1" x14ac:dyDescent="0.3">
      <c r="A359" s="1370">
        <v>11730</v>
      </c>
      <c r="B359" s="1350" t="s">
        <v>1912</v>
      </c>
      <c r="C359" s="1351"/>
      <c r="D359" s="1352"/>
      <c r="E359" s="1353"/>
      <c r="F359" s="1354"/>
      <c r="G359" s="1352"/>
      <c r="H359" s="1355"/>
      <c r="I359" s="1356"/>
      <c r="J359" s="1357"/>
    </row>
    <row r="360" spans="1:10" s="1146" customFormat="1" x14ac:dyDescent="0.3">
      <c r="A360" s="1350">
        <v>11731</v>
      </c>
      <c r="B360" s="1350" t="s">
        <v>1913</v>
      </c>
      <c r="C360" s="1351"/>
      <c r="D360" s="1352"/>
      <c r="E360" s="1353"/>
      <c r="F360" s="1354"/>
      <c r="G360" s="1352"/>
      <c r="H360" s="1355"/>
      <c r="I360" s="1356"/>
      <c r="J360" s="1357"/>
    </row>
    <row r="361" spans="1:10" s="1146" customFormat="1" x14ac:dyDescent="0.3">
      <c r="A361" s="1370">
        <v>11733</v>
      </c>
      <c r="B361" s="1350" t="s">
        <v>1966</v>
      </c>
      <c r="C361" s="1351"/>
      <c r="D361" s="1352"/>
      <c r="E361" s="1353"/>
      <c r="F361" s="1354"/>
      <c r="G361" s="1352"/>
      <c r="H361" s="1355"/>
      <c r="I361" s="1356"/>
      <c r="J361" s="1357"/>
    </row>
    <row r="362" spans="1:10" s="1146" customFormat="1" x14ac:dyDescent="0.3">
      <c r="A362" s="1370">
        <v>11740</v>
      </c>
      <c r="B362" s="1350" t="s">
        <v>1915</v>
      </c>
      <c r="C362" s="1351"/>
      <c r="D362" s="1352"/>
      <c r="E362" s="1353"/>
      <c r="F362" s="1354"/>
      <c r="G362" s="1352"/>
      <c r="H362" s="1355"/>
      <c r="I362" s="1356"/>
      <c r="J362" s="1357"/>
    </row>
    <row r="363" spans="1:10" s="1146" customFormat="1" x14ac:dyDescent="0.3">
      <c r="A363" s="1370">
        <v>11745</v>
      </c>
      <c r="B363" s="1350" t="s">
        <v>1967</v>
      </c>
      <c r="C363" s="1351"/>
      <c r="D363" s="1352"/>
      <c r="E363" s="1353"/>
      <c r="F363" s="1354"/>
      <c r="G363" s="1352"/>
      <c r="H363" s="1355"/>
      <c r="I363" s="1356"/>
      <c r="J363" s="1357"/>
    </row>
    <row r="364" spans="1:10" s="1146" customFormat="1" x14ac:dyDescent="0.3">
      <c r="A364" s="1370">
        <v>11751</v>
      </c>
      <c r="B364" s="1350" t="s">
        <v>1968</v>
      </c>
      <c r="C364" s="1351"/>
      <c r="D364" s="1352"/>
      <c r="E364" s="1353"/>
      <c r="F364" s="1354"/>
      <c r="G364" s="1352"/>
      <c r="H364" s="1355"/>
      <c r="I364" s="1356"/>
      <c r="J364" s="1357"/>
    </row>
    <row r="365" spans="1:10" s="1146" customFormat="1" x14ac:dyDescent="0.3">
      <c r="A365" s="1370">
        <v>11752</v>
      </c>
      <c r="B365" s="1350" t="s">
        <v>1919</v>
      </c>
      <c r="C365" s="1351"/>
      <c r="D365" s="1352"/>
      <c r="E365" s="1353"/>
      <c r="F365" s="1354"/>
      <c r="G365" s="1352"/>
      <c r="H365" s="1355"/>
      <c r="I365" s="1356"/>
      <c r="J365" s="1357"/>
    </row>
    <row r="366" spans="1:10" s="1146" customFormat="1" x14ac:dyDescent="0.3">
      <c r="A366" s="1370">
        <v>11771</v>
      </c>
      <c r="B366" s="1396" t="s">
        <v>1969</v>
      </c>
      <c r="C366" s="1351"/>
      <c r="D366" s="1352">
        <v>0</v>
      </c>
      <c r="E366" s="1353"/>
      <c r="F366" s="1354"/>
      <c r="G366" s="1352"/>
      <c r="H366" s="1355"/>
      <c r="I366" s="1356"/>
      <c r="J366" s="1357"/>
    </row>
    <row r="367" spans="1:10" s="1146" customFormat="1" x14ac:dyDescent="0.3">
      <c r="A367" s="1370">
        <v>11772</v>
      </c>
      <c r="B367" s="1350" t="s">
        <v>1970</v>
      </c>
      <c r="C367" s="1351"/>
      <c r="D367" s="1352"/>
      <c r="E367" s="1353"/>
      <c r="F367" s="1354"/>
      <c r="G367" s="1352"/>
      <c r="H367" s="1355"/>
      <c r="I367" s="1356"/>
      <c r="J367" s="1357"/>
    </row>
    <row r="368" spans="1:10" s="1146" customFormat="1" x14ac:dyDescent="0.3">
      <c r="A368" s="1350">
        <v>11780</v>
      </c>
      <c r="B368" s="1350" t="s">
        <v>1928</v>
      </c>
      <c r="C368" s="1351"/>
      <c r="D368" s="1352">
        <v>725</v>
      </c>
      <c r="E368" s="1353"/>
      <c r="F368" s="1354"/>
      <c r="G368" s="1352"/>
      <c r="H368" s="1355"/>
      <c r="I368" s="1356"/>
      <c r="J368" s="1357"/>
    </row>
    <row r="369" spans="1:10" s="1146" customFormat="1" x14ac:dyDescent="0.3">
      <c r="A369" s="1350">
        <v>11781</v>
      </c>
      <c r="B369" s="1350" t="s">
        <v>1929</v>
      </c>
      <c r="C369" s="1351"/>
      <c r="D369" s="1352"/>
      <c r="E369" s="1353"/>
      <c r="F369" s="1354"/>
      <c r="G369" s="1352"/>
      <c r="H369" s="1355"/>
      <c r="I369" s="1356"/>
      <c r="J369" s="1357"/>
    </row>
    <row r="370" spans="1:10" s="1146" customFormat="1" x14ac:dyDescent="0.3">
      <c r="A370" s="1350">
        <v>11783</v>
      </c>
      <c r="B370" s="1350" t="s">
        <v>1930</v>
      </c>
      <c r="C370" s="1351"/>
      <c r="D370" s="1352"/>
      <c r="E370" s="1353"/>
      <c r="F370" s="1354"/>
      <c r="G370" s="1352"/>
      <c r="H370" s="1355"/>
      <c r="I370" s="1356"/>
      <c r="J370" s="1357"/>
    </row>
    <row r="371" spans="1:10" s="1146" customFormat="1" x14ac:dyDescent="0.3">
      <c r="A371" s="1350">
        <v>11786</v>
      </c>
      <c r="B371" s="1350" t="s">
        <v>1931</v>
      </c>
      <c r="C371" s="1351"/>
      <c r="D371" s="1352"/>
      <c r="E371" s="1353"/>
      <c r="F371" s="1354"/>
      <c r="G371" s="1352"/>
      <c r="H371" s="1355"/>
      <c r="I371" s="1356"/>
      <c r="J371" s="1357"/>
    </row>
    <row r="372" spans="1:10" s="1146" customFormat="1" x14ac:dyDescent="0.3">
      <c r="A372" s="1350">
        <v>11787</v>
      </c>
      <c r="B372" s="1350" t="s">
        <v>1932</v>
      </c>
      <c r="C372" s="1351"/>
      <c r="D372" s="1352"/>
      <c r="E372" s="1353"/>
      <c r="F372" s="1354"/>
      <c r="G372" s="1352"/>
      <c r="H372" s="1355"/>
      <c r="I372" s="1356"/>
      <c r="J372" s="1357"/>
    </row>
    <row r="373" spans="1:10" s="1146" customFormat="1" x14ac:dyDescent="0.3">
      <c r="A373" s="1370">
        <v>11852</v>
      </c>
      <c r="B373" s="1350" t="s">
        <v>1933</v>
      </c>
      <c r="C373" s="1351"/>
      <c r="D373" s="1352"/>
      <c r="E373" s="1353"/>
      <c r="F373" s="1354"/>
      <c r="G373" s="1352"/>
      <c r="H373" s="1355"/>
      <c r="I373" s="1356"/>
      <c r="J373" s="1357"/>
    </row>
    <row r="374" spans="1:10" s="1146" customFormat="1" x14ac:dyDescent="0.3">
      <c r="A374" s="1370"/>
      <c r="B374" s="1350" t="s">
        <v>1935</v>
      </c>
      <c r="C374" s="1351">
        <v>1564.53</v>
      </c>
      <c r="D374" s="1352"/>
      <c r="E374" s="1353"/>
      <c r="F374" s="1354"/>
      <c r="G374" s="1352"/>
      <c r="H374" s="1355"/>
      <c r="I374" s="1356"/>
      <c r="J374" s="1357"/>
    </row>
    <row r="375" spans="1:10" s="1146" customFormat="1" x14ac:dyDescent="0.3">
      <c r="A375" s="1341" t="s">
        <v>1971</v>
      </c>
      <c r="B375" s="1350"/>
      <c r="C375" s="1351">
        <v>0</v>
      </c>
      <c r="D375" s="1352">
        <v>9230</v>
      </c>
      <c r="E375" s="1353">
        <v>8007</v>
      </c>
      <c r="F375" s="1354">
        <v>1599.72</v>
      </c>
      <c r="G375" s="1352">
        <v>4617</v>
      </c>
      <c r="H375" s="1355">
        <v>6357</v>
      </c>
      <c r="I375" s="1356">
        <v>7449</v>
      </c>
      <c r="J375" s="1357">
        <v>6087</v>
      </c>
    </row>
    <row r="376" spans="1:10" s="1146" customFormat="1" x14ac:dyDescent="0.3">
      <c r="A376" s="1341" t="s">
        <v>1972</v>
      </c>
      <c r="B376" s="1350"/>
      <c r="C376" s="1351">
        <v>5919.2099999999991</v>
      </c>
      <c r="D376" s="1352"/>
      <c r="E376" s="1353"/>
      <c r="F376" s="1354"/>
      <c r="G376" s="1352"/>
      <c r="H376" s="1355"/>
      <c r="I376" s="1356"/>
      <c r="J376" s="1357"/>
    </row>
    <row r="377" spans="1:10" s="1146" customFormat="1" x14ac:dyDescent="0.3">
      <c r="A377" s="1341" t="s">
        <v>1973</v>
      </c>
      <c r="B377" s="1350"/>
      <c r="C377" s="1351"/>
      <c r="D377" s="1352">
        <v>1428</v>
      </c>
      <c r="E377" s="1353">
        <v>3953</v>
      </c>
      <c r="F377" s="1354"/>
      <c r="G377" s="1352">
        <v>1265</v>
      </c>
      <c r="H377" s="1355">
        <v>1346</v>
      </c>
      <c r="I377" s="1356">
        <v>759</v>
      </c>
      <c r="J377" s="1357">
        <v>908</v>
      </c>
    </row>
    <row r="378" spans="1:10" s="1146" customFormat="1" x14ac:dyDescent="0.3">
      <c r="A378" s="1341" t="s">
        <v>1937</v>
      </c>
      <c r="B378" s="1397"/>
      <c r="C378" s="1360">
        <v>-11.59128000000031</v>
      </c>
      <c r="D378" s="1352"/>
      <c r="E378" s="1353"/>
      <c r="F378" s="1354">
        <v>1407.2348399999996</v>
      </c>
      <c r="G378" s="1352"/>
      <c r="H378" s="1355"/>
      <c r="I378" s="1356"/>
      <c r="J378" s="1357"/>
    </row>
    <row r="379" spans="1:10" s="1146" customFormat="1" x14ac:dyDescent="0.3">
      <c r="A379" s="1393" t="s">
        <v>1974</v>
      </c>
      <c r="B379" s="1398"/>
      <c r="C379" s="1394">
        <v>27096.508719999998</v>
      </c>
      <c r="D379" s="1394">
        <v>21783</v>
      </c>
      <c r="E379" s="1394">
        <v>39810.800000000003</v>
      </c>
      <c r="F379" s="1394">
        <v>7352.4348399999999</v>
      </c>
      <c r="G379" s="1394">
        <v>15282</v>
      </c>
      <c r="H379" s="1394">
        <v>25469</v>
      </c>
      <c r="I379" s="1394">
        <v>28808</v>
      </c>
      <c r="J379" s="1394">
        <v>21195</v>
      </c>
    </row>
    <row r="380" spans="1:10" s="1146" customFormat="1" x14ac:dyDescent="0.3">
      <c r="A380" s="1350"/>
      <c r="B380" s="1399"/>
      <c r="C380" s="1386"/>
      <c r="D380" s="1387"/>
      <c r="E380" s="1388"/>
      <c r="F380" s="1389"/>
      <c r="G380" s="1387"/>
      <c r="H380" s="1390"/>
      <c r="I380" s="1391"/>
      <c r="J380" s="1391"/>
    </row>
    <row r="381" spans="1:10" s="1146" customFormat="1" x14ac:dyDescent="0.3">
      <c r="A381" s="1393" t="s">
        <v>1975</v>
      </c>
      <c r="B381" s="1398"/>
      <c r="C381" s="1394">
        <v>543835.28872000007</v>
      </c>
      <c r="D381" s="1394">
        <v>591118.96</v>
      </c>
      <c r="E381" s="1394">
        <v>582117.80000000005</v>
      </c>
      <c r="F381" s="1394">
        <v>271945.18971999997</v>
      </c>
      <c r="G381" s="1394">
        <v>558897.74</v>
      </c>
      <c r="H381" s="1394">
        <v>514618.1</v>
      </c>
      <c r="I381" s="1394">
        <v>586351.94999999995</v>
      </c>
      <c r="J381" s="1394">
        <v>523627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Spreadsheet List</vt:lpstr>
      <vt:lpstr>Facility-Leasing &amp; Facilities</vt:lpstr>
      <vt:lpstr>Leasing Samples</vt:lpstr>
      <vt:lpstr>BHS Sample</vt:lpstr>
    </vt:vector>
  </TitlesOfParts>
  <Company>State of Alaska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Harrison, Anna J.</dc:creator>
  <cp:lastModifiedBy>Grove, Jason R (DOA)</cp:lastModifiedBy>
  <dcterms:created xsi:type="dcterms:W3CDTF">2015-01-23T18:08:14Z</dcterms:created>
  <dcterms:modified xsi:type="dcterms:W3CDTF">2015-03-20T00:16:34Z</dcterms:modified>
</cp:coreProperties>
</file>