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I:\Procurement\Contracting\RFP's\FY 2026 RFPs\Legal Matter Management System RFP\Final Documents\"/>
    </mc:Choice>
  </mc:AlternateContent>
  <xr:revisionPtr revIDLastSave="0" documentId="8_{23C7D3DD-F2E4-4C87-A721-9A9A45ABA682}" xr6:coauthVersionLast="47" xr6:coauthVersionMax="47" xr10:uidLastSave="{00000000-0000-0000-0000-000000000000}"/>
  <bookViews>
    <workbookView xWindow="29325" yWindow="1050" windowWidth="25500" windowHeight="14430" activeTab="1" xr2:uid="{00000000-000D-0000-FFFF-FFFF00000000}"/>
  </bookViews>
  <sheets>
    <sheet name="Read Me" sheetId="2" r:id="rId1"/>
    <sheet name="All Requirements Matrix" sheetId="3" r:id="rId2"/>
    <sheet name="Coverage Summary" sheetId="6" r:id="rId3"/>
    <sheet name="Scoring Summary" sheetId="7" state="hidden" r:id="rId4"/>
    <sheet name="Lists" sheetId="1" state="hidden" r:id="rId5"/>
  </sheets>
  <definedNames>
    <definedName name="_xlnm._FilterDatabase" localSheetId="1" hidden="1">'All Requirements Matrix'!$A$1:$Q$270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51" i="3" l="1"/>
  <c r="Q151" i="3"/>
  <c r="E9" i="6"/>
  <c r="E8" i="6"/>
  <c r="P117" i="3"/>
  <c r="Q58" i="3"/>
  <c r="Q68" i="3"/>
  <c r="Q70" i="3"/>
  <c r="Q156" i="3"/>
  <c r="Q168" i="3"/>
  <c r="Q170" i="3"/>
  <c r="O9" i="3"/>
  <c r="O8" i="3"/>
  <c r="P165" i="3"/>
  <c r="P167" i="3"/>
  <c r="P168" i="3"/>
  <c r="P169" i="3"/>
  <c r="P170" i="3"/>
  <c r="P177" i="3"/>
  <c r="P179" i="3"/>
  <c r="P182" i="3"/>
  <c r="P183" i="3"/>
  <c r="P186" i="3"/>
  <c r="P197" i="3"/>
  <c r="P198" i="3"/>
  <c r="P199" i="3"/>
  <c r="P200" i="3"/>
  <c r="Q200" i="3" s="1"/>
  <c r="P201" i="3"/>
  <c r="P202" i="3"/>
  <c r="P204" i="3"/>
  <c r="P205" i="3"/>
  <c r="P216" i="3"/>
  <c r="P217" i="3"/>
  <c r="P218" i="3"/>
  <c r="Q218" i="3" s="1"/>
  <c r="P220" i="3"/>
  <c r="Q220" i="3" s="1"/>
  <c r="P223" i="3"/>
  <c r="P224" i="3"/>
  <c r="P225" i="3"/>
  <c r="P226" i="3"/>
  <c r="P227" i="3"/>
  <c r="P228" i="3"/>
  <c r="P230" i="3"/>
  <c r="P231" i="3"/>
  <c r="P232" i="3"/>
  <c r="P234" i="3"/>
  <c r="P235" i="3"/>
  <c r="P236" i="3"/>
  <c r="P237" i="3"/>
  <c r="P238" i="3"/>
  <c r="Q238" i="3" s="1"/>
  <c r="P239" i="3"/>
  <c r="P240" i="3"/>
  <c r="Q240" i="3" s="1"/>
  <c r="P241" i="3"/>
  <c r="P242" i="3"/>
  <c r="Q242" i="3" s="1"/>
  <c r="P243" i="3"/>
  <c r="P244" i="3"/>
  <c r="Q244" i="3" s="1"/>
  <c r="P245" i="3"/>
  <c r="P246" i="3"/>
  <c r="Q246" i="3" s="1"/>
  <c r="P247" i="3"/>
  <c r="P248" i="3"/>
  <c r="Q248" i="3" s="1"/>
  <c r="P249" i="3"/>
  <c r="P250" i="3"/>
  <c r="Q250" i="3" s="1"/>
  <c r="P251" i="3"/>
  <c r="P252" i="3"/>
  <c r="Q252" i="3" s="1"/>
  <c r="P253" i="3"/>
  <c r="P254" i="3"/>
  <c r="Q254" i="3" s="1"/>
  <c r="P255" i="3"/>
  <c r="P256" i="3"/>
  <c r="Q256" i="3" s="1"/>
  <c r="P257" i="3"/>
  <c r="P265" i="3"/>
  <c r="P266" i="3"/>
  <c r="P268" i="3"/>
  <c r="Q268" i="3" s="1"/>
  <c r="P5" i="3"/>
  <c r="P7" i="3"/>
  <c r="P8" i="3"/>
  <c r="P9" i="3"/>
  <c r="P16" i="3"/>
  <c r="P17" i="3"/>
  <c r="P21" i="3"/>
  <c r="P25" i="3"/>
  <c r="P26" i="3"/>
  <c r="P27" i="3"/>
  <c r="P28" i="3"/>
  <c r="Q28" i="3" s="1"/>
  <c r="P29" i="3"/>
  <c r="P30" i="3"/>
  <c r="P31" i="3"/>
  <c r="P32" i="3"/>
  <c r="P33" i="3"/>
  <c r="P34" i="3"/>
  <c r="P35" i="3"/>
  <c r="P36" i="3"/>
  <c r="P42" i="3"/>
  <c r="P43" i="3"/>
  <c r="P58" i="3"/>
  <c r="P64" i="3"/>
  <c r="Q64" i="3" s="1"/>
  <c r="P67" i="3"/>
  <c r="P68" i="3"/>
  <c r="P69" i="3"/>
  <c r="P70" i="3"/>
  <c r="P71" i="3"/>
  <c r="P73" i="3"/>
  <c r="P77" i="3"/>
  <c r="P81" i="3"/>
  <c r="P82" i="3"/>
  <c r="Q82" i="3" s="1"/>
  <c r="P83" i="3"/>
  <c r="P86" i="3"/>
  <c r="P88" i="3"/>
  <c r="Q88" i="3" s="1"/>
  <c r="P90" i="3"/>
  <c r="P95" i="3"/>
  <c r="P99" i="3"/>
  <c r="P100" i="3"/>
  <c r="P101" i="3"/>
  <c r="P112" i="3"/>
  <c r="P113" i="3"/>
  <c r="P118" i="3"/>
  <c r="P119" i="3"/>
  <c r="P120" i="3"/>
  <c r="P121" i="3"/>
  <c r="P129" i="3"/>
  <c r="P131" i="3"/>
  <c r="P133" i="3"/>
  <c r="Q133" i="3" s="1"/>
  <c r="P135" i="3"/>
  <c r="P136" i="3"/>
  <c r="P137" i="3"/>
  <c r="Q137" i="3" s="1"/>
  <c r="P138" i="3"/>
  <c r="P139" i="3"/>
  <c r="Q139" i="3" s="1"/>
  <c r="P140" i="3"/>
  <c r="P141" i="3"/>
  <c r="Q141" i="3" s="1"/>
  <c r="P146" i="3"/>
  <c r="P147" i="3"/>
  <c r="P148" i="3"/>
  <c r="P154" i="3"/>
  <c r="Q154" i="3" s="1"/>
  <c r="P155" i="3"/>
  <c r="P156" i="3"/>
  <c r="P157" i="3"/>
  <c r="P158" i="3"/>
  <c r="P159" i="3"/>
  <c r="P160" i="3"/>
  <c r="P161" i="3"/>
  <c r="P3" i="3"/>
  <c r="I59" i="3"/>
  <c r="P59" i="3" s="1"/>
  <c r="O59" i="3"/>
  <c r="Q8" i="3" l="1"/>
  <c r="B3" i="6"/>
  <c r="O205" i="3" l="1"/>
  <c r="O266" i="3"/>
  <c r="Q266" i="3" s="1"/>
  <c r="O5" i="3"/>
  <c r="O6" i="3"/>
  <c r="O7" i="3"/>
  <c r="O10" i="3"/>
  <c r="O11" i="3"/>
  <c r="O12" i="3"/>
  <c r="O13" i="3"/>
  <c r="O14" i="3"/>
  <c r="O15" i="3"/>
  <c r="O16" i="3"/>
  <c r="Q16" i="3" s="1"/>
  <c r="O17" i="3"/>
  <c r="O18" i="3"/>
  <c r="O19" i="3"/>
  <c r="O20" i="3"/>
  <c r="O21" i="3"/>
  <c r="O22" i="3"/>
  <c r="O23" i="3"/>
  <c r="O24" i="3"/>
  <c r="O26" i="3"/>
  <c r="Q26" i="3" s="1"/>
  <c r="O27" i="3"/>
  <c r="O30" i="3"/>
  <c r="Q30" i="3" s="1"/>
  <c r="O31" i="3"/>
  <c r="O32" i="3"/>
  <c r="Q32" i="3" s="1"/>
  <c r="O33" i="3"/>
  <c r="O34" i="3"/>
  <c r="Q34" i="3" s="1"/>
  <c r="O35" i="3"/>
  <c r="O36" i="3"/>
  <c r="Q36" i="3" s="1"/>
  <c r="O37" i="3"/>
  <c r="O38" i="3"/>
  <c r="O39" i="3"/>
  <c r="O40" i="3"/>
  <c r="O41" i="3"/>
  <c r="O42" i="3"/>
  <c r="Q42" i="3" s="1"/>
  <c r="O43" i="3"/>
  <c r="O44" i="3"/>
  <c r="O45" i="3"/>
  <c r="O46" i="3"/>
  <c r="O47" i="3"/>
  <c r="O48" i="3"/>
  <c r="O49" i="3"/>
  <c r="O50" i="3"/>
  <c r="O51" i="3"/>
  <c r="O52" i="3"/>
  <c r="O53" i="3"/>
  <c r="O54" i="3"/>
  <c r="O55" i="3"/>
  <c r="O56" i="3"/>
  <c r="O57" i="3"/>
  <c r="O60" i="3"/>
  <c r="O61" i="3"/>
  <c r="O62" i="3"/>
  <c r="O63" i="3"/>
  <c r="O65" i="3"/>
  <c r="O66" i="3"/>
  <c r="O72" i="3"/>
  <c r="O74" i="3"/>
  <c r="O75" i="3"/>
  <c r="O76" i="3"/>
  <c r="O78" i="3"/>
  <c r="O79" i="3"/>
  <c r="O80" i="3"/>
  <c r="O81" i="3"/>
  <c r="O84" i="3"/>
  <c r="O85" i="3"/>
  <c r="O86" i="3"/>
  <c r="Q86" i="3" s="1"/>
  <c r="O87" i="3"/>
  <c r="O89" i="3"/>
  <c r="O90" i="3"/>
  <c r="Q90" i="3" s="1"/>
  <c r="O91" i="3"/>
  <c r="O92" i="3"/>
  <c r="O93" i="3"/>
  <c r="O94" i="3"/>
  <c r="O95" i="3"/>
  <c r="O96" i="3"/>
  <c r="O97" i="3"/>
  <c r="O98" i="3"/>
  <c r="O99" i="3"/>
  <c r="O100" i="3"/>
  <c r="Q100" i="3" s="1"/>
  <c r="O101" i="3"/>
  <c r="O102" i="3"/>
  <c r="O103" i="3"/>
  <c r="O104" i="3"/>
  <c r="O105" i="3"/>
  <c r="O106" i="3"/>
  <c r="O107" i="3"/>
  <c r="O108" i="3"/>
  <c r="O109" i="3"/>
  <c r="O110" i="3"/>
  <c r="O111" i="3"/>
  <c r="O112" i="3"/>
  <c r="Q112" i="3" s="1"/>
  <c r="O113" i="3"/>
  <c r="O114" i="3"/>
  <c r="O115" i="3"/>
  <c r="O116" i="3"/>
  <c r="O118" i="3"/>
  <c r="O119" i="3"/>
  <c r="Q119" i="3" s="1"/>
  <c r="O120" i="3"/>
  <c r="O121" i="3"/>
  <c r="Q121" i="3" s="1"/>
  <c r="O122" i="3"/>
  <c r="O123" i="3"/>
  <c r="O124" i="3"/>
  <c r="O125" i="3"/>
  <c r="O126" i="3"/>
  <c r="O127" i="3"/>
  <c r="O128" i="3"/>
  <c r="O129" i="3"/>
  <c r="Q129" i="3" s="1"/>
  <c r="O130" i="3"/>
  <c r="O131" i="3"/>
  <c r="Q131" i="3" s="1"/>
  <c r="O132" i="3"/>
  <c r="O134" i="3"/>
  <c r="O135" i="3"/>
  <c r="Q135" i="3" s="1"/>
  <c r="O142" i="3"/>
  <c r="O143" i="3"/>
  <c r="O144" i="3"/>
  <c r="O145" i="3"/>
  <c r="O147" i="3"/>
  <c r="Q147" i="3" s="1"/>
  <c r="O148" i="3"/>
  <c r="O149" i="3"/>
  <c r="O150" i="3"/>
  <c r="O153" i="3"/>
  <c r="O158" i="3"/>
  <c r="Q158" i="3" s="1"/>
  <c r="O159" i="3"/>
  <c r="O160" i="3"/>
  <c r="Q160" i="3" s="1"/>
  <c r="O161" i="3"/>
  <c r="O162" i="3"/>
  <c r="O163" i="3"/>
  <c r="O164" i="3"/>
  <c r="O166" i="3"/>
  <c r="O171" i="3"/>
  <c r="O172" i="3"/>
  <c r="O173" i="3"/>
  <c r="O174" i="3"/>
  <c r="O175" i="3"/>
  <c r="O176" i="3"/>
  <c r="O178" i="3"/>
  <c r="O179" i="3"/>
  <c r="O180" i="3"/>
  <c r="O181" i="3"/>
  <c r="O182" i="3"/>
  <c r="Q182" i="3" s="1"/>
  <c r="O184" i="3"/>
  <c r="O185" i="3"/>
  <c r="O186" i="3"/>
  <c r="Q186" i="3" s="1"/>
  <c r="O187" i="3"/>
  <c r="O188" i="3"/>
  <c r="O189" i="3"/>
  <c r="O190" i="3"/>
  <c r="O191" i="3"/>
  <c r="O192" i="3"/>
  <c r="O193" i="3"/>
  <c r="O194" i="3"/>
  <c r="O195" i="3"/>
  <c r="O196" i="3"/>
  <c r="O197" i="3"/>
  <c r="O198" i="3"/>
  <c r="Q198" i="3" s="1"/>
  <c r="O203" i="3"/>
  <c r="O204" i="3"/>
  <c r="Q204" i="3" s="1"/>
  <c r="O202" i="3"/>
  <c r="Q202" i="3" s="1"/>
  <c r="O206" i="3"/>
  <c r="O207" i="3"/>
  <c r="O208" i="3"/>
  <c r="O209" i="3"/>
  <c r="O210" i="3"/>
  <c r="O211" i="3"/>
  <c r="O212" i="3"/>
  <c r="O213" i="3"/>
  <c r="O214" i="3"/>
  <c r="O215" i="3"/>
  <c r="O216" i="3"/>
  <c r="Q216" i="3" s="1"/>
  <c r="O217" i="3"/>
  <c r="O219" i="3"/>
  <c r="O221" i="3"/>
  <c r="O222" i="3"/>
  <c r="O223" i="3"/>
  <c r="O224" i="3"/>
  <c r="Q224" i="3" s="1"/>
  <c r="O225" i="3"/>
  <c r="O226" i="3"/>
  <c r="Q226" i="3" s="1"/>
  <c r="O227" i="3"/>
  <c r="O228" i="3"/>
  <c r="Q228" i="3" s="1"/>
  <c r="O229" i="3"/>
  <c r="O230" i="3"/>
  <c r="Q230" i="3" s="1"/>
  <c r="O232" i="3"/>
  <c r="Q232" i="3" s="1"/>
  <c r="O233" i="3"/>
  <c r="O234" i="3"/>
  <c r="Q234" i="3" s="1"/>
  <c r="O235" i="3"/>
  <c r="O236" i="3"/>
  <c r="Q236" i="3" s="1"/>
  <c r="O237" i="3"/>
  <c r="O258" i="3"/>
  <c r="O259" i="3"/>
  <c r="O260" i="3"/>
  <c r="O261" i="3"/>
  <c r="O262" i="3"/>
  <c r="O263" i="3"/>
  <c r="O264" i="3"/>
  <c r="O265" i="3"/>
  <c r="O267" i="3"/>
  <c r="O269" i="3"/>
  <c r="O270" i="3"/>
  <c r="O2" i="3"/>
  <c r="O4" i="3"/>
  <c r="N77" i="3" l="1"/>
  <c r="O77" i="3" s="1"/>
  <c r="I181" i="3" l="1"/>
  <c r="P181" i="3" s="1"/>
  <c r="B9" i="6"/>
  <c r="E25" i="7"/>
  <c r="E24" i="7"/>
  <c r="E23" i="7"/>
  <c r="E19" i="7"/>
  <c r="E18" i="7"/>
  <c r="E17" i="7"/>
  <c r="E16" i="7"/>
  <c r="E15" i="7"/>
  <c r="E14" i="7"/>
  <c r="E13" i="7"/>
  <c r="E12" i="7"/>
  <c r="F6" i="7"/>
  <c r="E6" i="7"/>
  <c r="F5" i="7"/>
  <c r="E5" i="7"/>
  <c r="E14" i="6"/>
  <c r="E13" i="6"/>
  <c r="E12" i="6"/>
  <c r="E11" i="6"/>
  <c r="E10" i="6"/>
  <c r="B8" i="6"/>
  <c r="E7" i="6"/>
  <c r="B7" i="6"/>
  <c r="E6" i="6"/>
  <c r="B6" i="6"/>
  <c r="E5" i="6"/>
  <c r="B5" i="6"/>
  <c r="E4" i="6"/>
  <c r="B4" i="6"/>
  <c r="I270" i="3"/>
  <c r="P270" i="3" s="1"/>
  <c r="Q270" i="3" s="1"/>
  <c r="I269" i="3"/>
  <c r="P269" i="3" s="1"/>
  <c r="I267" i="3"/>
  <c r="P267" i="3" s="1"/>
  <c r="I264" i="3"/>
  <c r="P264" i="3" s="1"/>
  <c r="Q264" i="3" s="1"/>
  <c r="I263" i="3"/>
  <c r="P263" i="3" s="1"/>
  <c r="I262" i="3"/>
  <c r="P262" i="3" s="1"/>
  <c r="Q262" i="3" s="1"/>
  <c r="I261" i="3"/>
  <c r="P261" i="3" s="1"/>
  <c r="I260" i="3"/>
  <c r="P260" i="3" s="1"/>
  <c r="Q260" i="3" s="1"/>
  <c r="I259" i="3"/>
  <c r="P259" i="3" s="1"/>
  <c r="I258" i="3"/>
  <c r="P258" i="3" s="1"/>
  <c r="Q258" i="3" s="1"/>
  <c r="I233" i="3"/>
  <c r="P233" i="3" s="1"/>
  <c r="I229" i="3"/>
  <c r="P229" i="3" s="1"/>
  <c r="I222" i="3"/>
  <c r="P222" i="3" s="1"/>
  <c r="Q222" i="3" s="1"/>
  <c r="I221" i="3"/>
  <c r="P221" i="3" s="1"/>
  <c r="I219" i="3"/>
  <c r="P219" i="3" s="1"/>
  <c r="I215" i="3"/>
  <c r="P215" i="3" s="1"/>
  <c r="I214" i="3"/>
  <c r="P214" i="3" s="1"/>
  <c r="Q214" i="3" s="1"/>
  <c r="I213" i="3"/>
  <c r="P213" i="3" s="1"/>
  <c r="I212" i="3"/>
  <c r="P212" i="3" s="1"/>
  <c r="Q212" i="3" s="1"/>
  <c r="I211" i="3"/>
  <c r="P211" i="3" s="1"/>
  <c r="I210" i="3"/>
  <c r="P210" i="3" s="1"/>
  <c r="Q210" i="3" s="1"/>
  <c r="I209" i="3"/>
  <c r="P209" i="3" s="1"/>
  <c r="I208" i="3"/>
  <c r="P208" i="3" s="1"/>
  <c r="Q208" i="3" s="1"/>
  <c r="I207" i="3"/>
  <c r="P207" i="3" s="1"/>
  <c r="I206" i="3"/>
  <c r="P206" i="3" s="1"/>
  <c r="Q206" i="3" s="1"/>
  <c r="I203" i="3"/>
  <c r="P203" i="3" s="1"/>
  <c r="I196" i="3"/>
  <c r="P196" i="3" s="1"/>
  <c r="Q196" i="3" s="1"/>
  <c r="I195" i="3"/>
  <c r="P195" i="3" s="1"/>
  <c r="I194" i="3"/>
  <c r="P194" i="3" s="1"/>
  <c r="Q194" i="3" s="1"/>
  <c r="I193" i="3"/>
  <c r="P193" i="3" s="1"/>
  <c r="I192" i="3"/>
  <c r="P192" i="3" s="1"/>
  <c r="Q192" i="3" s="1"/>
  <c r="I191" i="3"/>
  <c r="P191" i="3" s="1"/>
  <c r="I190" i="3"/>
  <c r="P190" i="3" s="1"/>
  <c r="Q190" i="3" s="1"/>
  <c r="I189" i="3"/>
  <c r="P189" i="3" s="1"/>
  <c r="I188" i="3"/>
  <c r="P188" i="3" s="1"/>
  <c r="Q188" i="3" s="1"/>
  <c r="I187" i="3"/>
  <c r="P187" i="3" s="1"/>
  <c r="I185" i="3"/>
  <c r="P185" i="3" s="1"/>
  <c r="I184" i="3"/>
  <c r="P184" i="3" s="1"/>
  <c r="Q184" i="3" s="1"/>
  <c r="I180" i="3"/>
  <c r="P180" i="3" s="1"/>
  <c r="Q180" i="3" s="1"/>
  <c r="I178" i="3"/>
  <c r="P178" i="3" s="1"/>
  <c r="Q178" i="3" s="1"/>
  <c r="I176" i="3"/>
  <c r="P176" i="3" s="1"/>
  <c r="Q176" i="3" s="1"/>
  <c r="I175" i="3"/>
  <c r="P175" i="3" s="1"/>
  <c r="I174" i="3"/>
  <c r="P174" i="3" s="1"/>
  <c r="Q174" i="3" s="1"/>
  <c r="I173" i="3"/>
  <c r="P173" i="3" s="1"/>
  <c r="I172" i="3"/>
  <c r="P172" i="3" s="1"/>
  <c r="Q172" i="3" s="1"/>
  <c r="I171" i="3"/>
  <c r="P171" i="3" s="1"/>
  <c r="I166" i="3"/>
  <c r="P166" i="3" s="1"/>
  <c r="Q166" i="3" s="1"/>
  <c r="I164" i="3"/>
  <c r="P164" i="3" s="1"/>
  <c r="Q164" i="3" s="1"/>
  <c r="I163" i="3"/>
  <c r="P163" i="3" s="1"/>
  <c r="I162" i="3"/>
  <c r="P162" i="3" s="1"/>
  <c r="Q162" i="3" s="1"/>
  <c r="I153" i="3"/>
  <c r="P153" i="3" s="1"/>
  <c r="I152" i="3"/>
  <c r="P152" i="3" s="1"/>
  <c r="Q152" i="3" s="1"/>
  <c r="I150" i="3"/>
  <c r="P150" i="3" s="1"/>
  <c r="I149" i="3"/>
  <c r="P149" i="3" s="1"/>
  <c r="Q149" i="3" s="1"/>
  <c r="I145" i="3"/>
  <c r="P145" i="3" s="1"/>
  <c r="Q145" i="3" s="1"/>
  <c r="I144" i="3"/>
  <c r="P144" i="3" s="1"/>
  <c r="I143" i="3"/>
  <c r="P143" i="3" s="1"/>
  <c r="Q143" i="3" s="1"/>
  <c r="I142" i="3"/>
  <c r="P142" i="3" s="1"/>
  <c r="I134" i="3"/>
  <c r="P134" i="3" s="1"/>
  <c r="I132" i="3"/>
  <c r="P132" i="3" s="1"/>
  <c r="I130" i="3"/>
  <c r="P130" i="3" s="1"/>
  <c r="I128" i="3"/>
  <c r="P128" i="3" s="1"/>
  <c r="I127" i="3"/>
  <c r="P127" i="3" s="1"/>
  <c r="Q127" i="3" s="1"/>
  <c r="I126" i="3"/>
  <c r="P126" i="3" s="1"/>
  <c r="I125" i="3"/>
  <c r="P125" i="3" s="1"/>
  <c r="Q125" i="3" s="1"/>
  <c r="I124" i="3"/>
  <c r="P124" i="3" s="1"/>
  <c r="I123" i="3"/>
  <c r="P123" i="3" s="1"/>
  <c r="Q123" i="3" s="1"/>
  <c r="I122" i="3"/>
  <c r="P122" i="3" s="1"/>
  <c r="I116" i="3"/>
  <c r="P116" i="3" s="1"/>
  <c r="Q116" i="3" s="1"/>
  <c r="I115" i="3"/>
  <c r="P115" i="3" s="1"/>
  <c r="I114" i="3"/>
  <c r="P114" i="3" s="1"/>
  <c r="Q114" i="3" s="1"/>
  <c r="I111" i="3"/>
  <c r="P111" i="3" s="1"/>
  <c r="I110" i="3"/>
  <c r="P110" i="3" s="1"/>
  <c r="Q110" i="3" s="1"/>
  <c r="I109" i="3"/>
  <c r="P109" i="3" s="1"/>
  <c r="I108" i="3"/>
  <c r="P108" i="3" s="1"/>
  <c r="Q108" i="3" s="1"/>
  <c r="I107" i="3"/>
  <c r="P107" i="3" s="1"/>
  <c r="I106" i="3"/>
  <c r="P106" i="3" s="1"/>
  <c r="Q106" i="3" s="1"/>
  <c r="I105" i="3"/>
  <c r="P105" i="3" s="1"/>
  <c r="I104" i="3"/>
  <c r="P104" i="3" s="1"/>
  <c r="Q104" i="3" s="1"/>
  <c r="I103" i="3"/>
  <c r="P103" i="3" s="1"/>
  <c r="I102" i="3"/>
  <c r="P102" i="3" s="1"/>
  <c r="Q102" i="3" s="1"/>
  <c r="I98" i="3"/>
  <c r="P98" i="3" s="1"/>
  <c r="Q98" i="3" s="1"/>
  <c r="I97" i="3"/>
  <c r="P97" i="3" s="1"/>
  <c r="I96" i="3"/>
  <c r="P96" i="3" s="1"/>
  <c r="Q96" i="3" s="1"/>
  <c r="I94" i="3"/>
  <c r="P94" i="3" s="1"/>
  <c r="Q94" i="3" s="1"/>
  <c r="I93" i="3"/>
  <c r="P93" i="3" s="1"/>
  <c r="I92" i="3"/>
  <c r="P92" i="3" s="1"/>
  <c r="Q92" i="3" s="1"/>
  <c r="I91" i="3"/>
  <c r="P91" i="3" s="1"/>
  <c r="I89" i="3"/>
  <c r="P89" i="3" s="1"/>
  <c r="I87" i="3"/>
  <c r="P87" i="3" s="1"/>
  <c r="I85" i="3"/>
  <c r="P85" i="3" s="1"/>
  <c r="I84" i="3"/>
  <c r="P84" i="3" s="1"/>
  <c r="Q84" i="3" s="1"/>
  <c r="I80" i="3"/>
  <c r="P80" i="3" s="1"/>
  <c r="Q80" i="3" s="1"/>
  <c r="I79" i="3"/>
  <c r="P79" i="3" s="1"/>
  <c r="I78" i="3"/>
  <c r="P78" i="3" s="1"/>
  <c r="Q78" i="3" s="1"/>
  <c r="I76" i="3"/>
  <c r="P76" i="3" s="1"/>
  <c r="Q76" i="3" s="1"/>
  <c r="I75" i="3"/>
  <c r="P75" i="3" s="1"/>
  <c r="I74" i="3"/>
  <c r="P74" i="3" s="1"/>
  <c r="Q74" i="3" s="1"/>
  <c r="I72" i="3"/>
  <c r="P72" i="3" s="1"/>
  <c r="Q72" i="3" s="1"/>
  <c r="I66" i="3"/>
  <c r="P66" i="3" s="1"/>
  <c r="Q66" i="3" s="1"/>
  <c r="I65" i="3"/>
  <c r="P65" i="3" s="1"/>
  <c r="I63" i="3"/>
  <c r="P63" i="3" s="1"/>
  <c r="I62" i="3"/>
  <c r="P62" i="3" s="1"/>
  <c r="Q62" i="3" s="1"/>
  <c r="I61" i="3"/>
  <c r="P61" i="3" s="1"/>
  <c r="I60" i="3"/>
  <c r="P60" i="3" s="1"/>
  <c r="Q60" i="3" s="1"/>
  <c r="I57" i="3"/>
  <c r="P57" i="3" s="1"/>
  <c r="I56" i="3"/>
  <c r="P56" i="3" s="1"/>
  <c r="Q56" i="3" s="1"/>
  <c r="I55" i="3"/>
  <c r="P55" i="3" s="1"/>
  <c r="I54" i="3"/>
  <c r="P54" i="3" s="1"/>
  <c r="Q54" i="3" s="1"/>
  <c r="I53" i="3"/>
  <c r="P53" i="3" s="1"/>
  <c r="I52" i="3"/>
  <c r="P52" i="3" s="1"/>
  <c r="Q52" i="3" s="1"/>
  <c r="I51" i="3"/>
  <c r="P51" i="3" s="1"/>
  <c r="I50" i="3"/>
  <c r="P50" i="3" s="1"/>
  <c r="Q50" i="3" s="1"/>
  <c r="I49" i="3"/>
  <c r="P49" i="3" s="1"/>
  <c r="I48" i="3"/>
  <c r="P48" i="3" s="1"/>
  <c r="Q48" i="3" s="1"/>
  <c r="I47" i="3"/>
  <c r="P47" i="3" s="1"/>
  <c r="I46" i="3"/>
  <c r="P46" i="3" s="1"/>
  <c r="Q46" i="3" s="1"/>
  <c r="I45" i="3"/>
  <c r="P45" i="3" s="1"/>
  <c r="I44" i="3"/>
  <c r="P44" i="3" s="1"/>
  <c r="Q44" i="3" s="1"/>
  <c r="I41" i="3"/>
  <c r="P41" i="3" s="1"/>
  <c r="I40" i="3"/>
  <c r="P40" i="3" s="1"/>
  <c r="Q40" i="3" s="1"/>
  <c r="I39" i="3"/>
  <c r="P39" i="3" s="1"/>
  <c r="I38" i="3"/>
  <c r="P38" i="3" s="1"/>
  <c r="Q38" i="3" s="1"/>
  <c r="I37" i="3"/>
  <c r="P37" i="3" s="1"/>
  <c r="I24" i="3"/>
  <c r="P24" i="3" s="1"/>
  <c r="Q24" i="3" s="1"/>
  <c r="I23" i="3"/>
  <c r="P23" i="3" s="1"/>
  <c r="I22" i="3"/>
  <c r="P22" i="3" s="1"/>
  <c r="Q22" i="3" s="1"/>
  <c r="I20" i="3"/>
  <c r="P20" i="3" s="1"/>
  <c r="Q20" i="3" s="1"/>
  <c r="I19" i="3"/>
  <c r="P19" i="3" s="1"/>
  <c r="I18" i="3"/>
  <c r="P18" i="3" s="1"/>
  <c r="Q18" i="3" s="1"/>
  <c r="I15" i="3"/>
  <c r="P15" i="3" s="1"/>
  <c r="I14" i="3"/>
  <c r="P14" i="3" s="1"/>
  <c r="Q14" i="3" s="1"/>
  <c r="I13" i="3"/>
  <c r="P13" i="3" s="1"/>
  <c r="I12" i="3"/>
  <c r="P12" i="3" s="1"/>
  <c r="Q12" i="3" s="1"/>
  <c r="I11" i="3"/>
  <c r="P11" i="3" s="1"/>
  <c r="I10" i="3"/>
  <c r="P10" i="3" s="1"/>
  <c r="Q10" i="3" s="1"/>
  <c r="I6" i="3"/>
  <c r="P6" i="3" s="1"/>
  <c r="Q6" i="3" s="1"/>
  <c r="I4" i="3"/>
  <c r="P4" i="3" s="1"/>
  <c r="Q4" i="3" s="1"/>
  <c r="I2" i="3"/>
  <c r="P2" i="3" l="1"/>
  <c r="Q2" i="3" s="1"/>
  <c r="E7" i="7"/>
  <c r="B25" i="7"/>
  <c r="F7" i="7"/>
  <c r="C19" i="7"/>
  <c r="C15" i="7"/>
  <c r="C25" i="7"/>
  <c r="C5" i="7"/>
  <c r="C12" i="7"/>
  <c r="C18" i="7"/>
  <c r="C13" i="7"/>
  <c r="B14" i="7"/>
  <c r="B18" i="7"/>
  <c r="B13" i="7"/>
  <c r="C14" i="7"/>
  <c r="C6" i="7"/>
  <c r="C23" i="7"/>
  <c r="B6" i="7"/>
  <c r="D6" i="7" s="1"/>
  <c r="B23" i="7"/>
  <c r="C16" i="7"/>
  <c r="B24" i="7"/>
  <c r="C17" i="7"/>
  <c r="B17" i="7"/>
  <c r="C24" i="7"/>
  <c r="B15" i="7"/>
  <c r="B19" i="7"/>
  <c r="B16" i="7"/>
  <c r="B5" i="7"/>
  <c r="B12" i="7"/>
  <c r="B7" i="7" l="1"/>
  <c r="D5" i="7"/>
  <c r="D25" i="7"/>
  <c r="D12" i="7"/>
  <c r="D13" i="7"/>
  <c r="D18" i="7"/>
  <c r="D19" i="7"/>
  <c r="D14" i="7"/>
  <c r="D23" i="7"/>
  <c r="C7" i="7"/>
  <c r="D24" i="7"/>
  <c r="D15" i="7"/>
  <c r="D17" i="7"/>
  <c r="D16" i="7"/>
  <c r="D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J1" authorId="0" shapeId="0" xr:uid="{00000000-0006-0000-0200-000001000000}">
      <text>
        <r>
          <rPr>
            <sz val="11"/>
            <color theme="1"/>
            <rFont val="Calibri"/>
            <family val="2"/>
            <scheme val="minor"/>
          </rPr>
          <t>Vendor to indicate extent of fit: Fully Meets / Partially Meets / Does Not Meet / Future Roadmap / Not Applicable.</t>
        </r>
      </text>
    </comment>
    <comment ref="K1" authorId="0" shapeId="0" xr:uid="{00000000-0006-0000-0200-000002000000}">
      <text>
        <r>
          <rPr>
            <sz val="11"/>
            <color theme="1"/>
            <rFont val="Calibri"/>
            <family val="2"/>
            <scheme val="minor"/>
          </rPr>
          <t>Identify whether requirement is met via standard configuration, workflow/rules, report, integration, custom development, third-party component, or process/service.</t>
        </r>
      </text>
    </comment>
    <comment ref="L1" authorId="0" shapeId="0" xr:uid="{00000000-0006-0000-0200-000003000000}">
      <text>
        <r>
          <rPr>
            <sz val="11"/>
            <color theme="1"/>
            <rFont val="Calibri"/>
            <family val="2"/>
            <scheme val="minor"/>
          </rPr>
          <t>Use this column to explain gaps, assumptions, dependencies, or implementation considerations.</t>
        </r>
      </text>
    </comment>
  </commentList>
</comments>
</file>

<file path=xl/sharedStrings.xml><?xml version="1.0" encoding="utf-8"?>
<sst xmlns="http://schemas.openxmlformats.org/spreadsheetml/2006/main" count="2274" uniqueCount="1162">
  <si>
    <t>Submittal Form A: State of Alaska, Civil Division, Functional and Technical Requirements Matrix</t>
  </si>
  <si>
    <t>Purpose</t>
  </si>
  <si>
    <t xml:space="preserve">This workbook contains functional and technical requirements only. </t>
  </si>
  <si>
    <t>How to use</t>
  </si>
  <si>
    <t>Please open the All Requirements Matrix worksheet and complete the following section for each requirement: Offeror's Response, Delivery Method, and Gap / Comments.</t>
  </si>
  <si>
    <t>What is included</t>
  </si>
  <si>
    <t>The requirements matrix includes logical organized requirement groupings covering matter management, practice-specific configurations, contacts, workflows, timekeeping, finance, documents and email, calendaring, reporting, security, technical architecture, and data migration.</t>
  </si>
  <si>
    <t>Color guide</t>
  </si>
  <si>
    <t>Blue font = Offeror input cells. Green font = source and evidence columns. Black = requirement content and formulas.</t>
  </si>
  <si>
    <t>Req ID</t>
  </si>
  <si>
    <t>Category</t>
  </si>
  <si>
    <t>Subcategory</t>
  </si>
  <si>
    <t>Requirements Statement</t>
  </si>
  <si>
    <t>Priority</t>
  </si>
  <si>
    <t>Current-State Example / Evidence</t>
  </si>
  <si>
    <t>Business Area / Practice Context</t>
  </si>
  <si>
    <t>Demo Priority</t>
  </si>
  <si>
    <t>Score Weight</t>
  </si>
  <si>
    <t>Offeror's Response</t>
  </si>
  <si>
    <t>Delivery Method</t>
  </si>
  <si>
    <t>Gap / Comments</t>
  </si>
  <si>
    <t>Acceptance Notes</t>
  </si>
  <si>
    <t>Eval Score (0-5)</t>
  </si>
  <si>
    <t>Weighted Score</t>
  </si>
  <si>
    <t>Max Score</t>
  </si>
  <si>
    <t>Fit %</t>
  </si>
  <si>
    <t>MCM-001</t>
  </si>
  <si>
    <t>Matter &amp; Case Management</t>
  </si>
  <si>
    <t>Matter Record</t>
  </si>
  <si>
    <t>Provide a unified matter/case record that serves as the authoritative operational record for the Civil Division’s work.</t>
  </si>
  <si>
    <t>High</t>
  </si>
  <si>
    <t>Single managed platform for matters, parties, deadlines, work, and financial activity.</t>
  </si>
  <si>
    <t>Enterprise / all sections</t>
  </si>
  <si>
    <t>Required</t>
  </si>
  <si>
    <t>MCM-002</t>
  </si>
  <si>
    <t>Matter Lifecycle Management</t>
  </si>
  <si>
    <t>Must support the Civil Division’s complete legal lifecycle, beginning with matter intake and assignment, continuing through investigative activities, legal research and drafting, regulatory and legislative support, litigation phases, collections activities, and all associated administrative functions.</t>
  </si>
  <si>
    <t>Individual matters are opened as its own record with a new unique case number and new court details as it moved through the legal lifecycle.</t>
  </si>
  <si>
    <t>MCM-003</t>
  </si>
  <si>
    <t>Matter Types</t>
  </si>
  <si>
    <t>Support configurable matter types and templates based on section, practice area, or business processes.</t>
  </si>
  <si>
    <t>The Civil Division spans distinct practice areas and workflows.</t>
  </si>
  <si>
    <t>All practice areas</t>
  </si>
  <si>
    <t>MCM-004</t>
  </si>
  <si>
    <t>Matter Categories</t>
  </si>
  <si>
    <t>Support configurable legal subcategories (e.g., employment, condemnation) to enable precise matter classification and reporting.</t>
  </si>
  <si>
    <t>The Civil Division handles a wide range of legal sub‑categories.</t>
  </si>
  <si>
    <t>MCM-005</t>
  </si>
  <si>
    <t>Matter Templates</t>
  </si>
  <si>
    <t>Allow role-based users to create new matters by copying selected fields and templates from an existing matter or a standard model matter.</t>
  </si>
  <si>
    <t>Medium</t>
  </si>
  <si>
    <t>Reduces repetitive data entry for similar matters.</t>
  </si>
  <si>
    <t>Preferred</t>
  </si>
  <si>
    <t>MCM-006</t>
  </si>
  <si>
    <t>Matter Security</t>
  </si>
  <si>
    <t>Support secure section- and practice area-specific matter data visibility so that sensitive tabs, data, or functions can be restricted based on role, section, practice area, or matter type.</t>
  </si>
  <si>
    <t>Some section and practice-area matters must be need-to-know.</t>
  </si>
  <si>
    <t>MCM-007</t>
  </si>
  <si>
    <t>Matter Security Automation</t>
  </si>
  <si>
    <t>Automatically apply security permissions to a matter based on assigned section or practice area.</t>
  </si>
  <si>
    <t>All Child-In-Need-of-Aid matters are automatically locked down to our Child Protection Section.</t>
  </si>
  <si>
    <t>MCM-008</t>
  </si>
  <si>
    <t>Role-Based Views</t>
  </si>
  <si>
    <t>Allow system administrators to add and manage security groups without vendor development.</t>
  </si>
  <si>
    <t>The Civil Division currently maintains more than 250 security designations for matters, documents, and contacts.</t>
  </si>
  <si>
    <t>IT / business owners</t>
  </si>
  <si>
    <t>MCM-009</t>
  </si>
  <si>
    <t>Related Matters</t>
  </si>
  <si>
    <t>Support related matters, linked matters, parent/child relationships, and matter grouping for complex portfolios.</t>
  </si>
  <si>
    <t>Current screens include related matters and related records.</t>
  </si>
  <si>
    <t>Litigation / advisory / portfolios</t>
  </si>
  <si>
    <t>MCM-010</t>
  </si>
  <si>
    <t>Matter Merge</t>
  </si>
  <si>
    <t>Support merging multiple matters into a single matter while preserving history and auditability.</t>
  </si>
  <si>
    <t>Needed for duplicate or consolidated matters.</t>
  </si>
  <si>
    <t>Operations / data management</t>
  </si>
  <si>
    <t>MCM-011</t>
  </si>
  <si>
    <t>Cross-References</t>
  </si>
  <si>
    <t>Support linking or cross-referencing matters that are not directly related but need contextual association.</t>
  </si>
  <si>
    <t>Examples include held in abeyance or underlying conviction links.</t>
  </si>
  <si>
    <t>Litigation / appellate</t>
  </si>
  <si>
    <t>MCM-012</t>
  </si>
  <si>
    <t>Assignments</t>
  </si>
  <si>
    <t>Support assignment and reassignment of attorneys, paralegals, support staff, and section ownership with statewide and multi-office visibility.</t>
  </si>
  <si>
    <t>The Civil Division requires section and role-based work assignment.</t>
  </si>
  <si>
    <t>MCM-013</t>
  </si>
  <si>
    <t>Contacts on Matters</t>
  </si>
  <si>
    <t>Support assignment of one or more contacts, organizations, agencies, courts, vendors, and role assignments on each matter.</t>
  </si>
  <si>
    <t>Matters require multiple parties and external entities.</t>
  </si>
  <si>
    <t>MCM-014</t>
  </si>
  <si>
    <t>Client Number Reassignment</t>
  </si>
  <si>
    <t>Support reassignment of matters to updated client or agency numbers without loss of history or reporting continuity.</t>
  </si>
  <si>
    <t>Agency or client restructures may require new numbering.</t>
  </si>
  <si>
    <t>Agency / finance</t>
  </si>
  <si>
    <t>MCM-015</t>
  </si>
  <si>
    <t>Client Number Multiples</t>
  </si>
  <si>
    <t>Support multiple client agency numbers on a matter and ensure this is fully supported throughout timekeeping, prebill, and billing processes.</t>
  </si>
  <si>
    <t>Low</t>
  </si>
  <si>
    <t>This functionality does not exist in the current system.</t>
  </si>
  <si>
    <t>Optional</t>
  </si>
  <si>
    <t>MCM-016</t>
  </si>
  <si>
    <t>Visual Indicators</t>
  </si>
  <si>
    <t>Provide a clear, role-visible visual indicator on matter screens that identifies the matters' funding source and any special classification, including appropriations, historical significance, federal involvement, or other flagged issues.</t>
  </si>
  <si>
    <t>Matters requiring special funding or classifications are routinely flagged in the current system, making clear visual indicators essential for users to quickly identify funding source or special status.</t>
  </si>
  <si>
    <t>MCM-017</t>
  </si>
  <si>
    <t>Matter Without Billing Number</t>
  </si>
  <si>
    <t>Allow role-based users to open a matter and track work before a billing number is assigned.</t>
  </si>
  <si>
    <t>The Civil Division may begin work before billable status is determined.</t>
  </si>
  <si>
    <t>MCM-018</t>
  </si>
  <si>
    <t>Billing Number Assignment</t>
  </si>
  <si>
    <t>Support automatic assignment of a unique billing number when a matter becomes billable.</t>
  </si>
  <si>
    <t>Billing number is used for billed hours and downstream accounting.</t>
  </si>
  <si>
    <t>Finance / billing</t>
  </si>
  <si>
    <t>MCM-019</t>
  </si>
  <si>
    <t>Long Form Notes</t>
  </si>
  <si>
    <t>Allow role-based users to create and store notes and narratives, including comments, matter summaries, and accounting/financial notes, with support for content exceeding 32,000 characters.</t>
  </si>
  <si>
    <t>Supports detailed legal and operational notes.</t>
  </si>
  <si>
    <t>MCM-020</t>
  </si>
  <si>
    <t>Structured Notes</t>
  </si>
  <si>
    <t>Provide a structured notes feature in a standardized format, automatically capturing the date, the creating users, and the note text.</t>
  </si>
  <si>
    <t>Specific matter notes are captured inconsistently without standardized formatting or automatic user/date attribution.</t>
  </si>
  <si>
    <t>MCM-021</t>
  </si>
  <si>
    <t>Activity History</t>
  </si>
  <si>
    <t>Provide functionality to record, store, and manage notes, events, tasks, milestones, performance metrics, assignments, and full activity history associated with each matter or matter phase.</t>
  </si>
  <si>
    <t>Operational and legal activity must be traceable within the matter.</t>
  </si>
  <si>
    <t>MCM-022</t>
  </si>
  <si>
    <t>Allow system administrators to tailor screen layouts, field visibility, and navigation by role and section.</t>
  </si>
  <si>
    <t>Supports attorneys, legal assistants, finance staff, managers, and admins.</t>
  </si>
  <si>
    <t>MCM-023</t>
  </si>
  <si>
    <t>Work Types</t>
  </si>
  <si>
    <t>Support litigation, advisory, regulatory, legislative, appellate, administrative, collection, and investigation-style work in one platform.</t>
  </si>
  <si>
    <t>The Civil Division operates across many work types within one platform.</t>
  </si>
  <si>
    <t>MCM-024</t>
  </si>
  <si>
    <t>Matter Reassignment Rules</t>
  </si>
  <si>
    <t>Support seamless transition of matters between legal sections based on litigation or appellate expertise, ensuring uninterrupted workflow, preservation of all matter, contact, and financial history, and automated reassignment rules aligned to defined expertise areas.</t>
  </si>
  <si>
    <t>The Civil Division is elevating matters to our Special Litigation and Appeals sections.</t>
  </si>
  <si>
    <t>MCM-025</t>
  </si>
  <si>
    <t>Navigation</t>
  </si>
  <si>
    <t>Support intuitive, consistent navigation with hierarchical menus, breadcrumbs, contextual links, and quick access to recent items (e.g., matters, contacts, events). Provide full keyboard navigation, logical tab order, and operability of all required fields; these are mandatory.</t>
  </si>
  <si>
    <t>The Civil Division already relies on organized menus structure in current tools; maintaining clear menus supports user adoption.</t>
  </si>
  <si>
    <t>MCM-026</t>
  </si>
  <si>
    <t>Professionals</t>
  </si>
  <si>
    <t>Support and maintain a complete, historically accurate professional lifecycle record, including start and end dates, employee number, position control number, budgeted hours, section and office assignments, contact and bar information, timekeeper designation, and all role or assignment changes.</t>
  </si>
  <si>
    <t>Core component of the current system.</t>
  </si>
  <si>
    <t>MCM-027</t>
  </si>
  <si>
    <t>Professional Security Designations</t>
  </si>
  <si>
    <t>Allow system administrators or authorized role-based users to apply security permissions to a  professional record based on professional security designation (e.g., attorney). This controls visibility and the actions a user can perform with in any component.</t>
  </si>
  <si>
    <t>The Civil Division has 25 distinct professional designations with the ability to expand and accommodate additional designations as needed.</t>
  </si>
  <si>
    <t>MCM-028</t>
  </si>
  <si>
    <t>Reassignment</t>
  </si>
  <si>
    <t>Support automated reassignment of professional's tasks, matters, and calendar events upon role changes or departure, and ensure security updates, including removal from security groups, are validated before finalization.</t>
  </si>
  <si>
    <t>Reassignment exists but requires multiple manual steps; tasks and events transfer inconsistently, and security‑group removal must be manually verified.</t>
  </si>
  <si>
    <t>MCM-029</t>
  </si>
  <si>
    <t>HR Integration / IRIS</t>
  </si>
  <si>
    <t xml:space="preserve">Support integration with the State’s IRIS, Human Resources ERP to enable secure, automated ingestion of personnel data (e.g., hire dates, position changes, terminations) or provide a structured, role based workflow for accurate manual entry when integration is not available. </t>
  </si>
  <si>
    <t>This integration does not currently exist.</t>
  </si>
  <si>
    <t>MCM-030</t>
  </si>
  <si>
    <t>Cross-Matter Analytics</t>
  </si>
  <si>
    <t>Support portfolio-level analytics, clustering of related matters, and duplicate matter detection.</t>
  </si>
  <si>
    <t>The Civil Division is tracking and compiling this information manually.</t>
  </si>
  <si>
    <t>MCM-031</t>
  </si>
  <si>
    <t>Matter Risk Indicators</t>
  </si>
  <si>
    <t>Support configurable matter-level risk scoring using structured fields, deadlines, complexity indicators, or historical patterns.</t>
  </si>
  <si>
    <t>Needed for tracking risk across matters proactively.</t>
  </si>
  <si>
    <t>MCM-032</t>
  </si>
  <si>
    <t>Personal Abbreviations Libraries</t>
  </si>
  <si>
    <t>Support users to create, manage, and persist personal abbreviations libraries across all modules.</t>
  </si>
  <si>
    <t>Current system environment incudes user-defined abbreviations for populating  fields.</t>
  </si>
  <si>
    <t>MCM-033</t>
  </si>
  <si>
    <t>Abbreviation Expansion</t>
  </si>
  <si>
    <t>Support user-defined abbreviations automatically expand into full text across all test-entry fields while remaining compatible with formatting and accessibility features.</t>
  </si>
  <si>
    <t>Abbreviations are routinely used for timekeeping narratives and matter case summaries, and event note summaries.</t>
  </si>
  <si>
    <t>MCM-034</t>
  </si>
  <si>
    <t>Central Abbreviation Library</t>
  </si>
  <si>
    <t>Support centrally managed abbreviation library</t>
  </si>
  <si>
    <t>MCM-035</t>
  </si>
  <si>
    <t>Field Rules</t>
  </si>
  <si>
    <t>Provide native, real‑time spell‑check for all free‑text fields, including correction suggestions during data entry.</t>
  </si>
  <si>
    <t>Current system includes basic spell‑check, helping reduce misspellings that can lower search accuracy and make records harder to find.</t>
  </si>
  <si>
    <t>PSC-001</t>
  </si>
  <si>
    <t>Practice-Specific Configuration</t>
  </si>
  <si>
    <t>Configurable Screens</t>
  </si>
  <si>
    <t>Support matter-type-specific, section-specific, and workflow-specific tabs, sections, forms, and views.</t>
  </si>
  <si>
    <t>Current ProLaw environment includes many custom tabs by practice and process.</t>
  </si>
  <si>
    <t>PSC-002</t>
  </si>
  <si>
    <t>Repeatable Records</t>
  </si>
  <si>
    <t>Support repeatable related child records within or associated with a matter.</t>
  </si>
  <si>
    <t>Examples include findings, payments, services, appeal entries, and coding records.</t>
  </si>
  <si>
    <t>PSC-003</t>
  </si>
  <si>
    <t>Controlled Values</t>
  </si>
  <si>
    <t>Support configurable lookup tables, controlled values, code lists, and cross reference relationships.</t>
  </si>
  <si>
    <t>Practice screens rely on controlled codes and reference data.</t>
  </si>
  <si>
    <t>PSC-004</t>
  </si>
  <si>
    <t>Historical Codes</t>
  </si>
  <si>
    <t>Support effective dated or historical tracking where codes or classifications change over time.</t>
  </si>
  <si>
    <t>Needed for coding continuity and historical reporting.</t>
  </si>
  <si>
    <t>Finance / operations</t>
  </si>
  <si>
    <t>PSC-005</t>
  </si>
  <si>
    <t>Support configurable field visibility, masking, required, defaults, and validation rules based on matter type, role, section, or workflow stage.</t>
  </si>
  <si>
    <t>The Civil Division needs business-owned configuration and data quality controls.</t>
  </si>
  <si>
    <t>PSC-006</t>
  </si>
  <si>
    <t>Multiple Civil Division roles need access to matter and contact records, so masking ensures each user sees only what they are authorized to view.</t>
  </si>
  <si>
    <t>PSC-007</t>
  </si>
  <si>
    <t>Prevent indirect exposure of masked values via global searches, metadata previews, or audit logs, ensuring masking is consistently enforced across all interfaces.</t>
  </si>
  <si>
    <t>Because role-based users need to access matters or contact records, the system should prevent masked values from appearing in system searches or logs to avoid accidental disclosure of sensitive information.</t>
  </si>
  <si>
    <t>PSC-008</t>
  </si>
  <si>
    <t>Structured Data</t>
  </si>
  <si>
    <t>Store custom and specialized data as structured, reportable data rather than relying solely on narrative text or unmanaged forms.</t>
  </si>
  <si>
    <t>Custom tracking must remain reportable and integration-ready.</t>
  </si>
  <si>
    <t>PSC-009</t>
  </si>
  <si>
    <t>Section Security</t>
  </si>
  <si>
    <t>Support secure, section specific data visibility so that sensitive tabs, data sets, or functions can be limited by role, section, or matter.</t>
  </si>
  <si>
    <t>Some practice-specific data must be need-to-know.</t>
  </si>
  <si>
    <t>Confidential / ethics</t>
  </si>
  <si>
    <t>PSC-010</t>
  </si>
  <si>
    <t>Consumer Complaints</t>
  </si>
  <si>
    <t>Support structured intake, classification, disposition, and outcome tracking for consumer complaints.</t>
  </si>
  <si>
    <t>Current configuration includes complaint-specific screens and coded outcomes.</t>
  </si>
  <si>
    <t>Consumer protection</t>
  </si>
  <si>
    <t>PSC-011</t>
  </si>
  <si>
    <t>Complaint Coding</t>
  </si>
  <si>
    <t>Support complaint specific coding such as industry, practice, NAAG, or equivalent complaint classifications and sub classifications.</t>
  </si>
  <si>
    <t>Complaint work uses structured code dimensions.</t>
  </si>
  <si>
    <t>PSC-012</t>
  </si>
  <si>
    <t>Child Support</t>
  </si>
  <si>
    <t>Support structured child support tracking including child records, custody type, support details, and related parties.</t>
  </si>
  <si>
    <t>Current configuration includes child support-specific fields.</t>
  </si>
  <si>
    <t>PSC-013</t>
  </si>
  <si>
    <t>CINA / ICWA</t>
  </si>
  <si>
    <t>Support structured relationship and case tracking for CINA and ICWA matters, including service parties and case relationships.</t>
  </si>
  <si>
    <t>Current configuration includes CINA/ICWA-specific tracking.</t>
  </si>
  <si>
    <t>Child Protection</t>
  </si>
  <si>
    <t>PSC-014</t>
  </si>
  <si>
    <t>Paid Solicitor Registration</t>
  </si>
  <si>
    <t>Support paid‑solicitor registration tracking, status, entities, contacts, and history.</t>
  </si>
  <si>
    <t>Existing configuration shows this specialized process.</t>
  </si>
  <si>
    <t>Regulatory</t>
  </si>
  <si>
    <t>PSC-015</t>
  </si>
  <si>
    <t>Campaign Financial Reports</t>
  </si>
  <si>
    <t>Support campaign or charitable financial report tracking, including receipts, expenses, committees, and filing‑related data</t>
  </si>
  <si>
    <t>Existing configuration shows campaign financial tracking.</t>
  </si>
  <si>
    <t>PSC-016</t>
  </si>
  <si>
    <t>Appeals</t>
  </si>
  <si>
    <t>Support appellate tracking, including originating court, judge, brief due dates, argument dates, disposition, and outcome history.</t>
  </si>
  <si>
    <t>Appeals are a named Civil Division practice area.</t>
  </si>
  <si>
    <t>PSC-017</t>
  </si>
  <si>
    <t>Environmental / Cleanup</t>
  </si>
  <si>
    <t>Support specialized environmental and federal site cleanup tracking, including sites, operable units, remedies, and related environmental metadata.</t>
  </si>
  <si>
    <t>Environmental practice areas require specialized data.</t>
  </si>
  <si>
    <t>Environmental / natural resources</t>
  </si>
  <si>
    <t>PSC-018</t>
  </si>
  <si>
    <t>Debt Collection / Bankruptcy</t>
  </si>
  <si>
    <t>Support debt collection, bankruptcy, collections, or foreclosure related tracking, including balances and status milestones</t>
  </si>
  <si>
    <t>Existing configuration includes collections-related tracking.</t>
  </si>
  <si>
    <t>Collections</t>
  </si>
  <si>
    <t>PSC-019</t>
  </si>
  <si>
    <t>Legislation / Regulations / Opinions / Gifts</t>
  </si>
  <si>
    <t xml:space="preserve">Support specialized advisory and government process tracking for legislation, regulations, opinions, gifts, ethics, and similar workflow driven matters.
</t>
  </si>
  <si>
    <t>The Civil Division includes legislation, regulations, opinions, appeals, and ethics work.</t>
  </si>
  <si>
    <t>Advisory / legislative / ethics</t>
  </si>
  <si>
    <t>PSC-020</t>
  </si>
  <si>
    <t>Public Records Requests</t>
  </si>
  <si>
    <t>Support public records request tracking, including request number, request type, assigned section, status, and disposition.</t>
  </si>
  <si>
    <t>Current environment includes public records tracking.</t>
  </si>
  <si>
    <t>Public records</t>
  </si>
  <si>
    <t>PSC-021</t>
  </si>
  <si>
    <t>Custom Tab Creation</t>
  </si>
  <si>
    <t>Allow system administrators to add new tabs, fields, forms, lookup values, and minor workflows without vendor development.</t>
  </si>
  <si>
    <t>Needs business-owned configuration for data quality control.</t>
  </si>
  <si>
    <t>PSC-022</t>
  </si>
  <si>
    <t>Contract Management</t>
  </si>
  <si>
    <t>Track contracts including initial amount, amendments, invoice activity, contract dates, remaining balance, and payment status in a single, centrally managed record.</t>
  </si>
  <si>
    <t>Contract information is maintained and tracked in Excel spreadsheets.</t>
  </si>
  <si>
    <t>PCO-001</t>
  </si>
  <si>
    <t>Parties, Contacts &amp; Organizations</t>
  </si>
  <si>
    <t>Contact Management</t>
  </si>
  <si>
    <t xml:space="preserve">Allow role-based users to create, configure, update, and inactivate contacts and organizations.
</t>
  </si>
  <si>
    <t>Current and future solution requires rich contact management.</t>
  </si>
  <si>
    <t>Enterprise</t>
  </si>
  <si>
    <t>PCO-002</t>
  </si>
  <si>
    <t>Contact Types</t>
  </si>
  <si>
    <t>Support multiple contact and entity types.</t>
  </si>
  <si>
    <t>Contacts include agencies, people, courts, vendors, and others.</t>
  </si>
  <si>
    <t>PCO-003</t>
  </si>
  <si>
    <t>Matter Roles</t>
  </si>
  <si>
    <t>Support assigning multiple matter or case-management roles to a contact or organization.</t>
  </si>
  <si>
    <t>Contacts can serve different roles on one or more matters.</t>
  </si>
  <si>
    <t>PCO-004</t>
  </si>
  <si>
    <t>Duplicate Prevention</t>
  </si>
  <si>
    <t>Warn authorized users when they appear to be creating a duplicate contact or entity.</t>
  </si>
  <si>
    <t>Helps improve data quality and reduces duplicate parties.</t>
  </si>
  <si>
    <t>Operations</t>
  </si>
  <si>
    <t>PCO-005</t>
  </si>
  <si>
    <t>Contact Merge</t>
  </si>
  <si>
    <t>Support merging duplicate contacts while preserving matter history and reporting integrity.</t>
  </si>
  <si>
    <t>Duplicate contacts must be consolidated without breaking matter references.</t>
  </si>
  <si>
    <t>PCO-006</t>
  </si>
  <si>
    <t>Contact Identifiers</t>
  </si>
  <si>
    <t>Support comprehensive contact records that can store multiple, unique identifiers for each individual or organization to ensure accurate association with matters and to enable reliable search, reporting, and data integrity across the platform.</t>
  </si>
  <si>
    <t>System maintains contact records with unique identifiers and additional attributes (e.g., gender, SSN).</t>
  </si>
  <si>
    <t>PCO-007</t>
  </si>
  <si>
    <t>Former Names and Aliases</t>
  </si>
  <si>
    <t>Support former names, aliases, prior contact details, and relationship history for contacts and entities.</t>
  </si>
  <si>
    <t>Needed for historical context and legal reference.</t>
  </si>
  <si>
    <t>PCO-008</t>
  </si>
  <si>
    <t>Obsolete Records</t>
  </si>
  <si>
    <t>Support obsoleting or inactivating data elements and entities while preserving historical reporting and database integrity</t>
  </si>
  <si>
    <t>Legacy contacts or codes may need retirement without data loss.</t>
  </si>
  <si>
    <t>Administration</t>
  </si>
  <si>
    <t>PCO-009</t>
  </si>
  <si>
    <t>Expert Witnesses</t>
  </si>
  <si>
    <t>Support enterprise‑wide expert‑witness records, including specialty, qualifications, conflicts, engagement history, rates, and availability.</t>
  </si>
  <si>
    <t>System maintains a centralized, enterprise‑wide expert‑witness repository where specialty, qualifications, conflicts, engagement history, rates, and availability are stored and accessible for future use.</t>
  </si>
  <si>
    <t>PCO-010</t>
  </si>
  <si>
    <t>Contact Security</t>
  </si>
  <si>
    <t>Support secure, role-based access controls on contact records, so sensitive personal, or organizational, or agency information is restricted by user role, section, practice area or matter assignment.</t>
  </si>
  <si>
    <t>We have several contact records that are secured by section and practice area.</t>
  </si>
  <si>
    <t>IT / security</t>
  </si>
  <si>
    <t>PCO-011</t>
  </si>
  <si>
    <t>Contact Role Security</t>
  </si>
  <si>
    <t>Automatically apply security permissions to a contact record based on the contact’s assigned role.</t>
  </si>
  <si>
    <t>PCO-012</t>
  </si>
  <si>
    <t>Allow system administrators to create, modify, and maintain security groups, including assigning roles and managing access levels through an intuitive administrative interface.</t>
  </si>
  <si>
    <t>The Civil Division currently maintains more than 250 distinct security designations for matters, contacts, and documents.</t>
  </si>
  <si>
    <t>PCO-013</t>
  </si>
  <si>
    <t>Relationship Inheritance</t>
  </si>
  <si>
    <t>Support a process that allows all relationship data associated with one contact record to be transferred or copied to another contact record.</t>
  </si>
  <si>
    <t>Information entered in one child contact record automatically populates corresponding fields in related sibling records.</t>
  </si>
  <si>
    <t>WFA-001</t>
  </si>
  <si>
    <t>Workflow, Tasks &amp; Automation</t>
  </si>
  <si>
    <t>Workflow Engine</t>
  </si>
  <si>
    <t>Support configurable workflows, milestones, statuses, due dates, approval dates, filing dates, publication dates, and event-driven actions.</t>
  </si>
  <si>
    <t>Many Civil Division processes are workflow-driven.</t>
  </si>
  <si>
    <t>WFA-002</t>
  </si>
  <si>
    <t>Business-Owned Growth</t>
  </si>
  <si>
    <t>Support no-code workflow automation including triggers, dependencies, and escalations.</t>
  </si>
  <si>
    <t xml:space="preserve">When a client number is entered on a matter, the system automatically populates dependent financial fields based on that client’s coding configuration. </t>
  </si>
  <si>
    <t>WFA-003</t>
  </si>
  <si>
    <t>Workflow by Matter Type</t>
  </si>
  <si>
    <t>Allow workflows to be assigned to one or more matter types or business processes.</t>
  </si>
  <si>
    <t>Workflow behavior must vary by matter type and process.</t>
  </si>
  <si>
    <t>WFA-004</t>
  </si>
  <si>
    <t>Task Automation</t>
  </si>
  <si>
    <t>Automatically generate tasks, reminders, or communications based on matter events, workflow steps, dates, or status changes.</t>
  </si>
  <si>
    <t>Example includes opening a matter and scheduling follow-up tasks.</t>
  </si>
  <si>
    <t>WFA-005</t>
  </si>
  <si>
    <t>Support Staff Associations</t>
  </si>
  <si>
    <t>Support associating specific support staff with attorneys and using that relationship in workflow, task assignment, and security.</t>
  </si>
  <si>
    <t>Helps automate assignments and document security.</t>
  </si>
  <si>
    <t>Section operations</t>
  </si>
  <si>
    <t>WFA-006</t>
  </si>
  <si>
    <t>Validation and Approval</t>
  </si>
  <si>
    <t>Support configurable validation and approval workflows that verify key matter or contact data—such as funding, retention—and automatically require role‑based approval before advancing workflow stage</t>
  </si>
  <si>
    <t>Approval validation of funding proactive approach to ensure proper billing.</t>
  </si>
  <si>
    <t>IT / performance</t>
  </si>
  <si>
    <t>WFA-007</t>
  </si>
  <si>
    <t>Predefined Time Tasks</t>
  </si>
  <si>
    <t>Allow creation of predefined time entries, including narratives, or task templates for particular workflows and activities.</t>
  </si>
  <si>
    <t>Supports efficient, consistent time capture.</t>
  </si>
  <si>
    <t>WFA-008</t>
  </si>
  <si>
    <t>Template Generation by Workflow</t>
  </si>
  <si>
    <t>Generate documents, templates, or communications based on matter type, section, practice area, workflow state, or matter event.</t>
  </si>
  <si>
    <t>Workflow-driven document generation is required in legal operations.</t>
  </si>
  <si>
    <t>WFA-009</t>
  </si>
  <si>
    <t>Status Notifications</t>
  </si>
  <si>
    <t>Provide configurable reminders and notifications tied to workflow events, deadlines, and status changes.</t>
  </si>
  <si>
    <t>Users need configurable event communication.</t>
  </si>
  <si>
    <t>WFA-010</t>
  </si>
  <si>
    <t>Performance Monitoring</t>
  </si>
  <si>
    <t>Provide system-level monitoring of workflow failures, stalled tasks, and integration-trigger problems.</t>
  </si>
  <si>
    <t>No automated mechanism to detailed stalled workflows; support must rely on user reports.</t>
  </si>
  <si>
    <t>WFA-011</t>
  </si>
  <si>
    <t>Escalation SLAs</t>
  </si>
  <si>
    <t>Provide escalation rules and timers for overdue task/events, notify responsible roles, and log escalation outcomes.</t>
  </si>
  <si>
    <t>Status notifications exist; explicit escalations SLAs are not defined</t>
  </si>
  <si>
    <t>TFM-001</t>
  </si>
  <si>
    <t>Time, Billing &amp; Financial Management</t>
  </si>
  <si>
    <t>Time Entry</t>
  </si>
  <si>
    <t>Provide an integrated timekeeping and billing framework that delivers an authoritative, centralized record of time entries, billing data, and cost allocations to support accurate financial management and operational reporting for the Civil Division.</t>
  </si>
  <si>
    <t>Timekeeping is performed in the current system, with internal processes for cost ingestion, validation, and billing.</t>
  </si>
  <si>
    <t>Finance /billing</t>
  </si>
  <si>
    <t>TFM-002</t>
  </si>
  <si>
    <t>Support time entry by matter, phase or task, billing category, and funding-source dimensions.</t>
  </si>
  <si>
    <t>Civil Division time capture drives billing and accounting.</t>
  </si>
  <si>
    <t>TFM-003</t>
  </si>
  <si>
    <t>Manual Time Entry</t>
  </si>
  <si>
    <t>Allow role-based users to manually enter time and edit time entries prior to billing or posting.</t>
  </si>
  <si>
    <t>Users must correct and finalize entries before billing.</t>
  </si>
  <si>
    <t>TFM-004</t>
  </si>
  <si>
    <t>Time Visibility Restrictions</t>
  </si>
  <si>
    <t>Support role-based access controls that specifically grant broader visibility, timekeepers may only view their own time entries. Supervisory, finance, or billing‑review roles may have expanded visibility as appropriate</t>
  </si>
  <si>
    <t>The Civil Division operates with a geographically distributed workforce, requiring certain staff members to have appropriate access to the system’s modules and data.</t>
  </si>
  <si>
    <t>IT /security</t>
  </si>
  <si>
    <t>TFM-005</t>
  </si>
  <si>
    <t>Time Clock / Timer</t>
  </si>
  <si>
    <t>Provide one or more timers or stopwatches associated with a matter for automatic time capture.</t>
  </si>
  <si>
    <t>Supports easier time capture while working.</t>
  </si>
  <si>
    <t>Timekeeping</t>
  </si>
  <si>
    <t>TFM-006</t>
  </si>
  <si>
    <t>User Productivity Features</t>
  </si>
  <si>
    <t>Allow users to create a new transaction by copying an existing transaction, including the ability to copy one or more transactions based on a user‑defined date or time range.</t>
  </si>
  <si>
    <t>Current system allows users to copy transactions, including by date/time range.</t>
  </si>
  <si>
    <t>TFM-007</t>
  </si>
  <si>
    <t>Automatic Time Capture</t>
  </si>
  <si>
    <t>Support automatic or prompted time capture for selected tasks, workflows, or integrated applications where appropriate.</t>
  </si>
  <si>
    <t>Optional productivity feature for selected activities.</t>
  </si>
  <si>
    <t>TFM-008</t>
  </si>
  <si>
    <t>Functionality exists now.</t>
  </si>
  <si>
    <t>TFM-009</t>
  </si>
  <si>
    <t>Time Increments</t>
  </si>
  <si>
    <t>Support configurable minimum billing increments or time intervals (e.g., 6-minute increments).</t>
  </si>
  <si>
    <t>The Civil Division may need case or client-specific billing intervals.</t>
  </si>
  <si>
    <t>TFM-010</t>
  </si>
  <si>
    <t>Billing Number Association</t>
  </si>
  <si>
    <t>Associate billable time entries with a valid billing number and enforce billing-related validation rules where applicable.</t>
  </si>
  <si>
    <t>Billing number is key for internal billing and ERP exchange.</t>
  </si>
  <si>
    <t>TFM-011</t>
  </si>
  <si>
    <t>Cost Entry</t>
  </si>
  <si>
    <t>Support expense and cost capture by matter with coding sufficient for downstream accounting and cost allocation.</t>
  </si>
  <si>
    <t>Division tracks matter costs and reimbursable activity.</t>
  </si>
  <si>
    <t>TFM-012</t>
  </si>
  <si>
    <t>Billing Rules</t>
  </si>
  <si>
    <t>Support internal legal-services pre-billing, billing, reimbursement support, and configurable billing rules.</t>
  </si>
  <si>
    <t>Billing rules vary by section, client, or funding arrangement.</t>
  </si>
  <si>
    <t>TFM-013</t>
  </si>
  <si>
    <t>Monthly Pre-Billing Cycle</t>
  </si>
  <si>
    <t>Support pre-billing approvals, exceptions handling, and auditability before final billing.</t>
  </si>
  <si>
    <t>Existing pre‑billing review process is limited and needs a more defined, system‑supported workflow.</t>
  </si>
  <si>
    <t>TFM-014</t>
  </si>
  <si>
    <t>Monthly Billing Cycle</t>
  </si>
  <si>
    <t>Support invoicing workflows, review and approval, and month-end billing and reconciliation processes.</t>
  </si>
  <si>
    <t>Division requires monthly invoicing and oversight workflows.</t>
  </si>
  <si>
    <t>TFM-015</t>
  </si>
  <si>
    <t>Invoice Processing</t>
  </si>
  <si>
    <t>Support invoice creation, tracking, payment tracking, credits, adjustments, and invoice-level auditability.</t>
  </si>
  <si>
    <t>Full invoice lifecycle support is required.</t>
  </si>
  <si>
    <t>TFM-016</t>
  </si>
  <si>
    <t>Rate Management</t>
  </si>
  <si>
    <t>Support rate structures and effective-dated rate management for attorneys, paraprofessionals, clients, sections, or billing arrangements.</t>
  </si>
  <si>
    <t>Rates and financial rules may vary over time.</t>
  </si>
  <si>
    <t>TFM-017</t>
  </si>
  <si>
    <t>Enable system administrators to set and maintain fiscal‑year (July 1) legal rates effective dates without vendor assistance.</t>
  </si>
  <si>
    <t>TFM-018</t>
  </si>
  <si>
    <t>Provide a process for being able to quickly update transactions with the new rates if approval of the rates is delayed.</t>
  </si>
  <si>
    <t>Rates may be approved late; process to associate the rate with any time entered.</t>
  </si>
  <si>
    <t>TFM-019</t>
  </si>
  <si>
    <t>Unique Transaction ID</t>
  </si>
  <si>
    <t>Assign each transaction a searchable unique transaction identifier.</t>
  </si>
  <si>
    <t>Helps with retrieval and auditability.</t>
  </si>
  <si>
    <t>TFM-020</t>
  </si>
  <si>
    <t>Adjustments Audit</t>
  </si>
  <si>
    <t>Support write-ups, write-downs, transfers, reversals, and other financial adjustments with a transparent audit trail.</t>
  </si>
  <si>
    <t>Financial changes must be auditable.</t>
  </si>
  <si>
    <t>TFM-021</t>
  </si>
  <si>
    <t>Matter Budgets and Funds</t>
  </si>
  <si>
    <t>Support matter-level budgets, fund balances, grant or program budgets, or comparable financial tracking beyond standard billing.</t>
  </si>
  <si>
    <t>Sample requirements call for additional accounting support at matter level.</t>
  </si>
  <si>
    <t>Finance / budgeting</t>
  </si>
  <si>
    <t>TFM-022</t>
  </si>
  <si>
    <t>Outside Counsel / Contracts</t>
  </si>
  <si>
    <t>Support tracking of outside counsel, contracts, contract amendments, reimbursable service agreements, and related ledger activity.</t>
  </si>
  <si>
    <t>Supports management review and fiscal oversight.</t>
  </si>
  <si>
    <t>Finance / contracting</t>
  </si>
  <si>
    <t>TFM-023</t>
  </si>
  <si>
    <t>Matter Financial Coding</t>
  </si>
  <si>
    <t>Support matter-level financial coding attributes including department, program, funding source, billing group, project or RSA, and similar values.</t>
  </si>
  <si>
    <t>Current configuration includes extensive financial coding.</t>
  </si>
  <si>
    <t>Finance / ERP</t>
  </si>
  <si>
    <t>TFM-024</t>
  </si>
  <si>
    <t>Budget Component Correlation</t>
  </si>
  <si>
    <t>Support budget component and mission statement category assignment, correlation, and validation logic.</t>
  </si>
  <si>
    <t>Current environment uses these dimensions in coding and reporting.</t>
  </si>
  <si>
    <t>TFM-025</t>
  </si>
  <si>
    <t>Code Histories</t>
  </si>
  <si>
    <t>Support collocation, contract, or other financial code histories including effective dates and end dates.</t>
  </si>
  <si>
    <t>Financial codes may change over time.</t>
  </si>
  <si>
    <t>TFM-026</t>
  </si>
  <si>
    <t>Financial Dashboards</t>
  </si>
  <si>
    <t>Support dashboards and ad hoc reporting for workload, time, cost, recovery, aging, RSA, contract tracking, and service levels.</t>
  </si>
  <si>
    <t>Finance and management need statewide visibility.</t>
  </si>
  <si>
    <t>Finance / management</t>
  </si>
  <si>
    <t>TFM-027</t>
  </si>
  <si>
    <t>Funding Models</t>
  </si>
  <si>
    <t>Support multiple billing and cost-recovery patterns and client agency-specific or section-specific financial variations.</t>
  </si>
  <si>
    <t>Civil Division uses different service and reimbursement models.</t>
  </si>
  <si>
    <t>DEM-001</t>
  </si>
  <si>
    <t>Documents, Email &amp; Knowledge Management</t>
  </si>
  <si>
    <t>Document Association</t>
  </si>
  <si>
    <t>Associate documents and email to matters with metadata, searchability, and secure access.</t>
  </si>
  <si>
    <t>Documents and email are central matter records.</t>
  </si>
  <si>
    <t>DEM-002</t>
  </si>
  <si>
    <t>Office Save Integration</t>
  </si>
  <si>
    <t>Allow documents to be saved directly from Microsoft Office into the system and associated to the correct matter or contact record.</t>
  </si>
  <si>
    <t>Reduces duplicate effort and filing errors.</t>
  </si>
  <si>
    <t>DEM-003</t>
  </si>
  <si>
    <t>Adobe Save Integration</t>
  </si>
  <si>
    <t>Allow documents to be saved directly from Adobe  into the system and associated to the correct matter or contact record.</t>
  </si>
  <si>
    <t>The Civil Division relies heavily on Adobe for combining, redacting, and processing documents, making direct save‑to‑matter functionality essential.</t>
  </si>
  <si>
    <t>DEM-004</t>
  </si>
  <si>
    <t>Redaction</t>
  </si>
  <si>
    <t>Provide basic document redaction tools that allow users to obscure selected text or regions before sharing or exporting documents.</t>
  </si>
  <si>
    <t>Staff regularly use redaction tools to obscure sensitive content before sharing documents, so basic redaction capability is needed for smaller projects.</t>
  </si>
  <si>
    <t>DEM-005</t>
  </si>
  <si>
    <t>Multimedia Files</t>
  </si>
  <si>
    <t>Allow multimedia files and other non-Office file types to be stored and associated with the appropriate matter.</t>
  </si>
  <si>
    <t>Some matters require non-document evidence or reference files.</t>
  </si>
  <si>
    <t>Litigation / investigations</t>
  </si>
  <si>
    <t>DEM-006</t>
  </si>
  <si>
    <t>Scalable Object Storage</t>
  </si>
  <si>
    <t>Support document and object storage at a scale suitable for large statewide legal operations.</t>
  </si>
  <si>
    <t>Sample requires storage and indexing at enterprise scale.</t>
  </si>
  <si>
    <t>DEM-007</t>
  </si>
  <si>
    <t>Document Templates</t>
  </si>
  <si>
    <t>Allow system administrators to create and maintain document templates such as letters, pleadings, notices, or forms.</t>
  </si>
  <si>
    <t>Template generation is a core legal productivity feature. The Civil Division has over 800 document templates.</t>
  </si>
  <si>
    <t>DEM-008</t>
  </si>
  <si>
    <t>Document Template Access</t>
  </si>
  <si>
    <t>Allow system administrators to create practice‑area‑specific document templates and restrict visibility and launch permissions so only authorized users within that practice area can access them.</t>
  </si>
  <si>
    <t>The Civil Division uses a set of global document templates available to all users, while most document templates are visible only within their respective practice areas.</t>
  </si>
  <si>
    <t>DEM-009</t>
  </si>
  <si>
    <t>Support seamless Microsoft Word and Excel integration for creating, editing, and populating templates within LMMS, preserving all formatting, formulas, and embedded logic.</t>
  </si>
  <si>
    <t>The Civil Division’s workforce is already familiar with Microsoft Office application, and early adoption of Word and Excel functionality is well established.</t>
  </si>
  <si>
    <t>DEM-010</t>
  </si>
  <si>
    <t>Include conditional formatting logic that adjusts template content and layout based on contextual attributes (e.g., office location such as Kenai, Nome, Bethel, and Palmer).</t>
  </si>
  <si>
    <t>Templates currently require manual adjustments for location‑based or context‑specific content, leading to inconsistent formatting and increased staff time.</t>
  </si>
  <si>
    <t>DEM-011</t>
  </si>
  <si>
    <t>Allow configurable templates with dynamic field population and automatic insertion of such as matter- and contact-specific data.</t>
  </si>
  <si>
    <t>Document templates are populated through SQL‑driven queries that insert matter‑specific, contact‑specific, and practice‑area‑specific data.</t>
  </si>
  <si>
    <t>DEM-012</t>
  </si>
  <si>
    <t>Support approval workflows and change tracking to ensure document integrity and compliance.</t>
  </si>
  <si>
    <t>Optional but useful for maintaining version integrity, and provides a clear audit trail for compliance.</t>
  </si>
  <si>
    <t>DEM-013</t>
  </si>
  <si>
    <t>Bulk File Operations</t>
  </si>
  <si>
    <t>Allow system administrators to import and export multiple files in a single user transaction or a managed batch process.</t>
  </si>
  <si>
    <t>Needed for efficient filing and migration-related work.</t>
  </si>
  <si>
    <t>DEM-014</t>
  </si>
  <si>
    <t>Unique Document ID</t>
  </si>
  <si>
    <t>Assign each document a searchable unique document identifier.</t>
  </si>
  <si>
    <t>DEM-015</t>
  </si>
  <si>
    <t>Document Versioning</t>
  </si>
  <si>
    <t>Support version control and version history for documents.</t>
  </si>
  <si>
    <t>Legal document drafts and updates require version awareness.</t>
  </si>
  <si>
    <t>DEM-016</t>
  </si>
  <si>
    <t>Merge Fields</t>
  </si>
  <si>
    <t>Support generation of documents, email, or calendar entries using predefined merge fields from matter data.</t>
  </si>
  <si>
    <t>Supports templates and workflow-driven communications.</t>
  </si>
  <si>
    <t>DEM-017</t>
  </si>
  <si>
    <t>Email Filing</t>
  </si>
  <si>
    <t>Allow emails and email attachments to be saved and associated separately with one or more matters.</t>
  </si>
  <si>
    <t>Email records must be properly filed and searchable.</t>
  </si>
  <si>
    <t>DEM-018</t>
  </si>
  <si>
    <t>Email Metadata</t>
  </si>
  <si>
    <t>Retain and support search of email metadata such as to, from, cc, subject, and date received or sent.</t>
  </si>
  <si>
    <t>Metadata is important for retrieval and evidence.</t>
  </si>
  <si>
    <t>DEM-019</t>
  </si>
  <si>
    <t>Email Deduplication</t>
  </si>
  <si>
    <t>Detect or reduce duplicate storage when the same email is saved multiple times to the same matter.</t>
  </si>
  <si>
    <t>Optional but useful storage and usability feature.</t>
  </si>
  <si>
    <t>DEM-020</t>
  </si>
  <si>
    <t>Advanced Metadata Standards</t>
  </si>
  <si>
    <t>Support required and optional metadata schemes for documents, email, including automated tagging where applicable.</t>
  </si>
  <si>
    <t>The Division cannot tag records with required classifications such as protected information, PHI, or PII.</t>
  </si>
  <si>
    <t>DEM-021</t>
  </si>
  <si>
    <t>Knowledge Libraries</t>
  </si>
  <si>
    <t>Support storage, search, and retrieval of subject libraries, sample advice, and model documents across the Division.</t>
  </si>
  <si>
    <t>Division wants reusable knowledge and model documents.</t>
  </si>
  <si>
    <t>Advisory / knowledge management</t>
  </si>
  <si>
    <t>DEM-022</t>
  </si>
  <si>
    <t>Allow a matter to be created and maintained without requiring any associated time entries.</t>
  </si>
  <si>
    <t xml:space="preserve">Optional but useful to the Division to prevent time entry to document repository matters. </t>
  </si>
  <si>
    <t>DEM-023</t>
  </si>
  <si>
    <t>Electronic Signatures</t>
  </si>
  <si>
    <t>Support documents that can incorporate or interoperate with electronic signature capabilities.</t>
  </si>
  <si>
    <t>Useful for selected document workflows.</t>
  </si>
  <si>
    <t>DEM-024</t>
  </si>
  <si>
    <t>Integration</t>
  </si>
  <si>
    <t>Provide an API-based portal framework allowing external systems or agencies to submit data, upload documents, and query submission status without requiring direct system access.</t>
  </si>
  <si>
    <t>The Civil Division does not currently have an API-based portal or any external-facing mechanism that allows outside agencies to submit data, upload documents, or check submission status. All information exchange must be handled manually or through internal system access.</t>
  </si>
  <si>
    <t>DEM-025</t>
  </si>
  <si>
    <t>Client Portal</t>
  </si>
  <si>
    <t>Support optional controlled external access to selected matter information, documents, messages, or progress data.</t>
  </si>
  <si>
    <t>Useful for external collaboration if approved by the State.</t>
  </si>
  <si>
    <t>External users</t>
  </si>
  <si>
    <t>DEM-026</t>
  </si>
  <si>
    <t>Document Classification and Protection</t>
  </si>
  <si>
    <t>Support configurable document‑classification features that allow users to designate sensitive, regulated, or privileged materials and  classify documents using customizable labels with optional intelligent detection to flag content requiring review.</t>
  </si>
  <si>
    <t>Useful to support proactive protection of sensitive, privilege, and regulated content.</t>
  </si>
  <si>
    <t>IT /records</t>
  </si>
  <si>
    <t>DEM-027</t>
  </si>
  <si>
    <t>Support launching document templates within two user actions and complete document generation within 3 seconds under standard system load, ensuring minimal delay during high-legal operations.</t>
  </si>
  <si>
    <t>Template generation varies significantly depending on document size, formatting complexity, and location.</t>
  </si>
  <si>
    <t>DEM-028</t>
  </si>
  <si>
    <t>Export Functionality</t>
  </si>
  <si>
    <t>Allow role-based users to export records, documents, metadata, notes, matter details, and calendaring events for external use.</t>
  </si>
  <si>
    <t>Export information into the Civil Division's eDiscovery tool.</t>
  </si>
  <si>
    <t>DEM-029</t>
  </si>
  <si>
    <t>Provide configurable export options, including file types, metadata, maintain audit trails.</t>
  </si>
  <si>
    <t>Users manually reformat the data.</t>
  </si>
  <si>
    <t>DEM-030</t>
  </si>
  <si>
    <t>Allow exports to create independent copies that preserve metadata, maintain audit trails, and retain authoritative LMMS records.</t>
  </si>
  <si>
    <t>Limited confusion about authoritative versions and limiting safe external use.</t>
  </si>
  <si>
    <t>DEM-031</t>
  </si>
  <si>
    <t>Provide support for native-to-PDF exports, bulk exports, and workflow-driven export operations.</t>
  </si>
  <si>
    <t>Exports require manual assembly, slowing response times and increasing error risk.</t>
  </si>
  <si>
    <t>DEM-032</t>
  </si>
  <si>
    <t>Allow high-quality, archival-ready export packages that include complete metadata and integrity validation.</t>
  </si>
  <si>
    <t>Archival exports should include metadata.</t>
  </si>
  <si>
    <t>CDN-001</t>
  </si>
  <si>
    <t>Calendaring, Docketing &amp; Notifications</t>
  </si>
  <si>
    <t>Calendars and Deadlines</t>
  </si>
  <si>
    <t>Support calendars, reminders, deadline tracking, and configurable date-based triggers.</t>
  </si>
  <si>
    <t>Legal matters require reliable deadline and event management.</t>
  </si>
  <si>
    <t>CDN-002</t>
  </si>
  <si>
    <t>Case Dockets</t>
  </si>
  <si>
    <t>Allow role-based users to create and interact with case dockets or equivalent event histories within a matter.</t>
  </si>
  <si>
    <t>Case docketing is a core legal function.</t>
  </si>
  <si>
    <t>CDN-003</t>
  </si>
  <si>
    <t>Event Maintenance</t>
  </si>
  <si>
    <t>Allow role-based users to add, modify, and delete calendar events associated with matters subject to security and audit controls.</t>
  </si>
  <si>
    <t>Events need ongoing management as matters change.</t>
  </si>
  <si>
    <t>CDN-004</t>
  </si>
  <si>
    <t>Outlook Synchronization</t>
  </si>
  <si>
    <t>Support calendar synchronization with Microsoft Outlook or Microsoft 365 calendars.</t>
  </si>
  <si>
    <t>Current and future users expect Outlook calendar integration.</t>
  </si>
  <si>
    <t>CDN-005</t>
  </si>
  <si>
    <t>Holiday Tables</t>
  </si>
  <si>
    <t>Support a configurable holiday table enabling docket and deadline calculations to recognize federal and state holidays.</t>
  </si>
  <si>
    <t>A central holiday table provides holiday data that is automatically referenced when creating or adjusting calendar events.</t>
  </si>
  <si>
    <t>CDN-006</t>
  </si>
  <si>
    <t>Outlook Conflict Detection</t>
  </si>
  <si>
    <t>Support detection and alerts for scheduling conflicts across LMMS and Outlook calendars using configurable rules and resolution options.</t>
  </si>
  <si>
    <t>Useful for scheduling internal resources.</t>
  </si>
  <si>
    <t>CDN-007</t>
  </si>
  <si>
    <t>Notification Preferences</t>
  </si>
  <si>
    <t>Allow users to opt in or out of event notification emails or reminders, subject to Division Policy.</t>
  </si>
  <si>
    <t>Notification overload must be manageable.</t>
  </si>
  <si>
    <t>CDN-008</t>
  </si>
  <si>
    <t>Date Calculations</t>
  </si>
  <si>
    <t>Support calculation of future dates using business days, holidays, and rules-based triggers.</t>
  </si>
  <si>
    <t>Rules-based date calculation is important for legal deadlines.</t>
  </si>
  <si>
    <t>Litigation / regulatory</t>
  </si>
  <si>
    <t>CDN-009</t>
  </si>
  <si>
    <t>Mobile Calendar Access</t>
  </si>
  <si>
    <t>Support updating calendars and matter-related events from approved mobile devices where enabled by the State.</t>
  </si>
  <si>
    <t>Optional mobile access feature.</t>
  </si>
  <si>
    <t>Mobile users</t>
  </si>
  <si>
    <t>CDN-010</t>
  </si>
  <si>
    <t>Calendar Template Management</t>
  </si>
  <si>
    <t>Allow system administrators to create practice‑area‑specific calendar event templates and restrict visibility and launch permissions so only authorized users within that practice area can access them.</t>
  </si>
  <si>
    <t>The Civil Division maintains a set of shared calendar event templates available to all users, while most event templates are visible only within their respective practice areas.</t>
  </si>
  <si>
    <t>SRA-001</t>
  </si>
  <si>
    <t>Search, Reporting &amp; Analytics</t>
  </si>
  <si>
    <t>Global Search</t>
  </si>
  <si>
    <t>Provide global search subject to role, group, matter, and security permissions.</t>
  </si>
  <si>
    <t>Search must respect security boundaries.</t>
  </si>
  <si>
    <t>SRA-002</t>
  </si>
  <si>
    <t>Advanced Search</t>
  </si>
  <si>
    <t>Support advanced search including Boolean, metadata, and full-text search across matter data, email, documents, and calendar entries.</t>
  </si>
  <si>
    <t>Power users need refined search.</t>
  </si>
  <si>
    <t>SRA-003</t>
  </si>
  <si>
    <t>Phonetic Search</t>
  </si>
  <si>
    <t>Support phonetic search capabilities (e.g., Soundex-style matching) to allow retrieval of information where names or key terms may be misspelled or contain alternative transliterations.</t>
  </si>
  <si>
    <t>No support for phonetic search; users must rely on manual keyboard variations or external lists.</t>
  </si>
  <si>
    <t>SRA-004</t>
  </si>
  <si>
    <t>Add Hoc Data Access</t>
  </si>
  <si>
    <t>Allow role-based users to perform SQL-like ad hoc queries against structured LMMS data models through a governed interface without requiring direct database access.</t>
  </si>
  <si>
    <t>Ad hoc reporting exist but does not support advanced relational querying or SQL-style logic.</t>
  </si>
  <si>
    <t>SRA-005</t>
  </si>
  <si>
    <t>Search Performance and Indexing</t>
  </si>
  <si>
    <t>Support real-time or near-real-time indexing of newly added or modified documents, emails, metadata, and matter records to ensure immediate availability in search results.</t>
  </si>
  <si>
    <t>Index refresh times vary in the current environment, causing delays between document creation and search visibility.</t>
  </si>
  <si>
    <t>SRA-006</t>
  </si>
  <si>
    <t>Provide OCR capabilities that allow full-text search across scanned documents, PDFs, and image-based files, ensuring retrieval of critical case information regardless of source format.</t>
  </si>
  <si>
    <t>Full OCR-based search is not supported.</t>
  </si>
  <si>
    <t>SRA-007</t>
  </si>
  <si>
    <t>Wildcards and Partial-Match Support</t>
  </si>
  <si>
    <t>Support wildcard characters (e.g., *,?) and partial matches across all searchable fields.</t>
  </si>
  <si>
    <t>SRA-008</t>
  </si>
  <si>
    <t>Intuitive, Guided, Configurable</t>
  </si>
  <si>
    <t>Provide a user-friendly search interface with guidance/help, field pickers, and configurable options to construct and refine queries efficiently.</t>
  </si>
  <si>
    <t>SRA-009</t>
  </si>
  <si>
    <t>Search Results</t>
  </si>
  <si>
    <t>Present results clearly with filtering, sorting, grouping, preview; highlight matched terms and enable one-click navigation to source records.</t>
  </si>
  <si>
    <t>SRA-010</t>
  </si>
  <si>
    <t>Saved Searches</t>
  </si>
  <si>
    <t xml:space="preserve">Allow users to save personal searches; allow system administrators to publish shared search configurations available across the platform. </t>
  </si>
  <si>
    <t>SRA-011</t>
  </si>
  <si>
    <t>Standard Reporting</t>
  </si>
  <si>
    <t>Provide standard operational and management reporting for matters, workload, deadlines, time, costs, and financial activity.</t>
  </si>
  <si>
    <t>Division needs both standard and management reporting.</t>
  </si>
  <si>
    <t>SRA-012</t>
  </si>
  <si>
    <t>Ad Hoc Reporting</t>
  </si>
  <si>
    <t>Allow role-based users and system administrators to create or modify ad hoc reports without excessive vendor dependence.</t>
  </si>
  <si>
    <t>Supports business-owned reporting.</t>
  </si>
  <si>
    <t>SRA-013</t>
  </si>
  <si>
    <t>Custom Data Reporting</t>
  </si>
  <si>
    <t>Report across both common matter and contact data and specialized custom fields or related records.</t>
  </si>
  <si>
    <t>Custom tracking must be reportable.</t>
  </si>
  <si>
    <t>SRA-014</t>
  </si>
  <si>
    <t>Complex Data Reporting</t>
  </si>
  <si>
    <t>Provide configurable reporting packages that support complex, cross-module analytics, including multi-source data joins, calculated fields, advanced filters, drill-down and roll-up views.</t>
  </si>
  <si>
    <t>Routinely need to produce complex reports for legislators, Governor.</t>
  </si>
  <si>
    <t>SRA-015</t>
  </si>
  <si>
    <t>Scheduled Reporting</t>
  </si>
  <si>
    <t>Support scheduled report distribution, subscriptions, and export in common formats.</t>
  </si>
  <si>
    <t>Management reporting often requires scheduled delivery.</t>
  </si>
  <si>
    <t>Management</t>
  </si>
  <si>
    <t>SRA-016</t>
  </si>
  <si>
    <t>Financial Reporting</t>
  </si>
  <si>
    <t>Provide configurable financial reporting that supports billing, costs, cost recovery, fund balances, RSA tracking, contracts, aging, budget components, comprehensive monthly billing statements rolled up by client number, and effective‑dated financial coding, with flexible filtering, grouping, and export options for management, finance, and legislative use.</t>
  </si>
  <si>
    <t>Current reporting tool supports complex financial reporting with filtering, grouping, and exports needed for billing , financial, and RSA oversight.</t>
  </si>
  <si>
    <t>SRA-017</t>
  </si>
  <si>
    <t>Workload Reporting</t>
  </si>
  <si>
    <t>Provide workload reporting that displays matter volume, deadlines, assignments, time entries, and activity levels by professional, section, and budgetary component to support staffing decisions, performance management, and resource planning.</t>
  </si>
  <si>
    <t>Current reporting provides workload views with matter volumes, deadlines, assignments, time activity, and percentage‑based workload metrics to support staffing and resource planning.</t>
  </si>
  <si>
    <t>SRA-018</t>
  </si>
  <si>
    <t>Legislative / Regulation Reporting</t>
  </si>
  <si>
    <t>Provide reporting tools that track legislation, regulations, and related advisory work, including status, milestones, timelines, workload impact, and deliverables, with configurable outputs for agency leadership and external stakeholders.</t>
  </si>
  <si>
    <t>Current reporting tracks legislative and regulatory work with status, milestones, timelines, workload impacts, and RSA billing rollups for client agencies.</t>
  </si>
  <si>
    <t>Legislation / Regulation</t>
  </si>
  <si>
    <t>SRA-019</t>
  </si>
  <si>
    <t>Child Protection Reporting</t>
  </si>
  <si>
    <t>Provide structured child protection reporting that supports ICWA/CINA case tracking, party relationships, timelines, outcomes, hearing schedules, and compliance metrics, with exportable formats for agency and court reporting needs.</t>
  </si>
  <si>
    <t>Current reporting provides ICWA/CINA case views with timelines, party relationships, outcomes, hearings, and compliance metrics for agency and court needs.</t>
  </si>
  <si>
    <t>SRA-020</t>
  </si>
  <si>
    <t>Export Formats</t>
  </si>
  <si>
    <t>Export information in standard PDF, CSV and Microsoft Excel compatible formats.</t>
  </si>
  <si>
    <t>Needed for analysis and downstream use.</t>
  </si>
  <si>
    <t>SRA-021</t>
  </si>
  <si>
    <t>Section Metrics</t>
  </si>
  <si>
    <t>Support section-level, division-level, and individual workload or billed-time reporting.</t>
  </si>
  <si>
    <t>Sample specifically requires billed-time reporting by division, section, and individual.</t>
  </si>
  <si>
    <t>Management / finance</t>
  </si>
  <si>
    <t>SRA-022</t>
  </si>
  <si>
    <t>Data Quality Reports</t>
  </si>
  <si>
    <t>Provide data quality, completeness, and exception reporting for key operational and financial fields.</t>
  </si>
  <si>
    <t>Supports governance and audit readiness.</t>
  </si>
  <si>
    <t>SRA-023</t>
  </si>
  <si>
    <t>Historical Trends</t>
  </si>
  <si>
    <t>Support reporting across historical converted data and trend analysis over time.</t>
  </si>
  <si>
    <t>Historical comparison is important for oversight.</t>
  </si>
  <si>
    <t>SRA-024</t>
  </si>
  <si>
    <t>Open Data Access</t>
  </si>
  <si>
    <t>Provide extraction, export, API, or equivalent open-data access for downstream business intelligence and analytics.</t>
  </si>
  <si>
    <t>BI and other systems need usable data access.</t>
  </si>
  <si>
    <t>BI / analytics</t>
  </si>
  <si>
    <t>SRA-025</t>
  </si>
  <si>
    <t>Audit and Compliance Reporting</t>
  </si>
  <si>
    <t>Provide audit-oriented reports for security, access, workflow, billing, and integration activity.</t>
  </si>
  <si>
    <t>Supports audit and oversight functions.</t>
  </si>
  <si>
    <t>Compliance</t>
  </si>
  <si>
    <t>SRA-026</t>
  </si>
  <si>
    <t>Advanced Analytics</t>
  </si>
  <si>
    <t>Support integration with predictive analytics tools (e.g., forecasting case volume or workload trends) via internal modules or external BI (e.g., Power BI) platforms to enable data-driven operational planning.</t>
  </si>
  <si>
    <t>Reporting model focuses on historical data and does not provide predictive capabilities.</t>
  </si>
  <si>
    <t>IT / integration</t>
  </si>
  <si>
    <t>SRA-027</t>
  </si>
  <si>
    <t>Configurable Dashboards</t>
  </si>
  <si>
    <t>Provide configurable dashboards by user, role, section or practice area.</t>
  </si>
  <si>
    <t>User-configurable dashboards improve usability.</t>
  </si>
  <si>
    <t>SRA-028</t>
  </si>
  <si>
    <t>Configurable dashboards could include operational, workload, timeline, contract- and financial metrics appropriate to their permissions.</t>
  </si>
  <si>
    <t>User‑configurable dashboards focused on user needs provide a proactive way to surface key operational, supervisory, timeline, contract, and financial insights.</t>
  </si>
  <si>
    <t>SRA-029</t>
  </si>
  <si>
    <t>Multiple Views</t>
  </si>
  <si>
    <t>Allow users to work with multiple matters or windows at the same time where supported by the platform.</t>
  </si>
  <si>
    <t>Useful productivity feature for power users.</t>
  </si>
  <si>
    <t>SRA-030</t>
  </si>
  <si>
    <t>Agency and Executive-Level Reporting</t>
  </si>
  <si>
    <t>Provide configurable reporting packages for agency service level reimbursable service agreements, statewide metrics, and executive-level dashboards.</t>
  </si>
  <si>
    <t>Majority of the  Divisions reports is produced manually through Excel exports and hand-built spreadsheets.</t>
  </si>
  <si>
    <t>SRA-031</t>
  </si>
  <si>
    <t>Advanced Data Quality Monitoring</t>
  </si>
  <si>
    <t>Support automated detection of incomplete, inconsistent, or stale data with actionable corrections.</t>
  </si>
  <si>
    <t>Data issues are discovered during billing cycles, reporting, or other reviews.</t>
  </si>
  <si>
    <t>SAA-001</t>
  </si>
  <si>
    <t>Security, Access &amp; Audit</t>
  </si>
  <si>
    <t>OIT Security Plan</t>
  </si>
  <si>
    <t>Assist with completing the required Department of Administration, Office of Information Technology, Security Plan.</t>
  </si>
  <si>
    <r>
      <t>State of Alaska requirement. Plan should be written during the course of the entire implementation plan (</t>
    </r>
    <r>
      <rPr>
        <b/>
        <sz val="11"/>
        <color rgb="FF008000"/>
        <rFont val="Calibri"/>
        <family val="2"/>
      </rPr>
      <t>Attachment 7)</t>
    </r>
    <r>
      <rPr>
        <sz val="11"/>
        <color rgb="FF008000"/>
        <rFont val="Calibri"/>
        <family val="2"/>
      </rPr>
      <t>.</t>
    </r>
  </si>
  <si>
    <t>SAA-002</t>
  </si>
  <si>
    <t>Identity and SSO</t>
  </si>
  <si>
    <t>Support SSO and MFA compatible with State identity standards.</t>
  </si>
  <si>
    <t>State identity integration is expected.</t>
  </si>
  <si>
    <t>SAA-003</t>
  </si>
  <si>
    <t>Active Directory Integration</t>
  </si>
  <si>
    <t>Integrate with Microsoft Active Directory or equivalent State identity directory services.</t>
  </si>
  <si>
    <t>Sample specifically calls for AD integration.</t>
  </si>
  <si>
    <t>SAA-004</t>
  </si>
  <si>
    <t>Data Protection and Compliance</t>
  </si>
  <si>
    <t>Execute a state-approved HIPAA Business Associate Agreement.</t>
  </si>
  <si>
    <r>
      <t>The Civil Division serves as a Business Associate for several client-agencies</t>
    </r>
    <r>
      <rPr>
        <b/>
        <sz val="11"/>
        <color rgb="FF008000"/>
        <rFont val="Calibri"/>
        <family val="2"/>
      </rPr>
      <t xml:space="preserve"> (Attachment 6)</t>
    </r>
    <r>
      <rPr>
        <sz val="11"/>
        <color rgb="FF008000"/>
        <rFont val="Calibri"/>
        <family val="2"/>
      </rPr>
      <t>.</t>
    </r>
  </si>
  <si>
    <t>SAA-005</t>
  </si>
  <si>
    <t>Defined Roles</t>
  </si>
  <si>
    <t>Support defined user roles including administrative, support, attorney, read-only, and other Division-defined roles.</t>
  </si>
  <si>
    <t>Role model must fit legal and operational staffing.</t>
  </si>
  <si>
    <t>SAA-006</t>
  </si>
  <si>
    <t>Permission Types</t>
  </si>
  <si>
    <t>Support permission types such as full control, modify, read, write, and comparable rights appropriate to the platform.</t>
  </si>
  <si>
    <t>Fine-grained permissions are required.</t>
  </si>
  <si>
    <t>SAA-007</t>
  </si>
  <si>
    <t>Layered Security</t>
  </si>
  <si>
    <t>Support data security at the section, matter type, matter, contact, document, and field level where appropriate.</t>
  </si>
  <si>
    <t>Current and future solution must protect sensitive data at multiple levels.</t>
  </si>
  <si>
    <t>SAA-008</t>
  </si>
  <si>
    <t>Role-Based Access</t>
  </si>
  <si>
    <t>Support least-privilege, role-based access control across matters, documents, financial data, and custom tracking.</t>
  </si>
  <si>
    <t>Need-to-know access is required across agencies and roles.</t>
  </si>
  <si>
    <t>SAA-009</t>
  </si>
  <si>
    <t>Ethical Walls</t>
  </si>
  <si>
    <t>Support conflict management and ethical walls to limit access to restricted matters and associated content.</t>
  </si>
  <si>
    <t>Ethical walling and screening are explicit requirements.</t>
  </si>
  <si>
    <t>Conflicts / ethics</t>
  </si>
  <si>
    <t>SAA-010</t>
  </si>
  <si>
    <t>Audit Trail</t>
  </si>
  <si>
    <t>Create and maintain an audit trail of additions, changes, deletions, and access attempts including who made changes, what changed, and when.</t>
  </si>
  <si>
    <t>State requires comprehensive traceability.</t>
  </si>
  <si>
    <t>IT / audit</t>
  </si>
  <si>
    <t>SAA-011</t>
  </si>
  <si>
    <t>Audit Logging</t>
  </si>
  <si>
    <t>Maintain audit logging for key access, approvals, configuration changes, and integration events.</t>
  </si>
  <si>
    <t>Supports oversight beyond basic record changes.</t>
  </si>
  <si>
    <t>SAA-012</t>
  </si>
  <si>
    <t>Encryption</t>
  </si>
  <si>
    <t>Provide encryption in transit and at rest for all State data and backups using industry-standard, FIPS-validated cryptography, including HIPAA-grade encryption (AES-256 for data at rest and TLS 1.2 or higher for data  in transit), appropriate for standard, CJIS, PII, and PHI data.</t>
  </si>
  <si>
    <t xml:space="preserve">Standard data protection control. </t>
  </si>
  <si>
    <t>SAA-013</t>
  </si>
  <si>
    <t>Retention Support</t>
  </si>
  <si>
    <t>Support records retention, archival, and legal or operational records-governance needs.</t>
  </si>
  <si>
    <t>Supports records management requirements (Attachment 4).</t>
  </si>
  <si>
    <t>Records / compliance</t>
  </si>
  <si>
    <t>SAA-014</t>
  </si>
  <si>
    <t>Change Logging</t>
  </si>
  <si>
    <t>Support logging and review of security, release, and change-management activity suitable for a mission-critical system.</t>
  </si>
  <si>
    <t>Supports production governance.</t>
  </si>
  <si>
    <t>SAA-015</t>
  </si>
  <si>
    <t>Data Lineage Tracking</t>
  </si>
  <si>
    <t>Track and display lineage of key data elements including origin, transformations, and usage.</t>
  </si>
  <si>
    <t>Supports how matter or financial data changes over time or flows across processes.</t>
  </si>
  <si>
    <t>SAA-016</t>
  </si>
  <si>
    <t>Configuration Change Auditability</t>
  </si>
  <si>
    <t>Log and report all configure changes including workflows, rules, fields, and permissions updates.</t>
  </si>
  <si>
    <t>TIA-001</t>
  </si>
  <si>
    <t>Technical Architecture, Integration &amp; Administration</t>
  </si>
  <si>
    <t>System Availability and Reliability</t>
  </si>
  <si>
    <t>Provide a minimum system availability of 99.9% during State‑defined business hours, excluding Division‑approved maintenance windows.</t>
  </si>
  <si>
    <t>Mission‑critical system requiring reliable uptime during business hours.</t>
  </si>
  <si>
    <t>TIA-002</t>
  </si>
  <si>
    <t>Availability</t>
  </si>
  <si>
    <t xml:space="preserve">Accessible at all times (24 hours, 7 days a week, 365 days a year) from any location with internet connectivity, including support for users in remote or bandwidth-constrained environments. </t>
  </si>
  <si>
    <t>Staff routinely work after hours and from remote locations, requiring continuous system access.</t>
  </si>
  <si>
    <t>TIA-003</t>
  </si>
  <si>
    <t>Allow role-based users to view and update case information while offline. All changes or additions made offline must be securely stored and automatically synchronized with the production system once internet connectivity is restored.</t>
  </si>
  <si>
    <t>Staff in remote areas frequently work without stable internet, requiring offline access with automatic sync when connectivity returns.</t>
  </si>
  <si>
    <t>TIA-004</t>
  </si>
  <si>
    <t>Accessibility Commitment</t>
  </si>
  <si>
    <t>Comply with WCAG 2.2 AA (or successor) standards to ensure accessible, usable functionality for all users.</t>
  </si>
  <si>
    <t>Equitable access and meet required WCAG 2.2 AA standards.</t>
  </si>
  <si>
    <t>TIA-005</t>
  </si>
  <si>
    <t>Microsoft 365 Compatibility</t>
  </si>
  <si>
    <t>Support Microsoft 365, Outlook, and Office compatibility and integration.</t>
  </si>
  <si>
    <t>Because of the Division’s work-task architecture, this supports how matter or financial data changes over time or flows across processes.</t>
  </si>
  <si>
    <t>IT / end users</t>
  </si>
  <si>
    <t>TIA-006</t>
  </si>
  <si>
    <t>Administration / Configuration</t>
  </si>
  <si>
    <t>Allow system administrators to configure workflows, security groups, security classes, security requirements, fields, rules, tables, dashboards, and integrations with limited or no vendor involvement.</t>
  </si>
  <si>
    <t>TIA-007</t>
  </si>
  <si>
    <t>FedRAMP Moderate or Higher</t>
  </si>
  <si>
    <t>Preferred hosting environment is FedRAMP Moderate or Higher to ensure federal compliant security controls and consistent protection of sensitive legal data.</t>
  </si>
  <si>
    <t>Strong security controls and compliance for sensitive legal data.</t>
  </si>
  <si>
    <t>TIA-008</t>
  </si>
  <si>
    <t>API Architecture</t>
  </si>
  <si>
    <t>Provide API-based or equivalent interoperability architecture suitable for finance, identity, document, and reporting integrations.</t>
  </si>
  <si>
    <t>Future interoperability is a key objective.</t>
  </si>
  <si>
    <t>TIA-009</t>
  </si>
  <si>
    <t>ERP Interface</t>
  </si>
  <si>
    <t>Provide integration support for continued exchange of time and cost data with the State ERP (IRIS) or approved successor interface.</t>
  </si>
  <si>
    <t>Current ProLaw-to-ERP (IRIS) exchange must continue.</t>
  </si>
  <si>
    <t>TIA-010</t>
  </si>
  <si>
    <t>ERP Continuity</t>
  </si>
  <si>
    <t>Preserve or improve current ProLaw-to-State ERP (IRIS) exchange of time, cost, and related financial coding.</t>
  </si>
  <si>
    <t>Replacement platform must not break accounting integration.</t>
  </si>
  <si>
    <t>TIA-011</t>
  </si>
  <si>
    <t>Pre-Interface Validation</t>
  </si>
  <si>
    <t>Validate required coding values and business rules before time or cost data are transmitted or posted.</t>
  </si>
  <si>
    <t>Prevents downstream accounting errors.</t>
  </si>
  <si>
    <t>TIA-012</t>
  </si>
  <si>
    <t>Reconciliation Reports</t>
  </si>
  <si>
    <t>Provide reconciliation reports and exception handling for billing and integration processes.</t>
  </si>
  <si>
    <t>Needed for financial control and support.</t>
  </si>
  <si>
    <t>TIA-013</t>
  </si>
  <si>
    <t>Financial Exports</t>
  </si>
  <si>
    <t>Provide reliable export or data access for accounting, budgeting, forecasting, business intelligence, and records-retention functions.</t>
  </si>
  <si>
    <t>Supports downstream State functions.</t>
  </si>
  <si>
    <t>Finance / BI</t>
  </si>
  <si>
    <t>TIA-014</t>
  </si>
  <si>
    <t>Open Interfaces</t>
  </si>
  <si>
    <t>Support import, export, and API methods that allow future integration expansion without major redesign.</t>
  </si>
  <si>
    <t>Reduces lock-in and future cost.</t>
  </si>
  <si>
    <t>TIA-015</t>
  </si>
  <si>
    <t>Documented Interfaces</t>
  </si>
  <si>
    <t>Document inbound and outbound integrations, field mappings, dependencies, error handling, and operational support points.</t>
  </si>
  <si>
    <t>Supports maintainability and State operations.</t>
  </si>
  <si>
    <t>TIA-016</t>
  </si>
  <si>
    <t>Data Portability</t>
  </si>
  <si>
    <t>Allow export of State-owned data in a usable format during the term and on transition or termination.</t>
  </si>
  <si>
    <t>State data must remain portable.</t>
  </si>
  <si>
    <t>IT / procurement</t>
  </si>
  <si>
    <t>TIA-017</t>
  </si>
  <si>
    <t>Administration Tools</t>
  </si>
  <si>
    <t>Provide administrative tools for configuration, user and role management, reference-data maintenance, and environment promotion.</t>
  </si>
  <si>
    <t>Supports business-owned configuration and State admin capability.</t>
  </si>
  <si>
    <t>IT / admins</t>
  </si>
  <si>
    <t>TIA-018</t>
  </si>
  <si>
    <t>Support automatic population of related fields and records so that entering data once updates all corresponding fields across the system.</t>
  </si>
  <si>
    <t>TIA-019</t>
  </si>
  <si>
    <t>System Health Monitoring and Notifications</t>
  </si>
  <si>
    <t>Provide real-time monitoring and notification to system administrators of errors, API failures, latency, background tasks, and system availability.</t>
  </si>
  <si>
    <t>No real-time monitoring visibility for system administrators.</t>
  </si>
  <si>
    <t>TIA-020</t>
  </si>
  <si>
    <t>System Monitoring and Notifications</t>
  </si>
  <si>
    <t>Provide real‑time monitoring and notification to system administrators of hosted storage consumption, storage‑growth trends, capacity thresholds, and nearing‑limit conditions for all storage components (e.g., file storage, database storage, object storage, and backups).</t>
  </si>
  <si>
    <t>TIA-021</t>
  </si>
  <si>
    <t>Environment Support</t>
  </si>
  <si>
    <t>Provide appropriate environments for configuration, testing, training, and production use.</t>
  </si>
  <si>
    <t>Needed for controlled deployment and testing.</t>
  </si>
  <si>
    <t>TIA-022</t>
  </si>
  <si>
    <t>Session Management</t>
  </si>
  <si>
    <t>Must provide configurable session‑management controls, including State‑defined timeouts, idle‑session detection with automatic termination, and forced‑logout capabilities.</t>
  </si>
  <si>
    <t>Session timeouts are handled by the Civil Division's local infrastructure.</t>
  </si>
  <si>
    <t>TIA-023</t>
  </si>
  <si>
    <t>Purge with Integrity</t>
  </si>
  <si>
    <t>Allow authorized users to purge or retire records in accordance with policy while preserving referential integrity and auditability.</t>
  </si>
  <si>
    <t>Sample requires controlled purge capabilities.</t>
  </si>
  <si>
    <t>IT / records</t>
  </si>
  <si>
    <t>TIA-024</t>
  </si>
  <si>
    <t>Scalability</t>
  </si>
  <si>
    <t>Support statewide multi-office usage and concurrency at a scale appropriate for the Civil Division.</t>
  </si>
  <si>
    <t>Sample requires support for at least 300 concurrent users.</t>
  </si>
  <si>
    <t>TIA-025</t>
  </si>
  <si>
    <t>Support horizontal and vertical scalability to accommodate increasing user loads, data volumes, and functional complexity.</t>
  </si>
  <si>
    <t>The current architecture experiences performance degradation as case‑volume, document‑volume, and user concurrency increase</t>
  </si>
  <si>
    <t>IT /performance</t>
  </si>
  <si>
    <t>TIA-026</t>
  </si>
  <si>
    <t>Support dynamic resource scaling to maintain consistent performance and high availability under variable workloads.</t>
  </si>
  <si>
    <t>The existing platform cannot automatically scale resources during workload spikes, resulting in latency issues and inconsistent performance.</t>
  </si>
  <si>
    <t>TIA-027</t>
  </si>
  <si>
    <t>Provide a modular, cloud‑native architecture that supports scalable deployment and separation of components.</t>
  </si>
  <si>
    <t>The current system is server-based with tightly coupled components, limiting modular growth and preventing scalable deployments as needs evolve.</t>
  </si>
  <si>
    <t>TIA-028</t>
  </si>
  <si>
    <t>Support scalable, industry‑standard APIs and integration methods to accommodate high‑volume data exchange without degrading performance.</t>
  </si>
  <si>
    <t>Support scalable, industry-standard APIs and integration methods that sustain system performance during high-volume data exchanges.</t>
  </si>
  <si>
    <t>TIA-029</t>
  </si>
  <si>
    <t>Support secure, scalable data synchronization across modules and external systems without compromising performance.</t>
  </si>
  <si>
    <t>Existing data replication and synchronization processes become bottlenecks as data volumes grow, impacting downstream functions and user performance</t>
  </si>
  <si>
    <t>IT / infrastructure</t>
  </si>
  <si>
    <t>TIA-030</t>
  </si>
  <si>
    <t>Support scalable audit logging that maintains traceability and performance as usage, data volume, and configuration activity increases</t>
  </si>
  <si>
    <t>Audit logs grow rapidly, slowing reporting and traceability because logs are not optimized for large-scale operational growth.</t>
  </si>
  <si>
    <t>TIA-031</t>
  </si>
  <si>
    <t>Platform Compatibility</t>
  </si>
  <si>
    <t>Provide as a cloud-based solution hosted exclusively in U.S.-based data centers and fully aligned with NIST 800-53 and AWS GovCloud controls.  All application components and primary data must reside in the offeror's U.S. cloud environment, with geography of primary and backup sites disclosed.</t>
  </si>
  <si>
    <t>Underlying platform must be supportable in State environment.</t>
  </si>
  <si>
    <t>TIA-032</t>
  </si>
  <si>
    <t>Ensure direct and persistent linkage between large-volume eDiscovery, evidence, and investigative document stored in State or Division-managed repositories and the associated matter or contact record.</t>
  </si>
  <si>
    <t>In a class action litigation matter, large-volume discovery must be directly and persistently linked to the associated matter or contact record.</t>
  </si>
  <si>
    <t>TIA-033</t>
  </si>
  <si>
    <t>Legal Hold and eDiscovery Preservation</t>
  </si>
  <si>
    <t>Support legal hold and eDiscovery preservation, search, and export.</t>
  </si>
  <si>
    <t>Current system does not support legal holds or eDiscovery preservation, search, or export functions.</t>
  </si>
  <si>
    <t>TIA-034</t>
  </si>
  <si>
    <t>Quick Links</t>
  </si>
  <si>
    <t>Provide configurable quick links for accessing frequently used resources directly from the system interface (e.g., Courtview, State Employee Directory, VINElink).</t>
  </si>
  <si>
    <t>TIA-035</t>
  </si>
  <si>
    <t>Mobile Access</t>
  </si>
  <si>
    <t>Provide functional parity with the desktop platform, guaranteeing consistent performance, usability, and compliance in all work environments, including remote and field operations.</t>
  </si>
  <si>
    <t>Optional mobility for selected users.</t>
  </si>
  <si>
    <t>TIA-036</t>
  </si>
  <si>
    <t>Provide seamless online and offline capabilities so users can work with matter‑related data and timekeeping functions without network access. The system must automatically reconcile and synchronize all changes when connectivity becomes available.</t>
  </si>
  <si>
    <t>Prevents lost work and supports productivity when connectivity is limited.</t>
  </si>
  <si>
    <t>TIA-037</t>
  </si>
  <si>
    <t>Time Zone Consistency</t>
  </si>
  <si>
    <t>Support consistent use of the State of Alaska's official time zone for all displayed and record dates and times, including timestamps, workflows, notifications, and audit trails, across all modules and devices</t>
  </si>
  <si>
    <t>The current on-premises system reliably uses Alaska-based time settings, but the LMMS must ensure this consistency across all components.</t>
  </si>
  <si>
    <t>TIA-038</t>
  </si>
  <si>
    <t>Time Zone and Localization</t>
  </si>
  <si>
    <t>Ensure all integrated systems exchange date and time values using consistent time-zone standards.</t>
  </si>
  <si>
    <t>The current on-premises system reliably uses Alaska-based time settings, but the LMMS must ensure this consistency across all SaaS components.</t>
  </si>
  <si>
    <t>TIA-039</t>
  </si>
  <si>
    <t>Performance and Optimization</t>
  </si>
  <si>
    <t>Ensure fast, reliable execution of large, multi‑parameter reports using optimized queries and scalable processing; maintain consistent performance under load.</t>
  </si>
  <si>
    <t>Complex queries and reports run quickly and reliably without delays.</t>
  </si>
  <si>
    <t>TIA-040</t>
  </si>
  <si>
    <t>Automated Retention Calculation</t>
  </si>
  <si>
    <t>Provide automatic calculation of retention periods based on matter closure date, and matter types.</t>
  </si>
  <si>
    <r>
      <t xml:space="preserve">Automation of retention and disposition dates for disposing of records </t>
    </r>
    <r>
      <rPr>
        <b/>
        <sz val="11"/>
        <color rgb="FF008000"/>
        <rFont val="Calibri"/>
        <family val="2"/>
      </rPr>
      <t>(Attachment 4).</t>
    </r>
  </si>
  <si>
    <t>IT /Records</t>
  </si>
  <si>
    <t>TIA-041</t>
  </si>
  <si>
    <t>Retention Conditional</t>
  </si>
  <si>
    <t>Support retention policies that preserve matters and associated timekeeping records while deleting other content types after required retention is met.</t>
  </si>
  <si>
    <t>The Civil Division actively applies retention rules to preserve matters, financial history, and timekeeping records while disposing of other content (e.g., calendaring events, documents, notes) according to approved retention schedules.</t>
  </si>
  <si>
    <t>TIA-042</t>
  </si>
  <si>
    <t>Retention Historical Significance  - Matter</t>
  </si>
  <si>
    <t>Allow a matter to be designated as historically significant and automatically suspend all deletion or disposition.</t>
  </si>
  <si>
    <t>Some matters require preserving historically significant documents while allowing routine content to follow standard retention.</t>
  </si>
  <si>
    <t>TIA-043</t>
  </si>
  <si>
    <t>Retention Historical Significance - Document</t>
  </si>
  <si>
    <t>Allow a document or set of documents within a matter to be designated historically significant and preserve it while permitting non-significant items to be deleted per retention rules based on matter types.</t>
  </si>
  <si>
    <t>TIA-044</t>
  </si>
  <si>
    <t>Retention Notifications  and Reports</t>
  </si>
  <si>
    <t>Provide automated notifications and reports to designated stakeholders about upcoming disposition events, required approvals, and exceptions.</t>
  </si>
  <si>
    <t>Staff rely on reminders and reports to track upcoming retention actions and required approvals.</t>
  </si>
  <si>
    <t>TIA-045</t>
  </si>
  <si>
    <t>Retention Exceptions</t>
  </si>
  <si>
    <t>Support exceptions for legal holds, administrative freezes, appeals, and other legal requirements.</t>
  </si>
  <si>
    <t>Current system cannot apply retention exceptions for legal holds, freezes, or appeals.</t>
  </si>
  <si>
    <t>TIA-046</t>
  </si>
  <si>
    <t>Retention Reporting</t>
  </si>
  <si>
    <t>Provide reporting on upcoming retention events, completed dispositions, suspended matters, and full audit logs.</t>
  </si>
  <si>
    <t>Retention reporting is needed to monitor upcoming dispositions, completed actions, and suspended matters.</t>
  </si>
  <si>
    <t>TIA-047</t>
  </si>
  <si>
    <t>Retention Auditability</t>
  </si>
  <si>
    <t>Maintain complete auditability of all retention and disposition decisions, including timestamps, role-based users, workflow history, and applied rules.</t>
  </si>
  <si>
    <t>Current system lacks retention‑specific audit logs, so disposition actions, timestamps, and applied rules cannot be fully tracked.</t>
  </si>
  <si>
    <t>TIA-048</t>
  </si>
  <si>
    <t>Retention Configuration</t>
  </si>
  <si>
    <t>Allow system administrators to configure retention rules, schedules, workflows, and expectations without vendor intervention.</t>
  </si>
  <si>
    <t>Current system does not support business‑owned configuration of retention rules or schedules, limiting the Division’s ability to manage required records‑retention and disposition processes.</t>
  </si>
  <si>
    <t>IT /admins</t>
  </si>
  <si>
    <t>TIA-049</t>
  </si>
  <si>
    <t>Retention Rule Maintenance</t>
  </si>
  <si>
    <t>Allow system administrators to create, modify, update, or supersede retention schedules and rules, including criteria, cutoff events, durations, and disposition actions.</t>
  </si>
  <si>
    <t>Current system does not support business‑owned creation or modification of retention schedules, criteria, cutoff events, durations, or disposition actions.</t>
  </si>
  <si>
    <t>TIA-050</t>
  </si>
  <si>
    <t>State's Integrated Resource Information System (IRIS)</t>
  </si>
  <si>
    <t>Support secure, bi-directional integration with the State's IRIS system to exchange required financial, procurement, and financial data without duplicative entry.</t>
  </si>
  <si>
    <t>No integration currently; the Division relies on numerous manual processes and workarounds for billing, financial activities, and professional data entry.</t>
  </si>
  <si>
    <t>TIA-051</t>
  </si>
  <si>
    <t>Jotform Integration</t>
  </si>
  <si>
    <t>Support integration with Department of Law's Jotforms to ingest submitted data and attachments, and via configurable field mappings, create new records or updating existing LMMS fields, with validation, deduplication, and audit logging.</t>
  </si>
  <si>
    <t>JotForms is used for forms and workflow validation and approval processes, no integration with the current system.</t>
  </si>
  <si>
    <t>TIA-052</t>
  </si>
  <si>
    <t>Adobe Integration</t>
  </si>
  <si>
    <t>Support integration with Adobe Acrobat to enable authorized users to perform PDF redaction, annotation, combination,  and other document processing tasks without workflow disruption.</t>
  </si>
  <si>
    <t>Adobe is primarily used for projects that are small in scope or require rapid completion.</t>
  </si>
  <si>
    <t>TIA-053</t>
  </si>
  <si>
    <t>State of Alaska, Court System Integration</t>
  </si>
  <si>
    <t>Support integration with the State of Alaska Court System's platform.</t>
  </si>
  <si>
    <t>Integration does not currently exist. Discussions with the court system ongoing.</t>
  </si>
  <si>
    <t>TIA-054</t>
  </si>
  <si>
    <t>Artificial Intelligence</t>
  </si>
  <si>
    <t>Support the integration of advanced AI and machine learning (ML) components.</t>
  </si>
  <si>
    <t>Not currently supported; future-ready capability needed.</t>
  </si>
  <si>
    <t>TIA-055</t>
  </si>
  <si>
    <t>Provide a modular AI framework that can be enabled, configured, or extended as organizational needs evolve</t>
  </si>
  <si>
    <t>IT / future planning</t>
  </si>
  <si>
    <t>TIA-056</t>
  </si>
  <si>
    <t>Support integration with internal and/or third-party AI services (e.g., for predictive analytics, natural language processing, or intelligent search) via APIs or service connectors.</t>
  </si>
  <si>
    <t>TIA-057</t>
  </si>
  <si>
    <t>Ensure AI-driven features and administered through centralized configuration, with role-based access controls, audit trails, and the ability to enable/disable specific AI modules.</t>
  </si>
  <si>
    <t>TIA-058</t>
  </si>
  <si>
    <t>Maintain transparency and explainability of AI outputs, with logging and reporting to support compliance and governance requirements.</t>
  </si>
  <si>
    <t>TIA-059</t>
  </si>
  <si>
    <t>Allow for future expansion of AI capabilities without significant re-architecture or disruption to core operations</t>
  </si>
  <si>
    <t>DMI-001</t>
  </si>
  <si>
    <t>Data Migration, Conversion &amp; Interoperability</t>
  </si>
  <si>
    <t>Migration Scope</t>
  </si>
  <si>
    <t>Migrate relevant data and metadata from ProLaw and other identified repositories, subject to final scoping and mapping approval.</t>
  </si>
  <si>
    <t>State expects migration from ProLaw and identified repositories.</t>
  </si>
  <si>
    <t>IT / implementation</t>
  </si>
  <si>
    <t>DMI-002</t>
  </si>
  <si>
    <t>Source Assessment</t>
  </si>
  <si>
    <t>Perform data profiling and source-system assessment to identify data quality, completeness, and conversion readiness issues.</t>
  </si>
  <si>
    <t>Structured migration requires source assessment.</t>
  </si>
  <si>
    <t>DMI-003</t>
  </si>
  <si>
    <t>Data Cleansing Support</t>
  </si>
  <si>
    <t>Support data cleansing, normalization, and conversion preparation activities.</t>
  </si>
  <si>
    <t>The Civil Division expects cleansing support subject to final scope.</t>
  </si>
  <si>
    <t>DMI-004</t>
  </si>
  <si>
    <t>Custom Field Mapping</t>
  </si>
  <si>
    <t>Provide mapping and conversion support for custom tabs, fields, related records, and accounting codes.</t>
  </si>
  <si>
    <t>Current ProLaw environment includes extensive custom structures.</t>
  </si>
  <si>
    <t>DMI-005</t>
  </si>
  <si>
    <t>Financial History</t>
  </si>
  <si>
    <t>Support migration or preservation of key financial, billing, and coding history needed for reporting, reconciliation, and audit support.</t>
  </si>
  <si>
    <t>Historical financial context is important.</t>
  </si>
  <si>
    <t>Finance / implementation</t>
  </si>
  <si>
    <t>DMI-006</t>
  </si>
  <si>
    <t>Mock Conversions</t>
  </si>
  <si>
    <t>Support repeatable mock conversions, reconciliation, and defect remediation prior to production cutover.</t>
  </si>
  <si>
    <t>The Civil Division and the State prefers repeatable, testable conversion processes.</t>
  </si>
  <si>
    <t>DMI-007</t>
  </si>
  <si>
    <t>Reconciliation and Traceability</t>
  </si>
  <si>
    <t>Provide reconciliation reports and traceability from source records to converted records.</t>
  </si>
  <si>
    <t>The Civil Division and the State expects conversion traceability and reconciliation reports.</t>
  </si>
  <si>
    <t>DMI-008</t>
  </si>
  <si>
    <t>Security Designations</t>
  </si>
  <si>
    <t>Support security classification/designations and ethical wall statuses with referential integrity; validate post-cutover.</t>
  </si>
  <si>
    <t>IT/ security</t>
  </si>
  <si>
    <t>DMI-009</t>
  </si>
  <si>
    <t>Migration Performance Targets</t>
  </si>
  <si>
    <t>Establish throughput and duration targets for conversion waves (records/hour, GB/hour) and report progress against targets during mock runs.</t>
  </si>
  <si>
    <t>Targets and ensures predictable conversion timing and allow mock-run performance to be validated.</t>
  </si>
  <si>
    <t>DMI-010</t>
  </si>
  <si>
    <t>Legacy Strategy</t>
  </si>
  <si>
    <t>Provide a legacy-data archival, read-only access, or coexistence strategy for data not converted to the new LMMS system.</t>
  </si>
  <si>
    <t>Not all legacy data may be converted.</t>
  </si>
  <si>
    <t>DMI-011</t>
  </si>
  <si>
    <t>Legacy Strategy Documentation</t>
  </si>
  <si>
    <t>Provide comprehensive documentation of the migration process, including regular progress reports to project leads</t>
  </si>
  <si>
    <t>Supports transparency.</t>
  </si>
  <si>
    <t>DMI-012</t>
  </si>
  <si>
    <t>Documented Conversion Rules</t>
  </si>
  <si>
    <t>Document field mapping, transformation logic, validation rules, and conversion assumptions for State review and approval.</t>
  </si>
  <si>
    <t>Supports transparency and testing.</t>
  </si>
  <si>
    <t>DMI-013</t>
  </si>
  <si>
    <t>Post-Conversion Validation</t>
  </si>
  <si>
    <t>Support business validation, defect tracking, and stabilization of converted data after cutover.</t>
  </si>
  <si>
    <t>Post-go-live validation is necessary.</t>
  </si>
  <si>
    <t>Attachment 6: Functional and Technical Requirements Summary</t>
  </si>
  <si>
    <t>Total requirements</t>
  </si>
  <si>
    <t>Count</t>
  </si>
  <si>
    <t>High priority</t>
  </si>
  <si>
    <t>Medium priority</t>
  </si>
  <si>
    <t>Low priority</t>
  </si>
  <si>
    <t>Demo required</t>
  </si>
  <si>
    <t>Vendor responses completed</t>
  </si>
  <si>
    <t>Vendor responses blank</t>
  </si>
  <si>
    <t>Requirements Scoring Summary</t>
  </si>
  <si>
    <t>Use the Functional Requirements and Technical Requirements tabs to assign Eval Score values from 0 to 5. This sheet rolls up weighted results automatically.</t>
  </si>
  <si>
    <t>Section</t>
  </si>
  <si>
    <t>Requirement Count</t>
  </si>
  <si>
    <t>Scored Count</t>
  </si>
  <si>
    <t>Functional</t>
  </si>
  <si>
    <t>Technical</t>
  </si>
  <si>
    <t>Overall</t>
  </si>
  <si>
    <t>Functional Requirements by Category</t>
  </si>
  <si>
    <t>Technical Requirements by Category</t>
  </si>
  <si>
    <t>priority</t>
  </si>
  <si>
    <t>demo</t>
  </si>
  <si>
    <t>response</t>
  </si>
  <si>
    <t>delivery</t>
  </si>
  <si>
    <t>category</t>
  </si>
  <si>
    <t>score_value</t>
  </si>
  <si>
    <t>score_meaning</t>
  </si>
  <si>
    <t>Fully Meets</t>
  </si>
  <si>
    <t>Standard Configuration</t>
  </si>
  <si>
    <t>No fit / unavailable</t>
  </si>
  <si>
    <t>Partially Meets</t>
  </si>
  <si>
    <t>Workflow / Rules</t>
  </si>
  <si>
    <t>Major gap / heavy custom</t>
  </si>
  <si>
    <t>Does Not Meet</t>
  </si>
  <si>
    <t>Report / Dashboard</t>
  </si>
  <si>
    <t>Partial fit / workaround</t>
  </si>
  <si>
    <t>Future Roadmap</t>
  </si>
  <si>
    <t>Meets with configuration</t>
  </si>
  <si>
    <t>Not Applicable</t>
  </si>
  <si>
    <t>Custom Development</t>
  </si>
  <si>
    <t>Strong fit / minor configuration</t>
  </si>
  <si>
    <t>Third-Party Component</t>
  </si>
  <si>
    <t>Native / best fit</t>
  </si>
  <si>
    <t>Process /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</si>
</sst>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name val="Calibri"/>
      <family val="2"/>
    </font>
    <font>
      <sz val="11"/>
      <color rgb="FF000000"/>
      <name val="Calibri"/>
      <family val="2"/>
    </font>
    <font>
      <sz val="11"/>
      <color rgb="FF008000"/>
      <name val="Calibri"/>
      <family val="2"/>
    </font>
    <font>
      <sz val="11"/>
      <color rgb="FF0000FF"/>
      <name val="Calibri"/>
      <family val="2"/>
    </font>
    <font>
      <sz val="8"/>
      <name val="Calibri"/>
      <family val="2"/>
      <scheme val="minor"/>
    </font>
    <font>
      <b/>
      <sz val="11"/>
      <color rgb="FFFFC000"/>
      <name val="Calibri"/>
      <family val="2"/>
    </font>
    <font>
      <b/>
      <sz val="16"/>
      <color rgb="FFFFC000"/>
      <name val="Calibri"/>
      <family val="2"/>
    </font>
    <font>
      <sz val="11"/>
      <color rgb="FFFFC000"/>
      <name val="Calibri"/>
      <family val="2"/>
      <scheme val="minor"/>
    </font>
    <font>
      <b/>
      <sz val="14"/>
      <color rgb="FFFFC000"/>
      <name val="Calibri"/>
      <family val="2"/>
    </font>
    <font>
      <sz val="11"/>
      <color theme="1"/>
      <name val="Calibri"/>
      <family val="2"/>
    </font>
    <font>
      <b/>
      <sz val="11"/>
      <color rgb="FF008000"/>
      <name val="Calibri"/>
      <family val="2"/>
    </font>
  </fonts>
  <fills count="8">
    <fill>
      <patternFill patternType="none"/>
    </fill>
    <fill>
      <patternFill patternType="gray125"/>
    </fill>
    <fill>
      <patternFill patternType="solid">
        <fgColor rgb="FF1F4E78"/>
      </patternFill>
    </fill>
    <fill>
      <patternFill patternType="solid">
        <fgColor rgb="FFDDEBF7"/>
      </patternFill>
    </fill>
    <fill>
      <patternFill patternType="solid">
        <fgColor rgb="FFF8FBFF"/>
      </patternFill>
    </fill>
    <fill>
      <patternFill patternType="solid">
        <fgColor rgb="FFD9E1F2"/>
      </patternFill>
    </fill>
    <fill>
      <patternFill patternType="solid">
        <fgColor theme="3"/>
        <bgColor indexed="64"/>
      </patternFill>
    </fill>
    <fill>
      <patternFill patternType="solid">
        <fgColor theme="0"/>
        <bgColor indexed="64"/>
      </patternFill>
    </fill>
  </fills>
  <borders count="14">
    <border>
      <left/>
      <right/>
      <top/>
      <bottom/>
      <diagonal/>
    </border>
    <border>
      <left/>
      <right/>
      <top/>
      <bottom style="thin">
        <color rgb="FFD9D9D9"/>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style="thin">
        <color theme="2"/>
      </left>
      <right style="thin">
        <color theme="2"/>
      </right>
      <top style="thin">
        <color theme="2"/>
      </top>
      <bottom style="thin">
        <color theme="2"/>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s>
  <cellStyleXfs count="1">
    <xf numFmtId="0" fontId="0" fillId="0" borderId="0"/>
  </cellStyleXfs>
  <cellXfs count="56">
    <xf numFmtId="0" fontId="0" fillId="0" borderId="0" xfId="0"/>
    <xf numFmtId="0" fontId="1" fillId="3" borderId="0" xfId="0" applyFont="1" applyFill="1"/>
    <xf numFmtId="0" fontId="1" fillId="0" borderId="0" xfId="0" applyFont="1"/>
    <xf numFmtId="0" fontId="2" fillId="5" borderId="0" xfId="0" applyFont="1" applyFill="1"/>
    <xf numFmtId="0" fontId="3" fillId="0" borderId="1" xfId="0" applyFont="1" applyBorder="1" applyAlignment="1">
      <alignment vertical="top" wrapText="1"/>
    </xf>
    <xf numFmtId="0" fontId="4" fillId="0" borderId="1" xfId="0" applyFont="1" applyBorder="1" applyAlignment="1">
      <alignment vertical="top" wrapText="1"/>
    </xf>
    <xf numFmtId="0" fontId="0" fillId="0" borderId="2" xfId="0" applyBorder="1"/>
    <xf numFmtId="1" fontId="0" fillId="0" borderId="2" xfId="0" applyNumberFormat="1" applyBorder="1"/>
    <xf numFmtId="164" fontId="0" fillId="0" borderId="2" xfId="0" applyNumberFormat="1" applyBorder="1"/>
    <xf numFmtId="0" fontId="2" fillId="0" borderId="1" xfId="0" applyFont="1" applyBorder="1" applyAlignment="1">
      <alignment vertical="top" wrapText="1"/>
    </xf>
    <xf numFmtId="0" fontId="0" fillId="4" borderId="0" xfId="0" applyFill="1" applyAlignment="1">
      <alignment horizontal="left" wrapText="1"/>
    </xf>
    <xf numFmtId="0" fontId="6" fillId="2" borderId="0" xfId="0" applyFont="1" applyFill="1" applyAlignment="1">
      <alignment horizontal="center" vertical="center" wrapText="1"/>
    </xf>
    <xf numFmtId="0" fontId="0" fillId="0" borderId="4" xfId="0" applyBorder="1"/>
    <xf numFmtId="1" fontId="0" fillId="0" borderId="4" xfId="0" applyNumberFormat="1" applyBorder="1"/>
    <xf numFmtId="0" fontId="6" fillId="2" borderId="0" xfId="0" applyFont="1" applyFill="1"/>
    <xf numFmtId="0" fontId="6" fillId="6" borderId="2" xfId="0" applyFont="1" applyFill="1" applyBorder="1" applyAlignment="1">
      <alignment horizontal="center" vertical="center"/>
    </xf>
    <xf numFmtId="0" fontId="6" fillId="6" borderId="2" xfId="0" applyFont="1" applyFill="1" applyBorder="1" applyAlignment="1">
      <alignment horizontal="center"/>
    </xf>
    <xf numFmtId="1" fontId="6" fillId="6" borderId="2" xfId="0" applyNumberFormat="1" applyFont="1" applyFill="1" applyBorder="1" applyAlignment="1">
      <alignment horizontal="center"/>
    </xf>
    <xf numFmtId="0" fontId="4" fillId="0" borderId="3" xfId="0" applyFont="1" applyBorder="1" applyAlignment="1">
      <alignment vertical="top" wrapText="1"/>
    </xf>
    <xf numFmtId="0" fontId="0" fillId="0" borderId="6" xfId="0" applyBorder="1"/>
    <xf numFmtId="1" fontId="0" fillId="0" borderId="6" xfId="0" applyNumberFormat="1" applyBorder="1"/>
    <xf numFmtId="164" fontId="0" fillId="0" borderId="7" xfId="0" applyNumberFormat="1" applyBorder="1"/>
    <xf numFmtId="0" fontId="0" fillId="0" borderId="9" xfId="0" applyBorder="1"/>
    <xf numFmtId="0" fontId="0" fillId="0" borderId="11" xfId="0" applyBorder="1"/>
    <xf numFmtId="0" fontId="2" fillId="0" borderId="0" xfId="0" applyFont="1" applyAlignment="1">
      <alignment vertical="top" wrapText="1"/>
    </xf>
    <xf numFmtId="0" fontId="3" fillId="0" borderId="0" xfId="0" applyFont="1" applyAlignment="1">
      <alignment vertical="top" wrapText="1"/>
    </xf>
    <xf numFmtId="0" fontId="2" fillId="0" borderId="3" xfId="0" applyFont="1" applyBorder="1" applyAlignment="1">
      <alignment vertical="top" wrapText="1"/>
    </xf>
    <xf numFmtId="0" fontId="3" fillId="0" borderId="13" xfId="0" applyFont="1" applyBorder="1" applyAlignment="1">
      <alignment vertical="top" wrapText="1"/>
    </xf>
    <xf numFmtId="0" fontId="10" fillId="0" borderId="1" xfId="0" applyFont="1" applyBorder="1" applyAlignment="1">
      <alignment vertical="top" wrapText="1"/>
    </xf>
    <xf numFmtId="0" fontId="2" fillId="0" borderId="1" xfId="0" applyFont="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2" fillId="0" borderId="3" xfId="0" applyFont="1" applyBorder="1" applyAlignment="1">
      <alignment horizontal="left" vertical="center" wrapText="1"/>
    </xf>
    <xf numFmtId="0" fontId="0" fillId="0" borderId="12" xfId="0" applyBorder="1" applyAlignment="1">
      <alignment horizontal="left" vertical="center" wrapText="1"/>
    </xf>
    <xf numFmtId="0" fontId="2" fillId="0" borderId="12" xfId="0" applyFont="1" applyBorder="1" applyAlignment="1">
      <alignment horizontal="left" vertical="center" wrapText="1"/>
    </xf>
    <xf numFmtId="0" fontId="10" fillId="0" borderId="3" xfId="0" applyFont="1" applyBorder="1" applyAlignment="1">
      <alignment horizontal="left" vertical="center" wrapText="1"/>
    </xf>
    <xf numFmtId="0" fontId="0" fillId="0" borderId="1" xfId="0" applyBorder="1" applyAlignment="1">
      <alignment horizontal="left" vertical="center" wrapText="1"/>
    </xf>
    <xf numFmtId="0" fontId="0" fillId="7" borderId="3" xfId="0" applyFill="1" applyBorder="1" applyAlignment="1">
      <alignment horizontal="left" vertical="center" wrapText="1"/>
    </xf>
    <xf numFmtId="0" fontId="0" fillId="0" borderId="0" xfId="0" applyAlignment="1">
      <alignment horizontal="left" vertical="center"/>
    </xf>
    <xf numFmtId="0" fontId="0" fillId="0" borderId="0" xfId="0" applyAlignment="1">
      <alignment wrapText="1"/>
    </xf>
    <xf numFmtId="0" fontId="0" fillId="0" borderId="5" xfId="0" applyBorder="1" applyAlignment="1">
      <alignment wrapText="1"/>
    </xf>
    <xf numFmtId="0" fontId="0" fillId="0" borderId="8" xfId="0" applyBorder="1" applyAlignment="1">
      <alignment wrapText="1"/>
    </xf>
    <xf numFmtId="0" fontId="0" fillId="0" borderId="4" xfId="0" applyBorder="1" applyAlignment="1">
      <alignment wrapText="1"/>
    </xf>
    <xf numFmtId="0" fontId="0" fillId="0" borderId="10" xfId="0" applyBorder="1" applyAlignment="1">
      <alignment wrapText="1"/>
    </xf>
    <xf numFmtId="0" fontId="0" fillId="0" borderId="3" xfId="0" applyBorder="1" applyAlignment="1">
      <alignment vertical="center" wrapText="1"/>
    </xf>
    <xf numFmtId="0" fontId="6" fillId="0" borderId="0" xfId="0" applyFont="1"/>
    <xf numFmtId="0" fontId="10" fillId="0" borderId="0" xfId="0" applyFont="1"/>
    <xf numFmtId="0" fontId="2" fillId="0" borderId="2" xfId="0" applyFont="1" applyBorder="1" applyAlignment="1">
      <alignment vertical="top" wrapText="1"/>
    </xf>
    <xf numFmtId="0" fontId="7" fillId="2" borderId="0" xfId="0" applyFont="1" applyFill="1"/>
    <xf numFmtId="0" fontId="8" fillId="0" borderId="0" xfId="0" applyFont="1"/>
    <xf numFmtId="0" fontId="6" fillId="6" borderId="2" xfId="0" applyFont="1" applyFill="1" applyBorder="1"/>
    <xf numFmtId="1" fontId="8" fillId="6" borderId="2" xfId="0" applyNumberFormat="1" applyFont="1" applyFill="1" applyBorder="1"/>
    <xf numFmtId="0" fontId="8" fillId="6" borderId="2" xfId="0" applyFont="1" applyFill="1" applyBorder="1"/>
    <xf numFmtId="0" fontId="0" fillId="0" borderId="0" xfId="0" applyAlignment="1">
      <alignment wrapText="1"/>
    </xf>
    <xf numFmtId="0" fontId="0" fillId="0" borderId="0" xfId="0"/>
    <xf numFmtId="0" fontId="9" fillId="2" borderId="0" xfId="0" applyFont="1" applyFill="1"/>
  </cellXfs>
  <cellStyles count="1">
    <cellStyle name="Normal" xfId="0" builtinId="0"/>
  </cellStyles>
  <dxfs count="6">
    <dxf>
      <fill>
        <patternFill patternType="solid">
          <fgColor rgb="FFE2F0D9"/>
          <bgColor rgb="FFE2F0D9"/>
        </patternFill>
      </fill>
    </dxf>
    <dxf>
      <fill>
        <patternFill patternType="solid">
          <fgColor rgb="FFFFF2CC"/>
          <bgColor rgb="FFFFF2CC"/>
        </patternFill>
      </fill>
    </dxf>
    <dxf>
      <fill>
        <patternFill patternType="solid">
          <fgColor rgb="FFFDE9E7"/>
          <bgColor rgb="FFFDE9E7"/>
        </patternFill>
      </fill>
    </dxf>
    <dxf>
      <fill>
        <patternFill>
          <bgColor rgb="FFE2F0D9"/>
        </patternFill>
      </fill>
    </dxf>
    <dxf>
      <fill>
        <patternFill>
          <bgColor rgb="FFFFF2CC"/>
        </patternFill>
      </fill>
    </dxf>
    <dxf>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
  <sheetViews>
    <sheetView showGridLines="0" workbookViewId="0">
      <selection activeCell="G11" sqref="G11"/>
    </sheetView>
  </sheetViews>
  <sheetFormatPr defaultRowHeight="15" x14ac:dyDescent="0.25"/>
  <cols>
    <col min="1" max="1" width="24" customWidth="1"/>
    <col min="2" max="2" width="120" customWidth="1"/>
  </cols>
  <sheetData>
    <row r="1" spans="1:8" ht="21" x14ac:dyDescent="0.35">
      <c r="A1" s="48" t="s">
        <v>0</v>
      </c>
      <c r="B1" s="49"/>
      <c r="C1" s="49"/>
      <c r="D1" s="49"/>
      <c r="E1" s="49"/>
      <c r="F1" s="49"/>
      <c r="G1" s="49"/>
      <c r="H1" s="49"/>
    </row>
    <row r="3" spans="1:8" x14ac:dyDescent="0.25">
      <c r="A3" s="1" t="s">
        <v>1</v>
      </c>
      <c r="B3" s="10" t="s">
        <v>2</v>
      </c>
    </row>
    <row r="4" spans="1:8" ht="30" x14ac:dyDescent="0.25">
      <c r="A4" s="1" t="s">
        <v>3</v>
      </c>
      <c r="B4" s="10" t="s">
        <v>4</v>
      </c>
    </row>
    <row r="5" spans="1:8" ht="45" x14ac:dyDescent="0.25">
      <c r="A5" s="1" t="s">
        <v>5</v>
      </c>
      <c r="B5" s="10" t="s">
        <v>6</v>
      </c>
    </row>
    <row r="6" spans="1:8" ht="34.15" customHeight="1" x14ac:dyDescent="0.25">
      <c r="A6" s="1" t="s">
        <v>7</v>
      </c>
      <c r="B6" s="10" t="s">
        <v>8</v>
      </c>
    </row>
  </sheetData>
  <mergeCells count="1">
    <mergeCell ref="A1:H1"/>
  </mergeCells>
  <pageMargins left="0.7" right="0.7" top="0.75" bottom="0.75" header="0.3" footer="0.3"/>
  <pageSetup scale="6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0"/>
  <sheetViews>
    <sheetView showGridLines="0" tabSelected="1" view="pageBreakPreview" topLeftCell="F1" zoomScale="136" zoomScaleNormal="100" zoomScaleSheetLayoutView="136" workbookViewId="0">
      <pane ySplit="1" topLeftCell="A64" activePane="bottomLeft" state="frozen"/>
      <selection pane="bottomLeft" activeCell="F68" sqref="F68"/>
    </sheetView>
  </sheetViews>
  <sheetFormatPr defaultRowHeight="15" x14ac:dyDescent="0.25"/>
  <cols>
    <col min="1" max="1" width="11" customWidth="1"/>
    <col min="2" max="2" width="17.7109375" customWidth="1"/>
    <col min="3" max="3" width="16.85546875" customWidth="1"/>
    <col min="4" max="4" width="56.7109375" style="38" customWidth="1"/>
    <col min="5" max="5" width="11" customWidth="1"/>
    <col min="6" max="6" width="34" customWidth="1"/>
    <col min="7" max="7" width="24" customWidth="1"/>
    <col min="8" max="9" width="12" customWidth="1"/>
    <col min="10" max="10" width="16" customWidth="1"/>
    <col min="11" max="11" width="18" customWidth="1"/>
    <col min="12" max="12" width="22" customWidth="1"/>
    <col min="13" max="13" width="30" style="39" customWidth="1"/>
    <col min="14" max="15" width="14" customWidth="1"/>
    <col min="16" max="16" width="12" customWidth="1"/>
    <col min="17" max="17" width="10" customWidth="1"/>
  </cols>
  <sheetData>
    <row r="1" spans="1:17" ht="30" x14ac:dyDescent="0.25">
      <c r="A1" s="11" t="s">
        <v>9</v>
      </c>
      <c r="B1" s="11" t="s">
        <v>10</v>
      </c>
      <c r="C1" s="11" t="s">
        <v>11</v>
      </c>
      <c r="D1" s="11" t="s">
        <v>12</v>
      </c>
      <c r="E1" s="11" t="s">
        <v>13</v>
      </c>
      <c r="F1" s="11" t="s">
        <v>14</v>
      </c>
      <c r="G1" s="11" t="s">
        <v>15</v>
      </c>
      <c r="H1" s="11" t="s">
        <v>16</v>
      </c>
      <c r="I1" s="11" t="s">
        <v>17</v>
      </c>
      <c r="J1" s="11" t="s">
        <v>18</v>
      </c>
      <c r="K1" s="11" t="s">
        <v>19</v>
      </c>
      <c r="L1" s="11" t="s">
        <v>20</v>
      </c>
      <c r="M1" s="11" t="s">
        <v>21</v>
      </c>
      <c r="N1" s="11" t="s">
        <v>22</v>
      </c>
      <c r="O1" s="11" t="s">
        <v>23</v>
      </c>
      <c r="P1" s="11" t="s">
        <v>24</v>
      </c>
      <c r="Q1" s="11" t="s">
        <v>25</v>
      </c>
    </row>
    <row r="2" spans="1:17" ht="45" x14ac:dyDescent="0.25">
      <c r="A2" s="9" t="s">
        <v>26</v>
      </c>
      <c r="B2" s="9" t="s">
        <v>27</v>
      </c>
      <c r="C2" s="9" t="s">
        <v>28</v>
      </c>
      <c r="D2" s="29" t="s">
        <v>29</v>
      </c>
      <c r="E2" s="9" t="s">
        <v>30</v>
      </c>
      <c r="F2" s="4" t="s">
        <v>31</v>
      </c>
      <c r="G2" s="9" t="s">
        <v>32</v>
      </c>
      <c r="H2" s="9" t="s">
        <v>33</v>
      </c>
      <c r="I2" s="9">
        <f t="shared" ref="I2:I55" si="0">IF(E2="High",5,IF(E2="Medium",3,1))</f>
        <v>5</v>
      </c>
      <c r="J2" s="5"/>
      <c r="K2" s="5"/>
      <c r="L2" s="5"/>
      <c r="M2" s="40"/>
      <c r="N2" s="19"/>
      <c r="O2" s="20" t="str">
        <f>IF(N2= "","", I2*N2)</f>
        <v/>
      </c>
      <c r="P2" s="20">
        <f>I2*5</f>
        <v>25</v>
      </c>
      <c r="Q2" s="21" t="str">
        <f>IFERROR(O2/P2,"")</f>
        <v/>
      </c>
    </row>
    <row r="3" spans="1:17" ht="90" x14ac:dyDescent="0.25">
      <c r="A3" s="9" t="s">
        <v>34</v>
      </c>
      <c r="B3" s="9" t="s">
        <v>27</v>
      </c>
      <c r="C3" s="9" t="s">
        <v>35</v>
      </c>
      <c r="D3" s="29" t="s">
        <v>36</v>
      </c>
      <c r="E3" s="9" t="s">
        <v>30</v>
      </c>
      <c r="F3" s="4" t="s">
        <v>37</v>
      </c>
      <c r="G3" s="9" t="s">
        <v>32</v>
      </c>
      <c r="H3" s="9" t="s">
        <v>33</v>
      </c>
      <c r="I3" s="9">
        <v>5</v>
      </c>
      <c r="J3" s="5"/>
      <c r="K3" s="5"/>
      <c r="L3" s="5"/>
      <c r="M3" s="40"/>
      <c r="N3" s="19"/>
      <c r="O3" s="20"/>
      <c r="P3" s="20">
        <f>I3*5</f>
        <v>25</v>
      </c>
      <c r="Q3" s="21"/>
    </row>
    <row r="4" spans="1:17" ht="30" x14ac:dyDescent="0.25">
      <c r="A4" s="9" t="s">
        <v>38</v>
      </c>
      <c r="B4" s="9" t="s">
        <v>27</v>
      </c>
      <c r="C4" s="9" t="s">
        <v>39</v>
      </c>
      <c r="D4" s="29" t="s">
        <v>40</v>
      </c>
      <c r="E4" s="9" t="s">
        <v>30</v>
      </c>
      <c r="F4" s="4" t="s">
        <v>41</v>
      </c>
      <c r="G4" s="9" t="s">
        <v>42</v>
      </c>
      <c r="H4" s="9" t="s">
        <v>33</v>
      </c>
      <c r="I4" s="9">
        <f t="shared" si="0"/>
        <v>5</v>
      </c>
      <c r="J4" s="5"/>
      <c r="K4" s="5"/>
      <c r="L4" s="5"/>
      <c r="M4" s="41"/>
      <c r="N4" s="22"/>
      <c r="O4" s="20" t="str">
        <f t="shared" ref="O4:O95" si="1">IF(N4= "","", I4*N4)</f>
        <v/>
      </c>
      <c r="P4" s="20">
        <f t="shared" ref="P4:P67" si="2">I4*5</f>
        <v>25</v>
      </c>
      <c r="Q4" s="21" t="str">
        <f t="shared" ref="Q4" si="3">IFERROR(O4/P4,"")</f>
        <v/>
      </c>
    </row>
    <row r="5" spans="1:17" ht="45" x14ac:dyDescent="0.25">
      <c r="A5" s="9" t="s">
        <v>43</v>
      </c>
      <c r="B5" s="9" t="s">
        <v>27</v>
      </c>
      <c r="C5" s="9" t="s">
        <v>44</v>
      </c>
      <c r="D5" s="29" t="s">
        <v>45</v>
      </c>
      <c r="E5" s="9" t="s">
        <v>30</v>
      </c>
      <c r="F5" s="4" t="s">
        <v>46</v>
      </c>
      <c r="G5" s="9" t="s">
        <v>42</v>
      </c>
      <c r="H5" s="9" t="s">
        <v>33</v>
      </c>
      <c r="I5" s="9">
        <v>5</v>
      </c>
      <c r="J5" s="5"/>
      <c r="K5" s="5"/>
      <c r="L5" s="5"/>
      <c r="M5" s="41"/>
      <c r="N5" s="22"/>
      <c r="O5" s="20" t="str">
        <f t="shared" si="1"/>
        <v/>
      </c>
      <c r="P5" s="20">
        <f t="shared" si="2"/>
        <v>25</v>
      </c>
      <c r="Q5" s="21"/>
    </row>
    <row r="6" spans="1:17" ht="45" x14ac:dyDescent="0.25">
      <c r="A6" s="9" t="s">
        <v>47</v>
      </c>
      <c r="B6" s="9" t="s">
        <v>27</v>
      </c>
      <c r="C6" s="9" t="s">
        <v>48</v>
      </c>
      <c r="D6" s="30" t="s">
        <v>49</v>
      </c>
      <c r="E6" s="9" t="s">
        <v>50</v>
      </c>
      <c r="F6" s="4" t="s">
        <v>51</v>
      </c>
      <c r="G6" s="9" t="s">
        <v>42</v>
      </c>
      <c r="H6" s="9" t="s">
        <v>52</v>
      </c>
      <c r="I6" s="9">
        <f t="shared" si="0"/>
        <v>3</v>
      </c>
      <c r="J6" s="5"/>
      <c r="K6" s="5"/>
      <c r="L6" s="5"/>
      <c r="M6" s="41"/>
      <c r="N6" s="22"/>
      <c r="O6" s="20" t="str">
        <f t="shared" si="1"/>
        <v/>
      </c>
      <c r="P6" s="20">
        <f t="shared" si="2"/>
        <v>15</v>
      </c>
      <c r="Q6" s="21" t="str">
        <f t="shared" ref="Q6" si="4">IFERROR(O6/P6,"")</f>
        <v/>
      </c>
    </row>
    <row r="7" spans="1:17" ht="60" x14ac:dyDescent="0.25">
      <c r="A7" s="9" t="s">
        <v>53</v>
      </c>
      <c r="B7" s="9" t="s">
        <v>27</v>
      </c>
      <c r="C7" s="9" t="s">
        <v>54</v>
      </c>
      <c r="D7" s="30" t="s">
        <v>55</v>
      </c>
      <c r="E7" s="9" t="s">
        <v>30</v>
      </c>
      <c r="F7" s="4" t="s">
        <v>56</v>
      </c>
      <c r="G7" s="9" t="s">
        <v>42</v>
      </c>
      <c r="H7" s="9" t="s">
        <v>33</v>
      </c>
      <c r="I7" s="9">
        <v>5</v>
      </c>
      <c r="J7" s="5"/>
      <c r="K7" s="5"/>
      <c r="L7" s="5"/>
      <c r="M7" s="41"/>
      <c r="N7" s="22"/>
      <c r="O7" s="20" t="str">
        <f t="shared" si="1"/>
        <v/>
      </c>
      <c r="P7" s="20">
        <f t="shared" si="2"/>
        <v>25</v>
      </c>
      <c r="Q7" s="21"/>
    </row>
    <row r="8" spans="1:17" ht="45" x14ac:dyDescent="0.25">
      <c r="A8" s="9" t="s">
        <v>57</v>
      </c>
      <c r="B8" s="9" t="s">
        <v>27</v>
      </c>
      <c r="C8" s="9" t="s">
        <v>58</v>
      </c>
      <c r="D8" s="29" t="s">
        <v>59</v>
      </c>
      <c r="E8" s="9" t="s">
        <v>30</v>
      </c>
      <c r="F8" s="4" t="s">
        <v>60</v>
      </c>
      <c r="G8" s="9" t="s">
        <v>42</v>
      </c>
      <c r="H8" s="9" t="s">
        <v>33</v>
      </c>
      <c r="I8" s="9">
        <v>5</v>
      </c>
      <c r="J8" s="5"/>
      <c r="K8" s="5"/>
      <c r="L8" s="5"/>
      <c r="M8" s="41"/>
      <c r="N8" s="22"/>
      <c r="O8" s="20" t="str">
        <f t="shared" si="1"/>
        <v/>
      </c>
      <c r="P8" s="20">
        <f t="shared" si="2"/>
        <v>25</v>
      </c>
      <c r="Q8" s="21" t="str">
        <f t="shared" ref="Q8" si="5">IFERROR(O8/P8,"")</f>
        <v/>
      </c>
    </row>
    <row r="9" spans="1:17" ht="60" x14ac:dyDescent="0.25">
      <c r="A9" s="9" t="s">
        <v>61</v>
      </c>
      <c r="B9" s="9" t="s">
        <v>27</v>
      </c>
      <c r="C9" s="9" t="s">
        <v>62</v>
      </c>
      <c r="D9" s="29" t="s">
        <v>63</v>
      </c>
      <c r="E9" s="9" t="s">
        <v>30</v>
      </c>
      <c r="F9" s="4" t="s">
        <v>64</v>
      </c>
      <c r="G9" s="9" t="s">
        <v>65</v>
      </c>
      <c r="H9" s="9" t="s">
        <v>33</v>
      </c>
      <c r="I9" s="9">
        <v>5</v>
      </c>
      <c r="J9" s="5"/>
      <c r="K9" s="5"/>
      <c r="L9" s="5"/>
      <c r="M9" s="41"/>
      <c r="N9" s="22"/>
      <c r="O9" s="20" t="str">
        <f t="shared" si="1"/>
        <v/>
      </c>
      <c r="P9" s="20">
        <f t="shared" si="2"/>
        <v>25</v>
      </c>
      <c r="Q9" s="21"/>
    </row>
    <row r="10" spans="1:17" ht="30" x14ac:dyDescent="0.25">
      <c r="A10" s="9" t="s">
        <v>66</v>
      </c>
      <c r="B10" s="9" t="s">
        <v>27</v>
      </c>
      <c r="C10" s="9" t="s">
        <v>67</v>
      </c>
      <c r="D10" s="30" t="s">
        <v>68</v>
      </c>
      <c r="E10" s="9" t="s">
        <v>30</v>
      </c>
      <c r="F10" s="4" t="s">
        <v>69</v>
      </c>
      <c r="G10" s="9" t="s">
        <v>70</v>
      </c>
      <c r="H10" s="9" t="s">
        <v>33</v>
      </c>
      <c r="I10" s="9">
        <f t="shared" si="0"/>
        <v>5</v>
      </c>
      <c r="J10" s="5"/>
      <c r="K10" s="5"/>
      <c r="L10" s="5"/>
      <c r="M10" s="41"/>
      <c r="N10" s="22"/>
      <c r="O10" s="20" t="str">
        <f t="shared" si="1"/>
        <v/>
      </c>
      <c r="P10" s="20">
        <f t="shared" si="2"/>
        <v>25</v>
      </c>
      <c r="Q10" s="21" t="str">
        <f t="shared" ref="Q10" si="6">IFERROR(O10/P10,"")</f>
        <v/>
      </c>
    </row>
    <row r="11" spans="1:17" ht="30" x14ac:dyDescent="0.25">
      <c r="A11" s="9" t="s">
        <v>71</v>
      </c>
      <c r="B11" s="9" t="s">
        <v>27</v>
      </c>
      <c r="C11" s="9" t="s">
        <v>72</v>
      </c>
      <c r="D11" s="32" t="s">
        <v>73</v>
      </c>
      <c r="E11" s="9" t="s">
        <v>50</v>
      </c>
      <c r="F11" s="4" t="s">
        <v>74</v>
      </c>
      <c r="G11" s="9" t="s">
        <v>75</v>
      </c>
      <c r="H11" s="9" t="s">
        <v>52</v>
      </c>
      <c r="I11" s="9">
        <f t="shared" si="0"/>
        <v>3</v>
      </c>
      <c r="J11" s="5"/>
      <c r="K11" s="5"/>
      <c r="L11" s="5"/>
      <c r="M11" s="41"/>
      <c r="N11" s="22"/>
      <c r="O11" s="20" t="str">
        <f t="shared" si="1"/>
        <v/>
      </c>
      <c r="P11" s="20">
        <f t="shared" si="2"/>
        <v>15</v>
      </c>
      <c r="Q11" s="21"/>
    </row>
    <row r="12" spans="1:17" ht="30" x14ac:dyDescent="0.25">
      <c r="A12" s="9" t="s">
        <v>76</v>
      </c>
      <c r="B12" s="9" t="s">
        <v>27</v>
      </c>
      <c r="C12" s="9" t="s">
        <v>77</v>
      </c>
      <c r="D12" s="29" t="s">
        <v>78</v>
      </c>
      <c r="E12" s="9" t="s">
        <v>50</v>
      </c>
      <c r="F12" s="4" t="s">
        <v>79</v>
      </c>
      <c r="G12" s="9" t="s">
        <v>80</v>
      </c>
      <c r="H12" s="9" t="s">
        <v>52</v>
      </c>
      <c r="I12" s="9">
        <f t="shared" si="0"/>
        <v>3</v>
      </c>
      <c r="J12" s="5"/>
      <c r="K12" s="5"/>
      <c r="L12" s="5"/>
      <c r="M12" s="41"/>
      <c r="N12" s="22"/>
      <c r="O12" s="20" t="str">
        <f t="shared" si="1"/>
        <v/>
      </c>
      <c r="P12" s="20">
        <f t="shared" si="2"/>
        <v>15</v>
      </c>
      <c r="Q12" s="21" t="str">
        <f t="shared" ref="Q12" si="7">IFERROR(O12/P12,"")</f>
        <v/>
      </c>
    </row>
    <row r="13" spans="1:17" ht="45" x14ac:dyDescent="0.25">
      <c r="A13" s="9" t="s">
        <v>81</v>
      </c>
      <c r="B13" s="9" t="s">
        <v>27</v>
      </c>
      <c r="C13" s="9" t="s">
        <v>82</v>
      </c>
      <c r="D13" s="29" t="s">
        <v>83</v>
      </c>
      <c r="E13" s="9" t="s">
        <v>30</v>
      </c>
      <c r="F13" s="4" t="s">
        <v>84</v>
      </c>
      <c r="G13" s="9" t="s">
        <v>32</v>
      </c>
      <c r="H13" s="9" t="s">
        <v>33</v>
      </c>
      <c r="I13" s="9">
        <f t="shared" si="0"/>
        <v>5</v>
      </c>
      <c r="J13" s="5"/>
      <c r="K13" s="5"/>
      <c r="L13" s="5"/>
      <c r="M13" s="41"/>
      <c r="N13" s="22"/>
      <c r="O13" s="20" t="str">
        <f t="shared" si="1"/>
        <v/>
      </c>
      <c r="P13" s="20">
        <f t="shared" si="2"/>
        <v>25</v>
      </c>
      <c r="Q13" s="21"/>
    </row>
    <row r="14" spans="1:17" ht="45" x14ac:dyDescent="0.25">
      <c r="A14" s="9" t="s">
        <v>85</v>
      </c>
      <c r="B14" s="9" t="s">
        <v>27</v>
      </c>
      <c r="C14" s="9" t="s">
        <v>86</v>
      </c>
      <c r="D14" s="29" t="s">
        <v>87</v>
      </c>
      <c r="E14" s="9" t="s">
        <v>30</v>
      </c>
      <c r="F14" s="4" t="s">
        <v>88</v>
      </c>
      <c r="G14" s="9" t="s">
        <v>42</v>
      </c>
      <c r="H14" s="9" t="s">
        <v>33</v>
      </c>
      <c r="I14" s="9">
        <f t="shared" si="0"/>
        <v>5</v>
      </c>
      <c r="J14" s="5"/>
      <c r="K14" s="5"/>
      <c r="L14" s="5"/>
      <c r="M14" s="41"/>
      <c r="N14" s="22"/>
      <c r="O14" s="20" t="str">
        <f t="shared" si="1"/>
        <v/>
      </c>
      <c r="P14" s="20">
        <f t="shared" si="2"/>
        <v>25</v>
      </c>
      <c r="Q14" s="21" t="str">
        <f t="shared" ref="Q14" si="8">IFERROR(O14/P14,"")</f>
        <v/>
      </c>
    </row>
    <row r="15" spans="1:17" ht="30" x14ac:dyDescent="0.25">
      <c r="A15" s="9" t="s">
        <v>89</v>
      </c>
      <c r="B15" s="9" t="s">
        <v>27</v>
      </c>
      <c r="C15" s="9" t="s">
        <v>90</v>
      </c>
      <c r="D15" s="29" t="s">
        <v>91</v>
      </c>
      <c r="E15" s="9" t="s">
        <v>50</v>
      </c>
      <c r="F15" s="4" t="s">
        <v>92</v>
      </c>
      <c r="G15" s="9" t="s">
        <v>93</v>
      </c>
      <c r="H15" s="9" t="s">
        <v>52</v>
      </c>
      <c r="I15" s="9">
        <f t="shared" si="0"/>
        <v>3</v>
      </c>
      <c r="J15" s="5"/>
      <c r="K15" s="5"/>
      <c r="L15" s="5"/>
      <c r="M15" s="41"/>
      <c r="N15" s="22"/>
      <c r="O15" s="20" t="str">
        <f t="shared" si="1"/>
        <v/>
      </c>
      <c r="P15" s="20">
        <f t="shared" si="2"/>
        <v>15</v>
      </c>
      <c r="Q15" s="21"/>
    </row>
    <row r="16" spans="1:17" ht="45" x14ac:dyDescent="0.25">
      <c r="A16" s="9" t="s">
        <v>94</v>
      </c>
      <c r="B16" s="9" t="s">
        <v>27</v>
      </c>
      <c r="C16" s="9" t="s">
        <v>95</v>
      </c>
      <c r="D16" s="29" t="s">
        <v>96</v>
      </c>
      <c r="E16" s="9" t="s">
        <v>97</v>
      </c>
      <c r="F16" s="4" t="s">
        <v>98</v>
      </c>
      <c r="G16" s="9" t="s">
        <v>93</v>
      </c>
      <c r="H16" s="9" t="s">
        <v>99</v>
      </c>
      <c r="I16" s="9">
        <v>1</v>
      </c>
      <c r="J16" s="5"/>
      <c r="K16" s="5"/>
      <c r="L16" s="5"/>
      <c r="M16" s="41"/>
      <c r="N16" s="22"/>
      <c r="O16" s="20" t="str">
        <f t="shared" si="1"/>
        <v/>
      </c>
      <c r="P16" s="20">
        <f t="shared" si="2"/>
        <v>5</v>
      </c>
      <c r="Q16" s="21" t="str">
        <f t="shared" ref="Q16" si="9">IFERROR(O16/P16,"")</f>
        <v/>
      </c>
    </row>
    <row r="17" spans="1:17" ht="90" x14ac:dyDescent="0.25">
      <c r="A17" s="9" t="s">
        <v>100</v>
      </c>
      <c r="B17" s="9" t="s">
        <v>27</v>
      </c>
      <c r="C17" s="9" t="s">
        <v>101</v>
      </c>
      <c r="D17" s="29" t="s">
        <v>102</v>
      </c>
      <c r="E17" s="9" t="s">
        <v>50</v>
      </c>
      <c r="F17" s="4" t="s">
        <v>103</v>
      </c>
      <c r="G17" s="9" t="s">
        <v>93</v>
      </c>
      <c r="H17" s="9" t="s">
        <v>52</v>
      </c>
      <c r="I17" s="9">
        <v>3</v>
      </c>
      <c r="J17" s="5"/>
      <c r="K17" s="5"/>
      <c r="L17" s="5"/>
      <c r="M17" s="41"/>
      <c r="N17" s="22"/>
      <c r="O17" s="20" t="str">
        <f t="shared" si="1"/>
        <v/>
      </c>
      <c r="P17" s="20">
        <f t="shared" si="2"/>
        <v>15</v>
      </c>
      <c r="Q17" s="21"/>
    </row>
    <row r="18" spans="1:17" ht="45" x14ac:dyDescent="0.25">
      <c r="A18" s="9" t="s">
        <v>104</v>
      </c>
      <c r="B18" s="9" t="s">
        <v>27</v>
      </c>
      <c r="C18" s="9" t="s">
        <v>105</v>
      </c>
      <c r="D18" s="29" t="s">
        <v>106</v>
      </c>
      <c r="E18" s="9" t="s">
        <v>30</v>
      </c>
      <c r="F18" s="4" t="s">
        <v>107</v>
      </c>
      <c r="G18" s="9" t="s">
        <v>42</v>
      </c>
      <c r="H18" s="9" t="s">
        <v>33</v>
      </c>
      <c r="I18" s="9">
        <f t="shared" si="0"/>
        <v>5</v>
      </c>
      <c r="J18" s="5"/>
      <c r="K18" s="5"/>
      <c r="L18" s="5"/>
      <c r="M18" s="41"/>
      <c r="N18" s="22"/>
      <c r="O18" s="20" t="str">
        <f t="shared" si="1"/>
        <v/>
      </c>
      <c r="P18" s="20">
        <f t="shared" si="2"/>
        <v>25</v>
      </c>
      <c r="Q18" s="21" t="str">
        <f t="shared" ref="Q18" si="10">IFERROR(O18/P18,"")</f>
        <v/>
      </c>
    </row>
    <row r="19" spans="1:17" ht="30" x14ac:dyDescent="0.25">
      <c r="A19" s="9" t="s">
        <v>108</v>
      </c>
      <c r="B19" s="9" t="s">
        <v>27</v>
      </c>
      <c r="C19" s="9" t="s">
        <v>109</v>
      </c>
      <c r="D19" s="29" t="s">
        <v>110</v>
      </c>
      <c r="E19" s="9" t="s">
        <v>30</v>
      </c>
      <c r="F19" s="4" t="s">
        <v>111</v>
      </c>
      <c r="G19" s="9" t="s">
        <v>112</v>
      </c>
      <c r="H19" s="9" t="s">
        <v>33</v>
      </c>
      <c r="I19" s="9">
        <f t="shared" si="0"/>
        <v>5</v>
      </c>
      <c r="J19" s="5"/>
      <c r="K19" s="5"/>
      <c r="L19" s="5"/>
      <c r="M19" s="41"/>
      <c r="N19" s="22"/>
      <c r="O19" s="20" t="str">
        <f t="shared" si="1"/>
        <v/>
      </c>
      <c r="P19" s="20">
        <f t="shared" si="2"/>
        <v>25</v>
      </c>
      <c r="Q19" s="21"/>
    </row>
    <row r="20" spans="1:17" ht="60" x14ac:dyDescent="0.25">
      <c r="A20" s="9" t="s">
        <v>113</v>
      </c>
      <c r="B20" s="9" t="s">
        <v>27</v>
      </c>
      <c r="C20" s="9" t="s">
        <v>114</v>
      </c>
      <c r="D20" s="29" t="s">
        <v>115</v>
      </c>
      <c r="E20" s="9" t="s">
        <v>50</v>
      </c>
      <c r="F20" s="4" t="s">
        <v>116</v>
      </c>
      <c r="G20" s="9" t="s">
        <v>42</v>
      </c>
      <c r="H20" s="9" t="s">
        <v>52</v>
      </c>
      <c r="I20" s="9">
        <f t="shared" si="0"/>
        <v>3</v>
      </c>
      <c r="J20" s="5"/>
      <c r="K20" s="5"/>
      <c r="L20" s="5"/>
      <c r="M20" s="41"/>
      <c r="N20" s="22"/>
      <c r="O20" s="20" t="str">
        <f t="shared" si="1"/>
        <v/>
      </c>
      <c r="P20" s="20">
        <f t="shared" si="2"/>
        <v>15</v>
      </c>
      <c r="Q20" s="21" t="str">
        <f t="shared" ref="Q20" si="11">IFERROR(O20/P20,"")</f>
        <v/>
      </c>
    </row>
    <row r="21" spans="1:17" ht="60" x14ac:dyDescent="0.25">
      <c r="A21" s="9" t="s">
        <v>117</v>
      </c>
      <c r="B21" s="9" t="s">
        <v>27</v>
      </c>
      <c r="C21" s="9" t="s">
        <v>118</v>
      </c>
      <c r="D21" s="29" t="s">
        <v>119</v>
      </c>
      <c r="E21" s="9" t="s">
        <v>50</v>
      </c>
      <c r="F21" s="4" t="s">
        <v>120</v>
      </c>
      <c r="G21" s="9" t="s">
        <v>42</v>
      </c>
      <c r="H21" s="9" t="s">
        <v>52</v>
      </c>
      <c r="I21" s="9">
        <v>3</v>
      </c>
      <c r="J21" s="5"/>
      <c r="K21" s="5"/>
      <c r="L21" s="5"/>
      <c r="M21" s="41"/>
      <c r="N21" s="22"/>
      <c r="O21" s="20" t="str">
        <f t="shared" si="1"/>
        <v/>
      </c>
      <c r="P21" s="20">
        <f t="shared" si="2"/>
        <v>15</v>
      </c>
      <c r="Q21" s="21"/>
    </row>
    <row r="22" spans="1:17" ht="60" x14ac:dyDescent="0.25">
      <c r="A22" s="9" t="s">
        <v>121</v>
      </c>
      <c r="B22" s="9" t="s">
        <v>27</v>
      </c>
      <c r="C22" s="9" t="s">
        <v>122</v>
      </c>
      <c r="D22" s="29" t="s">
        <v>123</v>
      </c>
      <c r="E22" s="9" t="s">
        <v>30</v>
      </c>
      <c r="F22" s="4" t="s">
        <v>124</v>
      </c>
      <c r="G22" s="9" t="s">
        <v>32</v>
      </c>
      <c r="H22" s="9" t="s">
        <v>33</v>
      </c>
      <c r="I22" s="9">
        <f t="shared" si="0"/>
        <v>5</v>
      </c>
      <c r="J22" s="5"/>
      <c r="K22" s="5"/>
      <c r="L22" s="5"/>
      <c r="M22" s="41"/>
      <c r="N22" s="22"/>
      <c r="O22" s="20" t="str">
        <f t="shared" si="1"/>
        <v/>
      </c>
      <c r="P22" s="20">
        <f t="shared" si="2"/>
        <v>25</v>
      </c>
      <c r="Q22" s="21" t="str">
        <f t="shared" ref="Q22" si="12">IFERROR(O22/P22,"")</f>
        <v/>
      </c>
    </row>
    <row r="23" spans="1:17" ht="45" x14ac:dyDescent="0.25">
      <c r="A23" s="9" t="s">
        <v>125</v>
      </c>
      <c r="B23" s="9" t="s">
        <v>27</v>
      </c>
      <c r="C23" s="9" t="s">
        <v>62</v>
      </c>
      <c r="D23" s="30" t="s">
        <v>126</v>
      </c>
      <c r="E23" s="9" t="s">
        <v>30</v>
      </c>
      <c r="F23" s="4" t="s">
        <v>127</v>
      </c>
      <c r="G23" s="9" t="s">
        <v>65</v>
      </c>
      <c r="H23" s="9" t="s">
        <v>33</v>
      </c>
      <c r="I23" s="9">
        <f t="shared" si="0"/>
        <v>5</v>
      </c>
      <c r="J23" s="5"/>
      <c r="K23" s="5"/>
      <c r="L23" s="5"/>
      <c r="M23" s="41"/>
      <c r="N23" s="22"/>
      <c r="O23" s="20" t="str">
        <f t="shared" si="1"/>
        <v/>
      </c>
      <c r="P23" s="20">
        <f t="shared" si="2"/>
        <v>25</v>
      </c>
      <c r="Q23" s="21"/>
    </row>
    <row r="24" spans="1:17" ht="45" x14ac:dyDescent="0.25">
      <c r="A24" s="9" t="s">
        <v>128</v>
      </c>
      <c r="B24" s="9" t="s">
        <v>27</v>
      </c>
      <c r="C24" s="9" t="s">
        <v>129</v>
      </c>
      <c r="D24" s="29" t="s">
        <v>130</v>
      </c>
      <c r="E24" s="9" t="s">
        <v>30</v>
      </c>
      <c r="F24" s="4" t="s">
        <v>131</v>
      </c>
      <c r="G24" s="9" t="s">
        <v>42</v>
      </c>
      <c r="H24" s="9" t="s">
        <v>33</v>
      </c>
      <c r="I24" s="9">
        <f t="shared" si="0"/>
        <v>5</v>
      </c>
      <c r="J24" s="5"/>
      <c r="K24" s="5"/>
      <c r="L24" s="5"/>
      <c r="M24" s="41"/>
      <c r="N24" s="22"/>
      <c r="O24" s="20" t="str">
        <f t="shared" si="1"/>
        <v/>
      </c>
      <c r="P24" s="20">
        <f t="shared" si="2"/>
        <v>25</v>
      </c>
      <c r="Q24" s="21" t="str">
        <f t="shared" ref="Q24" si="13">IFERROR(O24/P24,"")</f>
        <v/>
      </c>
    </row>
    <row r="25" spans="1:17" ht="75" x14ac:dyDescent="0.25">
      <c r="A25" s="9" t="s">
        <v>132</v>
      </c>
      <c r="B25" s="9" t="s">
        <v>27</v>
      </c>
      <c r="C25" s="9" t="s">
        <v>133</v>
      </c>
      <c r="D25" s="9" t="s">
        <v>134</v>
      </c>
      <c r="E25" s="9" t="s">
        <v>30</v>
      </c>
      <c r="F25" s="4" t="s">
        <v>135</v>
      </c>
      <c r="G25" s="9" t="s">
        <v>32</v>
      </c>
      <c r="H25" s="9" t="s">
        <v>33</v>
      </c>
      <c r="I25" s="9">
        <v>5</v>
      </c>
      <c r="J25" s="5"/>
      <c r="K25" s="5"/>
      <c r="L25" s="5"/>
      <c r="M25" s="41"/>
      <c r="N25" s="22"/>
      <c r="O25" s="20"/>
      <c r="P25" s="20">
        <f t="shared" si="2"/>
        <v>25</v>
      </c>
      <c r="Q25" s="21"/>
    </row>
    <row r="26" spans="1:17" ht="75" x14ac:dyDescent="0.25">
      <c r="A26" s="9" t="s">
        <v>136</v>
      </c>
      <c r="B26" s="9" t="s">
        <v>27</v>
      </c>
      <c r="C26" s="9" t="s">
        <v>137</v>
      </c>
      <c r="D26" s="29" t="s">
        <v>138</v>
      </c>
      <c r="E26" s="9" t="s">
        <v>30</v>
      </c>
      <c r="F26" s="4" t="s">
        <v>139</v>
      </c>
      <c r="G26" s="9" t="s">
        <v>32</v>
      </c>
      <c r="H26" s="9" t="s">
        <v>33</v>
      </c>
      <c r="I26" s="9">
        <v>5</v>
      </c>
      <c r="J26" s="5"/>
      <c r="K26" s="5"/>
      <c r="L26" s="5"/>
      <c r="M26" s="41"/>
      <c r="N26" s="22"/>
      <c r="O26" s="20" t="str">
        <f t="shared" si="1"/>
        <v/>
      </c>
      <c r="P26" s="20">
        <f t="shared" si="2"/>
        <v>25</v>
      </c>
      <c r="Q26" s="21" t="str">
        <f t="shared" ref="Q26" si="14">IFERROR(O26/P26,"")</f>
        <v/>
      </c>
    </row>
    <row r="27" spans="1:17" ht="90" x14ac:dyDescent="0.25">
      <c r="A27" s="9" t="s">
        <v>140</v>
      </c>
      <c r="B27" s="9" t="s">
        <v>27</v>
      </c>
      <c r="C27" s="26" t="s">
        <v>141</v>
      </c>
      <c r="D27" s="31" t="s">
        <v>142</v>
      </c>
      <c r="E27" s="9" t="s">
        <v>30</v>
      </c>
      <c r="F27" s="4" t="s">
        <v>143</v>
      </c>
      <c r="G27" s="9" t="s">
        <v>32</v>
      </c>
      <c r="H27" s="9" t="s">
        <v>33</v>
      </c>
      <c r="I27" s="9">
        <v>5</v>
      </c>
      <c r="J27" s="5"/>
      <c r="K27" s="5"/>
      <c r="L27" s="5"/>
      <c r="M27" s="41"/>
      <c r="N27" s="22"/>
      <c r="O27" s="20" t="str">
        <f t="shared" si="1"/>
        <v/>
      </c>
      <c r="P27" s="20">
        <f t="shared" si="2"/>
        <v>25</v>
      </c>
      <c r="Q27" s="21"/>
    </row>
    <row r="28" spans="1:17" ht="75" x14ac:dyDescent="0.25">
      <c r="A28" s="9" t="s">
        <v>144</v>
      </c>
      <c r="B28" s="9" t="s">
        <v>27</v>
      </c>
      <c r="C28" s="9" t="s">
        <v>145</v>
      </c>
      <c r="D28" s="32" t="s">
        <v>146</v>
      </c>
      <c r="E28" s="9" t="s">
        <v>30</v>
      </c>
      <c r="F28" s="4" t="s">
        <v>147</v>
      </c>
      <c r="G28" s="9" t="s">
        <v>65</v>
      </c>
      <c r="H28" s="9" t="s">
        <v>33</v>
      </c>
      <c r="I28" s="9">
        <v>5</v>
      </c>
      <c r="J28" s="5"/>
      <c r="K28" s="5"/>
      <c r="L28" s="5"/>
      <c r="M28" s="41"/>
      <c r="N28" s="22"/>
      <c r="O28" s="20"/>
      <c r="P28" s="20">
        <f t="shared" si="2"/>
        <v>25</v>
      </c>
      <c r="Q28" s="21">
        <f t="shared" ref="Q28" si="15">IFERROR(O28/P28,"")</f>
        <v>0</v>
      </c>
    </row>
    <row r="29" spans="1:17" ht="75" x14ac:dyDescent="0.25">
      <c r="A29" s="9" t="s">
        <v>148</v>
      </c>
      <c r="B29" s="9" t="s">
        <v>27</v>
      </c>
      <c r="C29" s="9" t="s">
        <v>149</v>
      </c>
      <c r="D29" s="33" t="s">
        <v>150</v>
      </c>
      <c r="E29" s="9" t="s">
        <v>30</v>
      </c>
      <c r="F29" s="4" t="s">
        <v>151</v>
      </c>
      <c r="G29" s="9" t="s">
        <v>65</v>
      </c>
      <c r="H29" s="9" t="s">
        <v>33</v>
      </c>
      <c r="I29" s="9">
        <v>5</v>
      </c>
      <c r="J29" s="5"/>
      <c r="K29" s="5"/>
      <c r="L29" s="5"/>
      <c r="M29" s="41"/>
      <c r="N29" s="22"/>
      <c r="O29" s="20"/>
      <c r="P29" s="20">
        <f t="shared" si="2"/>
        <v>25</v>
      </c>
      <c r="Q29" s="21"/>
    </row>
    <row r="30" spans="1:17" ht="75" x14ac:dyDescent="0.25">
      <c r="A30" s="9" t="s">
        <v>152</v>
      </c>
      <c r="B30" s="9" t="s">
        <v>27</v>
      </c>
      <c r="C30" s="9" t="s">
        <v>153</v>
      </c>
      <c r="D30" s="33" t="s">
        <v>154</v>
      </c>
      <c r="E30" s="9" t="s">
        <v>97</v>
      </c>
      <c r="F30" s="4" t="s">
        <v>155</v>
      </c>
      <c r="G30" s="9" t="s">
        <v>32</v>
      </c>
      <c r="H30" s="9" t="s">
        <v>99</v>
      </c>
      <c r="I30" s="9">
        <v>1</v>
      </c>
      <c r="J30" s="5"/>
      <c r="K30" s="5"/>
      <c r="L30" s="5"/>
      <c r="M30" s="41"/>
      <c r="N30" s="22"/>
      <c r="O30" s="20" t="str">
        <f t="shared" si="1"/>
        <v/>
      </c>
      <c r="P30" s="20">
        <f t="shared" si="2"/>
        <v>5</v>
      </c>
      <c r="Q30" s="21" t="str">
        <f t="shared" ref="Q30" si="16">IFERROR(O30/P30,"")</f>
        <v/>
      </c>
    </row>
    <row r="31" spans="1:17" ht="45" x14ac:dyDescent="0.25">
      <c r="A31" s="9" t="s">
        <v>156</v>
      </c>
      <c r="B31" s="9" t="s">
        <v>27</v>
      </c>
      <c r="C31" s="9" t="s">
        <v>157</v>
      </c>
      <c r="D31" s="33" t="s">
        <v>158</v>
      </c>
      <c r="E31" s="9" t="s">
        <v>50</v>
      </c>
      <c r="F31" s="4" t="s">
        <v>159</v>
      </c>
      <c r="G31" s="9" t="s">
        <v>32</v>
      </c>
      <c r="H31" s="9" t="s">
        <v>52</v>
      </c>
      <c r="I31" s="9">
        <v>3</v>
      </c>
      <c r="J31" s="5"/>
      <c r="K31" s="5"/>
      <c r="L31" s="5"/>
      <c r="M31" s="41"/>
      <c r="N31" s="22"/>
      <c r="O31" s="20" t="str">
        <f t="shared" si="1"/>
        <v/>
      </c>
      <c r="P31" s="20">
        <f t="shared" si="2"/>
        <v>15</v>
      </c>
      <c r="Q31" s="21"/>
    </row>
    <row r="32" spans="1:17" ht="45" x14ac:dyDescent="0.25">
      <c r="A32" s="9" t="s">
        <v>160</v>
      </c>
      <c r="B32" s="9" t="s">
        <v>27</v>
      </c>
      <c r="C32" s="9" t="s">
        <v>161</v>
      </c>
      <c r="D32" s="30" t="s">
        <v>162</v>
      </c>
      <c r="E32" s="9" t="s">
        <v>50</v>
      </c>
      <c r="F32" s="4" t="s">
        <v>163</v>
      </c>
      <c r="G32" s="9" t="s">
        <v>32</v>
      </c>
      <c r="H32" s="9" t="s">
        <v>52</v>
      </c>
      <c r="I32" s="9">
        <v>3</v>
      </c>
      <c r="J32" s="5"/>
      <c r="K32" s="5"/>
      <c r="L32" s="5"/>
      <c r="M32" s="41"/>
      <c r="N32" s="22"/>
      <c r="O32" s="20" t="str">
        <f t="shared" si="1"/>
        <v/>
      </c>
      <c r="P32" s="20">
        <f t="shared" si="2"/>
        <v>15</v>
      </c>
      <c r="Q32" s="21" t="str">
        <f t="shared" ref="Q32" si="17">IFERROR(O32/P32,"")</f>
        <v/>
      </c>
    </row>
    <row r="33" spans="1:17" ht="45" x14ac:dyDescent="0.25">
      <c r="A33" s="9" t="s">
        <v>164</v>
      </c>
      <c r="B33" s="9" t="s">
        <v>27</v>
      </c>
      <c r="C33" s="9" t="s">
        <v>165</v>
      </c>
      <c r="D33" s="30" t="s">
        <v>166</v>
      </c>
      <c r="E33" s="9" t="s">
        <v>50</v>
      </c>
      <c r="F33" s="4" t="s">
        <v>167</v>
      </c>
      <c r="G33" s="9" t="s">
        <v>32</v>
      </c>
      <c r="H33" s="9" t="s">
        <v>52</v>
      </c>
      <c r="I33" s="9">
        <v>3</v>
      </c>
      <c r="J33" s="5"/>
      <c r="K33" s="5"/>
      <c r="L33" s="5"/>
      <c r="M33" s="41"/>
      <c r="N33" s="22"/>
      <c r="O33" s="20" t="str">
        <f t="shared" si="1"/>
        <v/>
      </c>
      <c r="P33" s="20">
        <f t="shared" si="2"/>
        <v>15</v>
      </c>
      <c r="Q33" s="21"/>
    </row>
    <row r="34" spans="1:17" ht="60" x14ac:dyDescent="0.25">
      <c r="A34" s="9" t="s">
        <v>168</v>
      </c>
      <c r="B34" s="9" t="s">
        <v>27</v>
      </c>
      <c r="C34" s="24" t="s">
        <v>169</v>
      </c>
      <c r="D34" s="31" t="s">
        <v>170</v>
      </c>
      <c r="E34" s="24" t="s">
        <v>50</v>
      </c>
      <c r="F34" s="25" t="s">
        <v>171</v>
      </c>
      <c r="G34" s="9" t="s">
        <v>32</v>
      </c>
      <c r="H34" s="9" t="s">
        <v>52</v>
      </c>
      <c r="I34" s="9">
        <v>3</v>
      </c>
      <c r="J34" s="5"/>
      <c r="K34" s="5"/>
      <c r="L34" s="5"/>
      <c r="M34" s="41"/>
      <c r="N34" s="22"/>
      <c r="O34" s="20" t="str">
        <f t="shared" si="1"/>
        <v/>
      </c>
      <c r="P34" s="20">
        <f t="shared" si="2"/>
        <v>15</v>
      </c>
      <c r="Q34" s="21" t="str">
        <f t="shared" ref="Q34" si="18">IFERROR(O34/P34,"")</f>
        <v/>
      </c>
    </row>
    <row r="35" spans="1:17" ht="60" x14ac:dyDescent="0.25">
      <c r="A35" s="9" t="s">
        <v>172</v>
      </c>
      <c r="B35" s="26" t="s">
        <v>27</v>
      </c>
      <c r="C35" s="26" t="s">
        <v>173</v>
      </c>
      <c r="D35" s="33" t="s">
        <v>174</v>
      </c>
      <c r="E35" s="47" t="s">
        <v>50</v>
      </c>
      <c r="F35" s="27" t="s">
        <v>171</v>
      </c>
      <c r="G35" s="9" t="s">
        <v>32</v>
      </c>
      <c r="H35" s="9" t="s">
        <v>52</v>
      </c>
      <c r="I35" s="9">
        <v>3</v>
      </c>
      <c r="J35" s="5"/>
      <c r="K35" s="5"/>
      <c r="L35" s="5"/>
      <c r="M35" s="41"/>
      <c r="N35" s="22"/>
      <c r="O35" s="20" t="str">
        <f t="shared" si="1"/>
        <v/>
      </c>
      <c r="P35" s="20">
        <f t="shared" si="2"/>
        <v>15</v>
      </c>
      <c r="Q35" s="21"/>
    </row>
    <row r="36" spans="1:17" ht="75" x14ac:dyDescent="0.25">
      <c r="A36" s="9" t="s">
        <v>175</v>
      </c>
      <c r="B36" s="9" t="s">
        <v>27</v>
      </c>
      <c r="C36" s="26" t="s">
        <v>176</v>
      </c>
      <c r="D36" s="33" t="s">
        <v>177</v>
      </c>
      <c r="E36" s="47" t="s">
        <v>30</v>
      </c>
      <c r="F36" s="27" t="s">
        <v>178</v>
      </c>
      <c r="G36" s="9" t="s">
        <v>32</v>
      </c>
      <c r="H36" s="9" t="s">
        <v>33</v>
      </c>
      <c r="I36" s="9">
        <v>5</v>
      </c>
      <c r="J36" s="5"/>
      <c r="K36" s="5"/>
      <c r="L36" s="5"/>
      <c r="M36" s="41"/>
      <c r="N36" s="22"/>
      <c r="O36" s="20" t="str">
        <f t="shared" si="1"/>
        <v/>
      </c>
      <c r="P36" s="20">
        <f t="shared" si="2"/>
        <v>25</v>
      </c>
      <c r="Q36" s="21" t="str">
        <f t="shared" ref="Q36" si="19">IFERROR(O36/P36,"")</f>
        <v/>
      </c>
    </row>
    <row r="37" spans="1:17" ht="45" x14ac:dyDescent="0.25">
      <c r="A37" s="9" t="s">
        <v>179</v>
      </c>
      <c r="B37" s="9" t="s">
        <v>180</v>
      </c>
      <c r="C37" s="26" t="s">
        <v>181</v>
      </c>
      <c r="D37" s="34" t="s">
        <v>182</v>
      </c>
      <c r="E37" s="47" t="s">
        <v>30</v>
      </c>
      <c r="F37" s="27" t="s">
        <v>183</v>
      </c>
      <c r="G37" s="9" t="s">
        <v>42</v>
      </c>
      <c r="H37" s="9" t="s">
        <v>33</v>
      </c>
      <c r="I37" s="9">
        <f t="shared" si="0"/>
        <v>5</v>
      </c>
      <c r="J37" s="5"/>
      <c r="K37" s="5"/>
      <c r="L37" s="5"/>
      <c r="M37" s="41"/>
      <c r="N37" s="22"/>
      <c r="O37" s="20" t="str">
        <f t="shared" si="1"/>
        <v/>
      </c>
      <c r="P37" s="20">
        <f t="shared" si="2"/>
        <v>25</v>
      </c>
      <c r="Q37" s="21"/>
    </row>
    <row r="38" spans="1:17" ht="45" x14ac:dyDescent="0.25">
      <c r="A38" s="9" t="s">
        <v>184</v>
      </c>
      <c r="B38" s="9" t="s">
        <v>180</v>
      </c>
      <c r="C38" s="26" t="s">
        <v>185</v>
      </c>
      <c r="D38" s="34" t="s">
        <v>186</v>
      </c>
      <c r="E38" s="47" t="s">
        <v>30</v>
      </c>
      <c r="F38" s="4" t="s">
        <v>187</v>
      </c>
      <c r="G38" s="9" t="s">
        <v>42</v>
      </c>
      <c r="H38" s="9" t="s">
        <v>33</v>
      </c>
      <c r="I38" s="9">
        <f t="shared" si="0"/>
        <v>5</v>
      </c>
      <c r="J38" s="5"/>
      <c r="K38" s="5"/>
      <c r="L38" s="5"/>
      <c r="M38" s="41"/>
      <c r="N38" s="22"/>
      <c r="O38" s="20" t="str">
        <f t="shared" si="1"/>
        <v/>
      </c>
      <c r="P38" s="20">
        <f t="shared" si="2"/>
        <v>25</v>
      </c>
      <c r="Q38" s="21" t="str">
        <f t="shared" ref="Q38" si="20">IFERROR(O38/P38,"")</f>
        <v/>
      </c>
    </row>
    <row r="39" spans="1:17" ht="30" x14ac:dyDescent="0.25">
      <c r="A39" s="9" t="s">
        <v>188</v>
      </c>
      <c r="B39" s="9" t="s">
        <v>180</v>
      </c>
      <c r="C39" s="9" t="s">
        <v>189</v>
      </c>
      <c r="D39" s="29" t="s">
        <v>190</v>
      </c>
      <c r="E39" s="9" t="s">
        <v>30</v>
      </c>
      <c r="F39" s="4" t="s">
        <v>191</v>
      </c>
      <c r="G39" s="9" t="s">
        <v>42</v>
      </c>
      <c r="H39" s="9" t="s">
        <v>33</v>
      </c>
      <c r="I39" s="9">
        <f t="shared" si="0"/>
        <v>5</v>
      </c>
      <c r="J39" s="5"/>
      <c r="K39" s="5"/>
      <c r="L39" s="5"/>
      <c r="M39" s="41"/>
      <c r="N39" s="22"/>
      <c r="O39" s="20" t="str">
        <f t="shared" si="1"/>
        <v/>
      </c>
      <c r="P39" s="20">
        <f t="shared" si="2"/>
        <v>25</v>
      </c>
      <c r="Q39" s="21"/>
    </row>
    <row r="40" spans="1:17" ht="30" x14ac:dyDescent="0.25">
      <c r="A40" s="9" t="s">
        <v>192</v>
      </c>
      <c r="B40" s="9" t="s">
        <v>180</v>
      </c>
      <c r="C40" s="9" t="s">
        <v>193</v>
      </c>
      <c r="D40" s="29" t="s">
        <v>194</v>
      </c>
      <c r="E40" s="9" t="s">
        <v>50</v>
      </c>
      <c r="F40" s="4" t="s">
        <v>195</v>
      </c>
      <c r="G40" s="9" t="s">
        <v>196</v>
      </c>
      <c r="H40" s="9" t="s">
        <v>52</v>
      </c>
      <c r="I40" s="9">
        <f t="shared" si="0"/>
        <v>3</v>
      </c>
      <c r="J40" s="5"/>
      <c r="K40" s="5"/>
      <c r="L40" s="5"/>
      <c r="M40" s="41"/>
      <c r="N40" s="22"/>
      <c r="O40" s="20" t="str">
        <f t="shared" si="1"/>
        <v/>
      </c>
      <c r="P40" s="20">
        <f t="shared" si="2"/>
        <v>15</v>
      </c>
      <c r="Q40" s="21" t="str">
        <f t="shared" ref="Q40" si="21">IFERROR(O40/P40,"")</f>
        <v/>
      </c>
    </row>
    <row r="41" spans="1:17" ht="45" x14ac:dyDescent="0.25">
      <c r="A41" s="9" t="s">
        <v>197</v>
      </c>
      <c r="B41" s="9" t="s">
        <v>180</v>
      </c>
      <c r="C41" s="9" t="s">
        <v>176</v>
      </c>
      <c r="D41" s="29" t="s">
        <v>198</v>
      </c>
      <c r="E41" s="9" t="s">
        <v>30</v>
      </c>
      <c r="F41" s="4" t="s">
        <v>199</v>
      </c>
      <c r="G41" s="9" t="s">
        <v>42</v>
      </c>
      <c r="H41" s="9" t="s">
        <v>33</v>
      </c>
      <c r="I41" s="9">
        <f t="shared" si="0"/>
        <v>5</v>
      </c>
      <c r="J41" s="5"/>
      <c r="K41" s="5"/>
      <c r="L41" s="5"/>
      <c r="M41" s="41"/>
      <c r="N41" s="22"/>
      <c r="O41" s="20" t="str">
        <f t="shared" si="1"/>
        <v/>
      </c>
      <c r="P41" s="20">
        <f t="shared" si="2"/>
        <v>25</v>
      </c>
      <c r="Q41" s="21"/>
    </row>
    <row r="42" spans="1:17" ht="75" x14ac:dyDescent="0.25">
      <c r="A42" s="9" t="s">
        <v>200</v>
      </c>
      <c r="B42" s="9" t="s">
        <v>180</v>
      </c>
      <c r="C42" s="9" t="s">
        <v>176</v>
      </c>
      <c r="D42" s="29" t="s">
        <v>194</v>
      </c>
      <c r="E42" s="9" t="s">
        <v>30</v>
      </c>
      <c r="F42" s="4" t="s">
        <v>201</v>
      </c>
      <c r="G42" s="9" t="s">
        <v>42</v>
      </c>
      <c r="H42" s="9" t="s">
        <v>33</v>
      </c>
      <c r="I42" s="9">
        <v>5</v>
      </c>
      <c r="J42" s="5"/>
      <c r="K42" s="5"/>
      <c r="L42" s="5"/>
      <c r="M42" s="41"/>
      <c r="N42" s="22"/>
      <c r="O42" s="20" t="str">
        <f t="shared" si="1"/>
        <v/>
      </c>
      <c r="P42" s="20">
        <f t="shared" si="2"/>
        <v>25</v>
      </c>
      <c r="Q42" s="21" t="str">
        <f t="shared" ref="Q42" si="22">IFERROR(O42/P42,"")</f>
        <v/>
      </c>
    </row>
    <row r="43" spans="1:17" ht="90" x14ac:dyDescent="0.25">
      <c r="A43" s="9" t="s">
        <v>202</v>
      </c>
      <c r="B43" s="9" t="s">
        <v>180</v>
      </c>
      <c r="C43" s="9" t="s">
        <v>176</v>
      </c>
      <c r="D43" s="29" t="s">
        <v>203</v>
      </c>
      <c r="E43" s="9" t="s">
        <v>30</v>
      </c>
      <c r="F43" s="4" t="s">
        <v>204</v>
      </c>
      <c r="G43" s="9" t="s">
        <v>42</v>
      </c>
      <c r="H43" s="9" t="s">
        <v>33</v>
      </c>
      <c r="I43" s="9">
        <v>5</v>
      </c>
      <c r="J43" s="5"/>
      <c r="K43" s="5"/>
      <c r="L43" s="5"/>
      <c r="M43" s="41"/>
      <c r="N43" s="22"/>
      <c r="O43" s="20" t="str">
        <f t="shared" si="1"/>
        <v/>
      </c>
      <c r="P43" s="20">
        <f t="shared" si="2"/>
        <v>25</v>
      </c>
      <c r="Q43" s="21"/>
    </row>
    <row r="44" spans="1:17" ht="45" x14ac:dyDescent="0.25">
      <c r="A44" s="9" t="s">
        <v>205</v>
      </c>
      <c r="B44" s="9" t="s">
        <v>180</v>
      </c>
      <c r="C44" s="9" t="s">
        <v>206</v>
      </c>
      <c r="D44" s="29" t="s">
        <v>207</v>
      </c>
      <c r="E44" s="9" t="s">
        <v>30</v>
      </c>
      <c r="F44" s="4" t="s">
        <v>208</v>
      </c>
      <c r="G44" s="9" t="s">
        <v>42</v>
      </c>
      <c r="H44" s="9" t="s">
        <v>33</v>
      </c>
      <c r="I44" s="9">
        <f t="shared" si="0"/>
        <v>5</v>
      </c>
      <c r="J44" s="5"/>
      <c r="K44" s="5"/>
      <c r="L44" s="5"/>
      <c r="M44" s="41"/>
      <c r="N44" s="22"/>
      <c r="O44" s="20" t="str">
        <f t="shared" si="1"/>
        <v/>
      </c>
      <c r="P44" s="20">
        <f t="shared" si="2"/>
        <v>25</v>
      </c>
      <c r="Q44" s="21" t="str">
        <f t="shared" ref="Q44" si="23">IFERROR(O44/P44,"")</f>
        <v/>
      </c>
    </row>
    <row r="45" spans="1:17" ht="45" x14ac:dyDescent="0.25">
      <c r="A45" s="9" t="s">
        <v>209</v>
      </c>
      <c r="B45" s="9" t="s">
        <v>180</v>
      </c>
      <c r="C45" s="9" t="s">
        <v>210</v>
      </c>
      <c r="D45" s="29" t="s">
        <v>211</v>
      </c>
      <c r="E45" s="9" t="s">
        <v>30</v>
      </c>
      <c r="F45" s="4" t="s">
        <v>212</v>
      </c>
      <c r="G45" s="9" t="s">
        <v>213</v>
      </c>
      <c r="H45" s="9" t="s">
        <v>33</v>
      </c>
      <c r="I45" s="9">
        <f t="shared" si="0"/>
        <v>5</v>
      </c>
      <c r="J45" s="5"/>
      <c r="K45" s="5"/>
      <c r="L45" s="5"/>
      <c r="M45" s="41"/>
      <c r="N45" s="22"/>
      <c r="O45" s="20" t="str">
        <f t="shared" si="1"/>
        <v/>
      </c>
      <c r="P45" s="20">
        <f t="shared" si="2"/>
        <v>25</v>
      </c>
      <c r="Q45" s="21"/>
    </row>
    <row r="46" spans="1:17" ht="45" x14ac:dyDescent="0.25">
      <c r="A46" s="9" t="s">
        <v>214</v>
      </c>
      <c r="B46" s="9" t="s">
        <v>180</v>
      </c>
      <c r="C46" s="9" t="s">
        <v>215</v>
      </c>
      <c r="D46" s="29" t="s">
        <v>216</v>
      </c>
      <c r="E46" s="9" t="s">
        <v>50</v>
      </c>
      <c r="F46" s="4" t="s">
        <v>217</v>
      </c>
      <c r="G46" s="9" t="s">
        <v>218</v>
      </c>
      <c r="H46" s="9" t="s">
        <v>99</v>
      </c>
      <c r="I46" s="9">
        <f t="shared" si="0"/>
        <v>3</v>
      </c>
      <c r="J46" s="5"/>
      <c r="K46" s="5"/>
      <c r="L46" s="5"/>
      <c r="M46" s="41"/>
      <c r="N46" s="22"/>
      <c r="O46" s="20" t="str">
        <f t="shared" si="1"/>
        <v/>
      </c>
      <c r="P46" s="20">
        <f t="shared" si="2"/>
        <v>15</v>
      </c>
      <c r="Q46" s="21" t="str">
        <f t="shared" ref="Q46" si="24">IFERROR(O46/P46,"")</f>
        <v/>
      </c>
    </row>
    <row r="47" spans="1:17" ht="45" x14ac:dyDescent="0.25">
      <c r="A47" s="9" t="s">
        <v>219</v>
      </c>
      <c r="B47" s="9" t="s">
        <v>180</v>
      </c>
      <c r="C47" s="9" t="s">
        <v>220</v>
      </c>
      <c r="D47" s="29" t="s">
        <v>221</v>
      </c>
      <c r="E47" s="9" t="s">
        <v>50</v>
      </c>
      <c r="F47" s="4" t="s">
        <v>222</v>
      </c>
      <c r="G47" s="9" t="s">
        <v>218</v>
      </c>
      <c r="H47" s="9" t="s">
        <v>99</v>
      </c>
      <c r="I47" s="9">
        <f t="shared" si="0"/>
        <v>3</v>
      </c>
      <c r="J47" s="5"/>
      <c r="K47" s="5"/>
      <c r="L47" s="5"/>
      <c r="M47" s="41"/>
      <c r="N47" s="22"/>
      <c r="O47" s="20" t="str">
        <f t="shared" si="1"/>
        <v/>
      </c>
      <c r="P47" s="20">
        <f t="shared" si="2"/>
        <v>15</v>
      </c>
      <c r="Q47" s="21"/>
    </row>
    <row r="48" spans="1:17" ht="30" x14ac:dyDescent="0.25">
      <c r="A48" s="9" t="s">
        <v>223</v>
      </c>
      <c r="B48" s="9" t="s">
        <v>180</v>
      </c>
      <c r="C48" s="9" t="s">
        <v>224</v>
      </c>
      <c r="D48" s="29" t="s">
        <v>225</v>
      </c>
      <c r="E48" s="9" t="s">
        <v>50</v>
      </c>
      <c r="F48" s="4" t="s">
        <v>226</v>
      </c>
      <c r="G48" s="9" t="s">
        <v>224</v>
      </c>
      <c r="H48" s="9" t="s">
        <v>99</v>
      </c>
      <c r="I48" s="9">
        <f t="shared" si="0"/>
        <v>3</v>
      </c>
      <c r="J48" s="5"/>
      <c r="K48" s="5"/>
      <c r="L48" s="5"/>
      <c r="M48" s="41"/>
      <c r="N48" s="22"/>
      <c r="O48" s="20" t="str">
        <f t="shared" si="1"/>
        <v/>
      </c>
      <c r="P48" s="20">
        <f t="shared" si="2"/>
        <v>15</v>
      </c>
      <c r="Q48" s="21" t="str">
        <f t="shared" ref="Q48" si="25">IFERROR(O48/P48,"")</f>
        <v/>
      </c>
    </row>
    <row r="49" spans="1:17" ht="45" x14ac:dyDescent="0.25">
      <c r="A49" s="9" t="s">
        <v>227</v>
      </c>
      <c r="B49" s="9" t="s">
        <v>180</v>
      </c>
      <c r="C49" s="9" t="s">
        <v>228</v>
      </c>
      <c r="D49" s="30" t="s">
        <v>229</v>
      </c>
      <c r="E49" s="9" t="s">
        <v>50</v>
      </c>
      <c r="F49" s="4" t="s">
        <v>230</v>
      </c>
      <c r="G49" s="9" t="s">
        <v>231</v>
      </c>
      <c r="H49" s="9" t="s">
        <v>99</v>
      </c>
      <c r="I49" s="9">
        <f t="shared" si="0"/>
        <v>3</v>
      </c>
      <c r="J49" s="5"/>
      <c r="K49" s="5"/>
      <c r="L49" s="5"/>
      <c r="M49" s="41"/>
      <c r="N49" s="22"/>
      <c r="O49" s="20" t="str">
        <f t="shared" si="1"/>
        <v/>
      </c>
      <c r="P49" s="20">
        <f t="shared" si="2"/>
        <v>15</v>
      </c>
      <c r="Q49" s="21"/>
    </row>
    <row r="50" spans="1:17" ht="30" x14ac:dyDescent="0.25">
      <c r="A50" s="9" t="s">
        <v>232</v>
      </c>
      <c r="B50" s="9" t="s">
        <v>180</v>
      </c>
      <c r="C50" s="9" t="s">
        <v>233</v>
      </c>
      <c r="D50" s="35" t="s">
        <v>234</v>
      </c>
      <c r="E50" s="9" t="s">
        <v>97</v>
      </c>
      <c r="F50" s="4" t="s">
        <v>235</v>
      </c>
      <c r="G50" s="9" t="s">
        <v>236</v>
      </c>
      <c r="H50" s="9" t="s">
        <v>99</v>
      </c>
      <c r="I50" s="9">
        <f t="shared" si="0"/>
        <v>1</v>
      </c>
      <c r="J50" s="5"/>
      <c r="K50" s="5"/>
      <c r="L50" s="5"/>
      <c r="M50" s="41"/>
      <c r="N50" s="22"/>
      <c r="O50" s="20" t="str">
        <f t="shared" si="1"/>
        <v/>
      </c>
      <c r="P50" s="20">
        <f t="shared" si="2"/>
        <v>5</v>
      </c>
      <c r="Q50" s="21" t="str">
        <f t="shared" ref="Q50" si="26">IFERROR(O50/P50,"")</f>
        <v/>
      </c>
    </row>
    <row r="51" spans="1:17" ht="45" x14ac:dyDescent="0.25">
      <c r="A51" s="9" t="s">
        <v>237</v>
      </c>
      <c r="B51" s="9" t="s">
        <v>180</v>
      </c>
      <c r="C51" s="26" t="s">
        <v>238</v>
      </c>
      <c r="D51" s="33" t="s">
        <v>239</v>
      </c>
      <c r="E51" s="9" t="s">
        <v>97</v>
      </c>
      <c r="F51" s="4" t="s">
        <v>240</v>
      </c>
      <c r="G51" s="9" t="s">
        <v>236</v>
      </c>
      <c r="H51" s="9" t="s">
        <v>99</v>
      </c>
      <c r="I51" s="9">
        <f t="shared" si="0"/>
        <v>1</v>
      </c>
      <c r="J51" s="5"/>
      <c r="K51" s="5"/>
      <c r="L51" s="5"/>
      <c r="M51" s="41"/>
      <c r="N51" s="22"/>
      <c r="O51" s="20" t="str">
        <f t="shared" si="1"/>
        <v/>
      </c>
      <c r="P51" s="20">
        <f t="shared" si="2"/>
        <v>5</v>
      </c>
      <c r="Q51" s="21"/>
    </row>
    <row r="52" spans="1:17" ht="45" x14ac:dyDescent="0.25">
      <c r="A52" s="9" t="s">
        <v>241</v>
      </c>
      <c r="B52" s="9" t="s">
        <v>180</v>
      </c>
      <c r="C52" s="9" t="s">
        <v>242</v>
      </c>
      <c r="D52" s="34" t="s">
        <v>243</v>
      </c>
      <c r="E52" s="9" t="s">
        <v>30</v>
      </c>
      <c r="F52" s="4" t="s">
        <v>244</v>
      </c>
      <c r="G52" s="9" t="s">
        <v>242</v>
      </c>
      <c r="H52" s="9" t="s">
        <v>33</v>
      </c>
      <c r="I52" s="9">
        <f t="shared" si="0"/>
        <v>5</v>
      </c>
      <c r="J52" s="5"/>
      <c r="K52" s="5"/>
      <c r="L52" s="5"/>
      <c r="M52" s="41"/>
      <c r="N52" s="22"/>
      <c r="O52" s="20" t="str">
        <f t="shared" si="1"/>
        <v/>
      </c>
      <c r="P52" s="20">
        <f t="shared" si="2"/>
        <v>25</v>
      </c>
      <c r="Q52" s="21" t="str">
        <f t="shared" ref="Q52" si="27">IFERROR(O52/P52,"")</f>
        <v/>
      </c>
    </row>
    <row r="53" spans="1:17" ht="45" x14ac:dyDescent="0.25">
      <c r="A53" s="9" t="s">
        <v>245</v>
      </c>
      <c r="B53" s="9" t="s">
        <v>180</v>
      </c>
      <c r="C53" s="9" t="s">
        <v>246</v>
      </c>
      <c r="D53" s="29" t="s">
        <v>247</v>
      </c>
      <c r="E53" s="9" t="s">
        <v>50</v>
      </c>
      <c r="F53" s="4" t="s">
        <v>248</v>
      </c>
      <c r="G53" s="9" t="s">
        <v>249</v>
      </c>
      <c r="H53" s="9" t="s">
        <v>99</v>
      </c>
      <c r="I53" s="9">
        <f t="shared" si="0"/>
        <v>3</v>
      </c>
      <c r="J53" s="5"/>
      <c r="K53" s="5"/>
      <c r="L53" s="5"/>
      <c r="M53" s="41"/>
      <c r="N53" s="22"/>
      <c r="O53" s="20" t="str">
        <f t="shared" si="1"/>
        <v/>
      </c>
      <c r="P53" s="20">
        <f t="shared" si="2"/>
        <v>15</v>
      </c>
      <c r="Q53" s="21"/>
    </row>
    <row r="54" spans="1:17" ht="45" x14ac:dyDescent="0.25">
      <c r="A54" s="9" t="s">
        <v>250</v>
      </c>
      <c r="B54" s="9" t="s">
        <v>180</v>
      </c>
      <c r="C54" s="9" t="s">
        <v>251</v>
      </c>
      <c r="D54" s="29" t="s">
        <v>252</v>
      </c>
      <c r="E54" s="9" t="s">
        <v>50</v>
      </c>
      <c r="F54" s="4" t="s">
        <v>253</v>
      </c>
      <c r="G54" s="9" t="s">
        <v>254</v>
      </c>
      <c r="H54" s="9" t="s">
        <v>99</v>
      </c>
      <c r="I54" s="9">
        <f t="shared" si="0"/>
        <v>3</v>
      </c>
      <c r="J54" s="5"/>
      <c r="K54" s="5"/>
      <c r="L54" s="5"/>
      <c r="M54" s="41"/>
      <c r="N54" s="22"/>
      <c r="O54" s="20" t="str">
        <f t="shared" si="1"/>
        <v/>
      </c>
      <c r="P54" s="20">
        <f t="shared" si="2"/>
        <v>15</v>
      </c>
      <c r="Q54" s="21" t="str">
        <f t="shared" ref="Q54" si="28">IFERROR(O54/P54,"")</f>
        <v/>
      </c>
    </row>
    <row r="55" spans="1:17" ht="60" x14ac:dyDescent="0.25">
      <c r="A55" s="9" t="s">
        <v>255</v>
      </c>
      <c r="B55" s="9" t="s">
        <v>180</v>
      </c>
      <c r="C55" s="9" t="s">
        <v>256</v>
      </c>
      <c r="D55" s="29" t="s">
        <v>257</v>
      </c>
      <c r="E55" s="9" t="s">
        <v>30</v>
      </c>
      <c r="F55" s="4" t="s">
        <v>258</v>
      </c>
      <c r="G55" s="9" t="s">
        <v>259</v>
      </c>
      <c r="H55" s="9" t="s">
        <v>33</v>
      </c>
      <c r="I55" s="9">
        <f t="shared" si="0"/>
        <v>5</v>
      </c>
      <c r="J55" s="5"/>
      <c r="K55" s="5"/>
      <c r="L55" s="5"/>
      <c r="M55" s="41"/>
      <c r="N55" s="22"/>
      <c r="O55" s="20" t="str">
        <f t="shared" si="1"/>
        <v/>
      </c>
      <c r="P55" s="20">
        <f t="shared" si="2"/>
        <v>25</v>
      </c>
      <c r="Q55" s="21"/>
    </row>
    <row r="56" spans="1:17" ht="45" x14ac:dyDescent="0.25">
      <c r="A56" s="9" t="s">
        <v>260</v>
      </c>
      <c r="B56" s="9" t="s">
        <v>180</v>
      </c>
      <c r="C56" s="9" t="s">
        <v>261</v>
      </c>
      <c r="D56" s="29" t="s">
        <v>262</v>
      </c>
      <c r="E56" s="9" t="s">
        <v>50</v>
      </c>
      <c r="F56" s="4" t="s">
        <v>263</v>
      </c>
      <c r="G56" s="9" t="s">
        <v>264</v>
      </c>
      <c r="H56" s="9" t="s">
        <v>99</v>
      </c>
      <c r="I56" s="9">
        <f t="shared" ref="I56:I106" si="29">IF(E56="High",5,IF(E56="Medium",3,1))</f>
        <v>3</v>
      </c>
      <c r="J56" s="5"/>
      <c r="K56" s="5"/>
      <c r="L56" s="5"/>
      <c r="M56" s="41"/>
      <c r="N56" s="22"/>
      <c r="O56" s="20" t="str">
        <f t="shared" si="1"/>
        <v/>
      </c>
      <c r="P56" s="20">
        <f t="shared" si="2"/>
        <v>15</v>
      </c>
      <c r="Q56" s="21" t="str">
        <f t="shared" ref="Q56" si="30">IFERROR(O56/P56,"")</f>
        <v/>
      </c>
    </row>
    <row r="57" spans="1:17" ht="45" x14ac:dyDescent="0.25">
      <c r="A57" s="9" t="s">
        <v>265</v>
      </c>
      <c r="B57" s="9" t="s">
        <v>180</v>
      </c>
      <c r="C57" s="9" t="s">
        <v>266</v>
      </c>
      <c r="D57" s="29" t="s">
        <v>267</v>
      </c>
      <c r="E57" s="9" t="s">
        <v>30</v>
      </c>
      <c r="F57" s="4" t="s">
        <v>268</v>
      </c>
      <c r="G57" s="9" t="s">
        <v>65</v>
      </c>
      <c r="H57" s="9" t="s">
        <v>33</v>
      </c>
      <c r="I57" s="9">
        <f t="shared" si="29"/>
        <v>5</v>
      </c>
      <c r="J57" s="5"/>
      <c r="K57" s="5"/>
      <c r="L57" s="5"/>
      <c r="M57" s="41"/>
      <c r="N57" s="22"/>
      <c r="O57" s="20" t="str">
        <f t="shared" si="1"/>
        <v/>
      </c>
      <c r="P57" s="20">
        <f t="shared" si="2"/>
        <v>25</v>
      </c>
      <c r="Q57" s="21"/>
    </row>
    <row r="58" spans="1:17" ht="45" x14ac:dyDescent="0.25">
      <c r="A58" s="9" t="s">
        <v>269</v>
      </c>
      <c r="B58" s="9" t="s">
        <v>180</v>
      </c>
      <c r="C58" s="9" t="s">
        <v>270</v>
      </c>
      <c r="D58" s="29" t="s">
        <v>271</v>
      </c>
      <c r="E58" s="9" t="s">
        <v>50</v>
      </c>
      <c r="F58" s="4" t="s">
        <v>272</v>
      </c>
      <c r="G58" s="9" t="s">
        <v>42</v>
      </c>
      <c r="H58" s="9" t="s">
        <v>52</v>
      </c>
      <c r="I58" s="9">
        <v>1</v>
      </c>
      <c r="J58" s="5"/>
      <c r="K58" s="5"/>
      <c r="L58" s="5"/>
      <c r="M58" s="41"/>
      <c r="N58" s="22"/>
      <c r="O58" s="20"/>
      <c r="P58" s="20">
        <f t="shared" si="2"/>
        <v>5</v>
      </c>
      <c r="Q58" s="21">
        <f t="shared" ref="Q58" si="31">IFERROR(O58/P58,"")</f>
        <v>0</v>
      </c>
    </row>
    <row r="59" spans="1:17" ht="45" x14ac:dyDescent="0.25">
      <c r="A59" s="9" t="s">
        <v>273</v>
      </c>
      <c r="B59" s="9" t="s">
        <v>274</v>
      </c>
      <c r="C59" s="9" t="s">
        <v>275</v>
      </c>
      <c r="D59" s="29" t="s">
        <v>276</v>
      </c>
      <c r="E59" s="9" t="s">
        <v>30</v>
      </c>
      <c r="F59" s="4" t="s">
        <v>277</v>
      </c>
      <c r="G59" s="9" t="s">
        <v>278</v>
      </c>
      <c r="H59" s="9" t="s">
        <v>33</v>
      </c>
      <c r="I59" s="9">
        <f t="shared" si="29"/>
        <v>5</v>
      </c>
      <c r="J59" s="5"/>
      <c r="K59" s="5"/>
      <c r="L59" s="5"/>
      <c r="M59" s="41"/>
      <c r="N59" s="22"/>
      <c r="O59" s="20" t="str">
        <f t="shared" si="1"/>
        <v/>
      </c>
      <c r="P59" s="20">
        <f t="shared" si="2"/>
        <v>25</v>
      </c>
      <c r="Q59" s="21"/>
    </row>
    <row r="60" spans="1:17" ht="30" x14ac:dyDescent="0.25">
      <c r="A60" s="9" t="s">
        <v>279</v>
      </c>
      <c r="B60" s="9" t="s">
        <v>274</v>
      </c>
      <c r="C60" s="9" t="s">
        <v>280</v>
      </c>
      <c r="D60" s="29" t="s">
        <v>281</v>
      </c>
      <c r="E60" s="9" t="s">
        <v>30</v>
      </c>
      <c r="F60" s="4" t="s">
        <v>282</v>
      </c>
      <c r="G60" s="9" t="s">
        <v>278</v>
      </c>
      <c r="H60" s="9" t="s">
        <v>33</v>
      </c>
      <c r="I60" s="9">
        <f t="shared" si="29"/>
        <v>5</v>
      </c>
      <c r="J60" s="5"/>
      <c r="K60" s="5"/>
      <c r="L60" s="5"/>
      <c r="M60" s="41"/>
      <c r="N60" s="22"/>
      <c r="O60" s="20" t="str">
        <f t="shared" si="1"/>
        <v/>
      </c>
      <c r="P60" s="20">
        <f t="shared" si="2"/>
        <v>25</v>
      </c>
      <c r="Q60" s="21" t="str">
        <f t="shared" ref="Q60" si="32">IFERROR(O60/P60,"")</f>
        <v/>
      </c>
    </row>
    <row r="61" spans="1:17" ht="30" x14ac:dyDescent="0.25">
      <c r="A61" s="9" t="s">
        <v>283</v>
      </c>
      <c r="B61" s="9" t="s">
        <v>274</v>
      </c>
      <c r="C61" s="9" t="s">
        <v>284</v>
      </c>
      <c r="D61" s="29" t="s">
        <v>285</v>
      </c>
      <c r="E61" s="9" t="s">
        <v>30</v>
      </c>
      <c r="F61" s="4" t="s">
        <v>286</v>
      </c>
      <c r="G61" s="9" t="s">
        <v>278</v>
      </c>
      <c r="H61" s="9" t="s">
        <v>33</v>
      </c>
      <c r="I61" s="9">
        <f t="shared" si="29"/>
        <v>5</v>
      </c>
      <c r="J61" s="5"/>
      <c r="K61" s="5"/>
      <c r="L61" s="5"/>
      <c r="M61" s="41"/>
      <c r="N61" s="22"/>
      <c r="O61" s="20" t="str">
        <f t="shared" si="1"/>
        <v/>
      </c>
      <c r="P61" s="20">
        <f t="shared" si="2"/>
        <v>25</v>
      </c>
      <c r="Q61" s="21"/>
    </row>
    <row r="62" spans="1:17" ht="30" x14ac:dyDescent="0.25">
      <c r="A62" s="9" t="s">
        <v>287</v>
      </c>
      <c r="B62" s="9" t="s">
        <v>274</v>
      </c>
      <c r="C62" s="9" t="s">
        <v>288</v>
      </c>
      <c r="D62" s="29" t="s">
        <v>289</v>
      </c>
      <c r="E62" s="9" t="s">
        <v>50</v>
      </c>
      <c r="F62" s="4" t="s">
        <v>290</v>
      </c>
      <c r="G62" s="9" t="s">
        <v>291</v>
      </c>
      <c r="H62" s="9" t="s">
        <v>52</v>
      </c>
      <c r="I62" s="9">
        <f t="shared" si="29"/>
        <v>3</v>
      </c>
      <c r="J62" s="5"/>
      <c r="K62" s="5"/>
      <c r="L62" s="5"/>
      <c r="M62" s="41"/>
      <c r="N62" s="22"/>
      <c r="O62" s="20" t="str">
        <f t="shared" si="1"/>
        <v/>
      </c>
      <c r="P62" s="20">
        <f t="shared" si="2"/>
        <v>15</v>
      </c>
      <c r="Q62" s="21" t="str">
        <f t="shared" ref="Q62" si="33">IFERROR(O62/P62,"")</f>
        <v/>
      </c>
    </row>
    <row r="63" spans="1:17" ht="45" x14ac:dyDescent="0.25">
      <c r="A63" s="9" t="s">
        <v>292</v>
      </c>
      <c r="B63" s="9" t="s">
        <v>274</v>
      </c>
      <c r="C63" s="9" t="s">
        <v>293</v>
      </c>
      <c r="D63" s="29" t="s">
        <v>294</v>
      </c>
      <c r="E63" s="9" t="s">
        <v>30</v>
      </c>
      <c r="F63" s="4" t="s">
        <v>295</v>
      </c>
      <c r="G63" s="9" t="s">
        <v>291</v>
      </c>
      <c r="H63" s="9" t="s">
        <v>33</v>
      </c>
      <c r="I63" s="9">
        <f t="shared" si="29"/>
        <v>5</v>
      </c>
      <c r="J63" s="5"/>
      <c r="K63" s="5"/>
      <c r="L63" s="5"/>
      <c r="M63" s="41"/>
      <c r="N63" s="22"/>
      <c r="O63" s="20" t="str">
        <f t="shared" si="1"/>
        <v/>
      </c>
      <c r="P63" s="20">
        <f t="shared" si="2"/>
        <v>25</v>
      </c>
      <c r="Q63" s="21"/>
    </row>
    <row r="64" spans="1:17" ht="75" x14ac:dyDescent="0.25">
      <c r="A64" s="9" t="s">
        <v>296</v>
      </c>
      <c r="B64" s="9" t="s">
        <v>274</v>
      </c>
      <c r="C64" s="9" t="s">
        <v>297</v>
      </c>
      <c r="D64" s="29" t="s">
        <v>298</v>
      </c>
      <c r="E64" s="9" t="s">
        <v>30</v>
      </c>
      <c r="F64" s="4" t="s">
        <v>299</v>
      </c>
      <c r="G64" s="9" t="s">
        <v>278</v>
      </c>
      <c r="H64" s="9" t="s">
        <v>33</v>
      </c>
      <c r="I64" s="9">
        <v>5</v>
      </c>
      <c r="J64" s="5"/>
      <c r="K64" s="5"/>
      <c r="L64" s="5"/>
      <c r="M64" s="41"/>
      <c r="N64" s="22"/>
      <c r="O64" s="20"/>
      <c r="P64" s="20">
        <f t="shared" si="2"/>
        <v>25</v>
      </c>
      <c r="Q64" s="21">
        <f t="shared" ref="Q64" si="34">IFERROR(O64/P64,"")</f>
        <v>0</v>
      </c>
    </row>
    <row r="65" spans="1:17" ht="30" x14ac:dyDescent="0.25">
      <c r="A65" s="9" t="s">
        <v>300</v>
      </c>
      <c r="B65" s="9" t="s">
        <v>274</v>
      </c>
      <c r="C65" s="9" t="s">
        <v>301</v>
      </c>
      <c r="D65" s="29" t="s">
        <v>302</v>
      </c>
      <c r="E65" s="9" t="s">
        <v>50</v>
      </c>
      <c r="F65" s="4" t="s">
        <v>303</v>
      </c>
      <c r="G65" s="9" t="s">
        <v>278</v>
      </c>
      <c r="H65" s="9" t="s">
        <v>99</v>
      </c>
      <c r="I65" s="9">
        <f t="shared" si="29"/>
        <v>3</v>
      </c>
      <c r="J65" s="5"/>
      <c r="K65" s="5"/>
      <c r="L65" s="5"/>
      <c r="M65" s="41"/>
      <c r="N65" s="22"/>
      <c r="O65" s="20" t="str">
        <f t="shared" si="1"/>
        <v/>
      </c>
      <c r="P65" s="20">
        <f t="shared" si="2"/>
        <v>15</v>
      </c>
      <c r="Q65" s="21"/>
    </row>
    <row r="66" spans="1:17" ht="30" x14ac:dyDescent="0.25">
      <c r="A66" s="9" t="s">
        <v>304</v>
      </c>
      <c r="B66" s="9" t="s">
        <v>274</v>
      </c>
      <c r="C66" s="9" t="s">
        <v>305</v>
      </c>
      <c r="D66" s="29" t="s">
        <v>306</v>
      </c>
      <c r="E66" s="9" t="s">
        <v>50</v>
      </c>
      <c r="F66" s="4" t="s">
        <v>307</v>
      </c>
      <c r="G66" s="9" t="s">
        <v>308</v>
      </c>
      <c r="H66" s="9" t="s">
        <v>52</v>
      </c>
      <c r="I66" s="9">
        <f t="shared" si="29"/>
        <v>3</v>
      </c>
      <c r="J66" s="5"/>
      <c r="K66" s="5"/>
      <c r="L66" s="5"/>
      <c r="M66" s="41"/>
      <c r="N66" s="22"/>
      <c r="O66" s="20" t="str">
        <f t="shared" si="1"/>
        <v/>
      </c>
      <c r="P66" s="20">
        <f t="shared" si="2"/>
        <v>15</v>
      </c>
      <c r="Q66" s="21" t="str">
        <f t="shared" ref="Q66" si="35">IFERROR(O66/P66,"")</f>
        <v/>
      </c>
    </row>
    <row r="67" spans="1:17" ht="105" x14ac:dyDescent="0.25">
      <c r="A67" s="9" t="s">
        <v>309</v>
      </c>
      <c r="B67" s="9" t="s">
        <v>274</v>
      </c>
      <c r="C67" s="9" t="s">
        <v>310</v>
      </c>
      <c r="D67" s="29" t="s">
        <v>311</v>
      </c>
      <c r="E67" s="9" t="s">
        <v>50</v>
      </c>
      <c r="F67" s="4" t="s">
        <v>312</v>
      </c>
      <c r="G67" s="9" t="s">
        <v>278</v>
      </c>
      <c r="H67" s="9" t="s">
        <v>52</v>
      </c>
      <c r="I67" s="9">
        <v>3</v>
      </c>
      <c r="J67" s="5"/>
      <c r="K67" s="5"/>
      <c r="L67" s="5"/>
      <c r="M67" s="41"/>
      <c r="N67" s="22"/>
      <c r="O67" s="20"/>
      <c r="P67" s="20">
        <f t="shared" si="2"/>
        <v>15</v>
      </c>
      <c r="Q67" s="21"/>
    </row>
    <row r="68" spans="1:17" ht="60" x14ac:dyDescent="0.25">
      <c r="A68" s="9" t="s">
        <v>313</v>
      </c>
      <c r="B68" s="9" t="s">
        <v>274</v>
      </c>
      <c r="C68" s="9" t="s">
        <v>314</v>
      </c>
      <c r="D68" s="29" t="s">
        <v>315</v>
      </c>
      <c r="E68" s="9" t="s">
        <v>30</v>
      </c>
      <c r="F68" s="4" t="s">
        <v>316</v>
      </c>
      <c r="G68" s="9" t="s">
        <v>317</v>
      </c>
      <c r="H68" s="9" t="s">
        <v>33</v>
      </c>
      <c r="I68" s="9">
        <v>5</v>
      </c>
      <c r="J68" s="5"/>
      <c r="K68" s="5"/>
      <c r="L68" s="5"/>
      <c r="M68" s="41"/>
      <c r="N68" s="22"/>
      <c r="O68" s="20"/>
      <c r="P68" s="20">
        <f t="shared" ref="P68:P132" si="36">I68*5</f>
        <v>25</v>
      </c>
      <c r="Q68" s="21">
        <f t="shared" ref="Q68" si="37">IFERROR(O68/P68,"")</f>
        <v>0</v>
      </c>
    </row>
    <row r="69" spans="1:17" ht="60" x14ac:dyDescent="0.25">
      <c r="A69" s="9" t="s">
        <v>318</v>
      </c>
      <c r="B69" s="9" t="s">
        <v>274</v>
      </c>
      <c r="C69" s="9" t="s">
        <v>319</v>
      </c>
      <c r="D69" s="29" t="s">
        <v>320</v>
      </c>
      <c r="E69" s="9" t="s">
        <v>30</v>
      </c>
      <c r="F69" s="4" t="s">
        <v>64</v>
      </c>
      <c r="G69" s="9" t="s">
        <v>317</v>
      </c>
      <c r="H69" s="9" t="s">
        <v>33</v>
      </c>
      <c r="I69" s="9">
        <v>5</v>
      </c>
      <c r="J69" s="5"/>
      <c r="K69" s="5"/>
      <c r="L69" s="5"/>
      <c r="M69" s="41"/>
      <c r="N69" s="22"/>
      <c r="O69" s="20"/>
      <c r="P69" s="20">
        <f t="shared" si="36"/>
        <v>25</v>
      </c>
      <c r="Q69" s="21"/>
    </row>
    <row r="70" spans="1:17" ht="60" x14ac:dyDescent="0.25">
      <c r="A70" s="9" t="s">
        <v>321</v>
      </c>
      <c r="B70" s="9" t="s">
        <v>274</v>
      </c>
      <c r="C70" s="9" t="s">
        <v>319</v>
      </c>
      <c r="D70" s="29" t="s">
        <v>322</v>
      </c>
      <c r="E70" s="9" t="s">
        <v>30</v>
      </c>
      <c r="F70" s="4" t="s">
        <v>323</v>
      </c>
      <c r="G70" s="9" t="s">
        <v>65</v>
      </c>
      <c r="H70" s="9" t="s">
        <v>33</v>
      </c>
      <c r="I70" s="9">
        <v>5</v>
      </c>
      <c r="J70" s="5"/>
      <c r="K70" s="5"/>
      <c r="L70" s="5"/>
      <c r="M70" s="41"/>
      <c r="N70" s="22"/>
      <c r="O70" s="20"/>
      <c r="P70" s="20">
        <f t="shared" si="36"/>
        <v>25</v>
      </c>
      <c r="Q70" s="21">
        <f t="shared" ref="Q70" si="38">IFERROR(O70/P70,"")</f>
        <v>0</v>
      </c>
    </row>
    <row r="71" spans="1:17" ht="60" x14ac:dyDescent="0.25">
      <c r="A71" s="9" t="s">
        <v>324</v>
      </c>
      <c r="B71" s="9" t="s">
        <v>274</v>
      </c>
      <c r="C71" s="9" t="s">
        <v>325</v>
      </c>
      <c r="D71" s="44" t="s">
        <v>326</v>
      </c>
      <c r="E71" s="9" t="s">
        <v>50</v>
      </c>
      <c r="F71" s="4" t="s">
        <v>327</v>
      </c>
      <c r="G71" s="9" t="s">
        <v>231</v>
      </c>
      <c r="H71" s="9" t="s">
        <v>52</v>
      </c>
      <c r="I71" s="9">
        <v>3</v>
      </c>
      <c r="J71" s="5"/>
      <c r="K71" s="5"/>
      <c r="L71" s="5"/>
      <c r="M71" s="41"/>
      <c r="N71" s="22"/>
      <c r="O71" s="20"/>
      <c r="P71" s="20">
        <f t="shared" si="36"/>
        <v>15</v>
      </c>
      <c r="Q71" s="21"/>
    </row>
    <row r="72" spans="1:17" ht="45" x14ac:dyDescent="0.25">
      <c r="A72" s="9" t="s">
        <v>328</v>
      </c>
      <c r="B72" s="9" t="s">
        <v>329</v>
      </c>
      <c r="C72" s="9" t="s">
        <v>330</v>
      </c>
      <c r="D72" s="29" t="s">
        <v>331</v>
      </c>
      <c r="E72" s="9" t="s">
        <v>30</v>
      </c>
      <c r="F72" s="4" t="s">
        <v>332</v>
      </c>
      <c r="G72" s="9" t="s">
        <v>42</v>
      </c>
      <c r="H72" s="9" t="s">
        <v>33</v>
      </c>
      <c r="I72" s="9">
        <f t="shared" si="29"/>
        <v>5</v>
      </c>
      <c r="J72" s="5"/>
      <c r="K72" s="5"/>
      <c r="L72" s="5"/>
      <c r="M72" s="41"/>
      <c r="N72" s="22"/>
      <c r="O72" s="20" t="str">
        <f t="shared" si="1"/>
        <v/>
      </c>
      <c r="P72" s="20">
        <f t="shared" si="36"/>
        <v>25</v>
      </c>
      <c r="Q72" s="21" t="str">
        <f t="shared" ref="Q72" si="39">IFERROR(O72/P72,"")</f>
        <v/>
      </c>
    </row>
    <row r="73" spans="1:17" ht="75" x14ac:dyDescent="0.25">
      <c r="A73" s="9" t="s">
        <v>333</v>
      </c>
      <c r="B73" s="9" t="s">
        <v>329</v>
      </c>
      <c r="C73" s="9" t="s">
        <v>334</v>
      </c>
      <c r="D73" s="29" t="s">
        <v>335</v>
      </c>
      <c r="E73" s="9" t="s">
        <v>30</v>
      </c>
      <c r="F73" s="4" t="s">
        <v>336</v>
      </c>
      <c r="G73" s="9" t="s">
        <v>278</v>
      </c>
      <c r="H73" s="9" t="s">
        <v>33</v>
      </c>
      <c r="I73" s="9">
        <v>5</v>
      </c>
      <c r="J73" s="5"/>
      <c r="K73" s="5"/>
      <c r="L73" s="5"/>
      <c r="M73" s="41"/>
      <c r="N73" s="22"/>
      <c r="O73" s="20"/>
      <c r="P73" s="20">
        <f t="shared" si="36"/>
        <v>25</v>
      </c>
      <c r="Q73" s="21"/>
    </row>
    <row r="74" spans="1:17" ht="30" x14ac:dyDescent="0.25">
      <c r="A74" s="9" t="s">
        <v>337</v>
      </c>
      <c r="B74" s="9" t="s">
        <v>329</v>
      </c>
      <c r="C74" s="9" t="s">
        <v>338</v>
      </c>
      <c r="D74" s="29" t="s">
        <v>339</v>
      </c>
      <c r="E74" s="9" t="s">
        <v>30</v>
      </c>
      <c r="F74" s="4" t="s">
        <v>340</v>
      </c>
      <c r="G74" s="9" t="s">
        <v>42</v>
      </c>
      <c r="H74" s="9" t="s">
        <v>33</v>
      </c>
      <c r="I74" s="9">
        <f t="shared" si="29"/>
        <v>5</v>
      </c>
      <c r="J74" s="5"/>
      <c r="K74" s="5"/>
      <c r="L74" s="5"/>
      <c r="M74" s="41"/>
      <c r="N74" s="22"/>
      <c r="O74" s="20" t="str">
        <f t="shared" si="1"/>
        <v/>
      </c>
      <c r="P74" s="20">
        <f t="shared" si="36"/>
        <v>25</v>
      </c>
      <c r="Q74" s="21" t="str">
        <f t="shared" ref="Q74" si="40">IFERROR(O74/P74,"")</f>
        <v/>
      </c>
    </row>
    <row r="75" spans="1:17" ht="45" x14ac:dyDescent="0.25">
      <c r="A75" s="9" t="s">
        <v>341</v>
      </c>
      <c r="B75" s="9" t="s">
        <v>329</v>
      </c>
      <c r="C75" s="9" t="s">
        <v>342</v>
      </c>
      <c r="D75" s="29" t="s">
        <v>343</v>
      </c>
      <c r="E75" s="9" t="s">
        <v>30</v>
      </c>
      <c r="F75" s="4" t="s">
        <v>344</v>
      </c>
      <c r="G75" s="9" t="s">
        <v>42</v>
      </c>
      <c r="H75" s="9" t="s">
        <v>33</v>
      </c>
      <c r="I75" s="9">
        <f t="shared" si="29"/>
        <v>5</v>
      </c>
      <c r="J75" s="5"/>
      <c r="K75" s="5"/>
      <c r="L75" s="5"/>
      <c r="M75" s="41"/>
      <c r="N75" s="22"/>
      <c r="O75" s="20" t="str">
        <f t="shared" si="1"/>
        <v/>
      </c>
      <c r="P75" s="20">
        <f t="shared" si="36"/>
        <v>25</v>
      </c>
      <c r="Q75" s="21"/>
    </row>
    <row r="76" spans="1:17" ht="45" x14ac:dyDescent="0.25">
      <c r="A76" s="9" t="s">
        <v>345</v>
      </c>
      <c r="B76" s="9" t="s">
        <v>329</v>
      </c>
      <c r="C76" s="9" t="s">
        <v>346</v>
      </c>
      <c r="D76" s="29" t="s">
        <v>347</v>
      </c>
      <c r="E76" s="9" t="s">
        <v>50</v>
      </c>
      <c r="F76" s="4" t="s">
        <v>348</v>
      </c>
      <c r="G76" s="9" t="s">
        <v>349</v>
      </c>
      <c r="H76" s="9" t="s">
        <v>52</v>
      </c>
      <c r="I76" s="9">
        <f t="shared" si="29"/>
        <v>3</v>
      </c>
      <c r="J76" s="5"/>
      <c r="K76" s="5"/>
      <c r="L76" s="5"/>
      <c r="M76" s="41"/>
      <c r="N76" s="22"/>
      <c r="O76" s="20" t="str">
        <f t="shared" si="1"/>
        <v/>
      </c>
      <c r="P76" s="20">
        <f t="shared" si="36"/>
        <v>15</v>
      </c>
      <c r="Q76" s="21" t="str">
        <f t="shared" ref="Q76" si="41">IFERROR(O76/P76,"")</f>
        <v/>
      </c>
    </row>
    <row r="77" spans="1:17" ht="60" x14ac:dyDescent="0.25">
      <c r="A77" s="9" t="s">
        <v>350</v>
      </c>
      <c r="B77" s="9" t="s">
        <v>329</v>
      </c>
      <c r="C77" s="9" t="s">
        <v>351</v>
      </c>
      <c r="D77" s="29" t="s">
        <v>352</v>
      </c>
      <c r="E77" s="9" t="s">
        <v>50</v>
      </c>
      <c r="F77" s="4" t="s">
        <v>353</v>
      </c>
      <c r="G77" s="9" t="s">
        <v>354</v>
      </c>
      <c r="H77" s="9" t="s">
        <v>52</v>
      </c>
      <c r="I77" s="28">
        <v>3</v>
      </c>
      <c r="J77" s="5"/>
      <c r="K77" s="5"/>
      <c r="L77" s="12"/>
      <c r="M77" s="42"/>
      <c r="N77" s="13" t="str">
        <f>IF(M77="","",H77*M77)</f>
        <v/>
      </c>
      <c r="O77" s="20" t="str">
        <f t="shared" si="1"/>
        <v/>
      </c>
      <c r="P77" s="20">
        <f t="shared" si="36"/>
        <v>15</v>
      </c>
      <c r="Q77" s="21"/>
    </row>
    <row r="78" spans="1:17" ht="45" x14ac:dyDescent="0.25">
      <c r="A78" s="9" t="s">
        <v>355</v>
      </c>
      <c r="B78" s="9" t="s">
        <v>329</v>
      </c>
      <c r="C78" s="9" t="s">
        <v>356</v>
      </c>
      <c r="D78" s="29" t="s">
        <v>357</v>
      </c>
      <c r="E78" s="9" t="s">
        <v>50</v>
      </c>
      <c r="F78" s="4" t="s">
        <v>358</v>
      </c>
      <c r="G78" s="9" t="s">
        <v>196</v>
      </c>
      <c r="H78" s="9" t="s">
        <v>52</v>
      </c>
      <c r="I78" s="9">
        <f t="shared" si="29"/>
        <v>3</v>
      </c>
      <c r="J78" s="5"/>
      <c r="K78" s="5"/>
      <c r="L78" s="5"/>
      <c r="M78" s="41"/>
      <c r="N78" s="22"/>
      <c r="O78" s="20" t="str">
        <f t="shared" si="1"/>
        <v/>
      </c>
      <c r="P78" s="20">
        <f t="shared" si="36"/>
        <v>15</v>
      </c>
      <c r="Q78" s="21" t="str">
        <f t="shared" ref="Q78" si="42">IFERROR(O78/P78,"")</f>
        <v/>
      </c>
    </row>
    <row r="79" spans="1:17" ht="45" x14ac:dyDescent="0.25">
      <c r="A79" s="9" t="s">
        <v>359</v>
      </c>
      <c r="B79" s="9" t="s">
        <v>329</v>
      </c>
      <c r="C79" s="9" t="s">
        <v>360</v>
      </c>
      <c r="D79" s="29" t="s">
        <v>361</v>
      </c>
      <c r="E79" s="9" t="s">
        <v>50</v>
      </c>
      <c r="F79" s="4" t="s">
        <v>362</v>
      </c>
      <c r="G79" s="9" t="s">
        <v>42</v>
      </c>
      <c r="H79" s="9" t="s">
        <v>52</v>
      </c>
      <c r="I79" s="9">
        <f t="shared" si="29"/>
        <v>3</v>
      </c>
      <c r="J79" s="5"/>
      <c r="K79" s="5"/>
      <c r="L79" s="5"/>
      <c r="M79" s="41"/>
      <c r="N79" s="22"/>
      <c r="O79" s="20" t="str">
        <f t="shared" si="1"/>
        <v/>
      </c>
      <c r="P79" s="20">
        <f t="shared" si="36"/>
        <v>15</v>
      </c>
      <c r="Q79" s="21"/>
    </row>
    <row r="80" spans="1:17" ht="30" x14ac:dyDescent="0.25">
      <c r="A80" s="9" t="s">
        <v>363</v>
      </c>
      <c r="B80" s="9" t="s">
        <v>329</v>
      </c>
      <c r="C80" s="9" t="s">
        <v>364</v>
      </c>
      <c r="D80" s="29" t="s">
        <v>365</v>
      </c>
      <c r="E80" s="9" t="s">
        <v>50</v>
      </c>
      <c r="F80" s="4" t="s">
        <v>366</v>
      </c>
      <c r="G80" s="9" t="s">
        <v>278</v>
      </c>
      <c r="H80" s="9" t="s">
        <v>52</v>
      </c>
      <c r="I80" s="9">
        <f t="shared" si="29"/>
        <v>3</v>
      </c>
      <c r="J80" s="5"/>
      <c r="K80" s="5"/>
      <c r="L80" s="5"/>
      <c r="M80" s="41"/>
      <c r="N80" s="22"/>
      <c r="O80" s="20" t="str">
        <f t="shared" si="1"/>
        <v/>
      </c>
      <c r="P80" s="20">
        <f t="shared" si="36"/>
        <v>15</v>
      </c>
      <c r="Q80" s="21" t="str">
        <f t="shared" ref="Q80" si="43">IFERROR(O80/P80,"")</f>
        <v/>
      </c>
    </row>
    <row r="81" spans="1:17" ht="45" x14ac:dyDescent="0.25">
      <c r="A81" s="9" t="s">
        <v>367</v>
      </c>
      <c r="B81" s="9" t="s">
        <v>329</v>
      </c>
      <c r="C81" s="9" t="s">
        <v>368</v>
      </c>
      <c r="D81" s="29" t="s">
        <v>369</v>
      </c>
      <c r="E81" s="9" t="s">
        <v>30</v>
      </c>
      <c r="F81" s="4" t="s">
        <v>370</v>
      </c>
      <c r="G81" s="9" t="s">
        <v>278</v>
      </c>
      <c r="H81" s="9" t="s">
        <v>33</v>
      </c>
      <c r="I81" s="9">
        <v>5</v>
      </c>
      <c r="J81" s="5"/>
      <c r="K81" s="5"/>
      <c r="L81" s="5"/>
      <c r="M81" s="41"/>
      <c r="N81" s="22"/>
      <c r="O81" s="20" t="str">
        <f t="shared" si="1"/>
        <v/>
      </c>
      <c r="P81" s="20">
        <f t="shared" si="36"/>
        <v>25</v>
      </c>
      <c r="Q81" s="21"/>
    </row>
    <row r="82" spans="1:17" ht="30" x14ac:dyDescent="0.25">
      <c r="A82" s="9" t="s">
        <v>371</v>
      </c>
      <c r="B82" s="9" t="s">
        <v>329</v>
      </c>
      <c r="C82" s="9" t="s">
        <v>372</v>
      </c>
      <c r="D82" s="29" t="s">
        <v>373</v>
      </c>
      <c r="E82" s="9" t="s">
        <v>50</v>
      </c>
      <c r="F82" s="4" t="s">
        <v>374</v>
      </c>
      <c r="G82" s="9" t="s">
        <v>278</v>
      </c>
      <c r="H82" s="9" t="s">
        <v>52</v>
      </c>
      <c r="I82" s="9">
        <v>3</v>
      </c>
      <c r="J82" s="5"/>
      <c r="K82" s="5"/>
      <c r="L82" s="5"/>
      <c r="M82" s="41"/>
      <c r="N82" s="22"/>
      <c r="O82" s="20"/>
      <c r="P82" s="20">
        <f t="shared" si="36"/>
        <v>15</v>
      </c>
      <c r="Q82" s="21">
        <f t="shared" ref="Q82" si="44">IFERROR(O82/P82,"")</f>
        <v>0</v>
      </c>
    </row>
    <row r="83" spans="1:17" ht="75" x14ac:dyDescent="0.25">
      <c r="A83" s="9" t="s">
        <v>375</v>
      </c>
      <c r="B83" s="9" t="s">
        <v>376</v>
      </c>
      <c r="C83" s="9" t="s">
        <v>377</v>
      </c>
      <c r="D83" s="44" t="s">
        <v>378</v>
      </c>
      <c r="E83" s="9" t="s">
        <v>30</v>
      </c>
      <c r="F83" s="4" t="s">
        <v>379</v>
      </c>
      <c r="G83" s="9" t="s">
        <v>380</v>
      </c>
      <c r="H83" s="9" t="s">
        <v>33</v>
      </c>
      <c r="I83" s="9">
        <v>5</v>
      </c>
      <c r="J83" s="5"/>
      <c r="K83" s="5"/>
      <c r="L83" s="5"/>
      <c r="M83" s="41"/>
      <c r="N83" s="22"/>
      <c r="O83" s="20"/>
      <c r="P83" s="20">
        <f t="shared" si="36"/>
        <v>25</v>
      </c>
      <c r="Q83" s="21"/>
    </row>
    <row r="84" spans="1:17" ht="45" x14ac:dyDescent="0.25">
      <c r="A84" s="9" t="s">
        <v>381</v>
      </c>
      <c r="B84" s="9" t="s">
        <v>376</v>
      </c>
      <c r="C84" s="9" t="s">
        <v>377</v>
      </c>
      <c r="D84" s="29" t="s">
        <v>382</v>
      </c>
      <c r="E84" s="9" t="s">
        <v>30</v>
      </c>
      <c r="F84" s="4" t="s">
        <v>383</v>
      </c>
      <c r="G84" s="9" t="s">
        <v>112</v>
      </c>
      <c r="H84" s="9" t="s">
        <v>33</v>
      </c>
      <c r="I84" s="9">
        <f t="shared" si="29"/>
        <v>5</v>
      </c>
      <c r="J84" s="5"/>
      <c r="K84" s="5"/>
      <c r="L84" s="5"/>
      <c r="M84" s="41"/>
      <c r="N84" s="22"/>
      <c r="O84" s="20" t="str">
        <f t="shared" si="1"/>
        <v/>
      </c>
      <c r="P84" s="20">
        <f t="shared" si="36"/>
        <v>25</v>
      </c>
      <c r="Q84" s="21" t="str">
        <f t="shared" ref="Q84" si="45">IFERROR(O84/P84,"")</f>
        <v/>
      </c>
    </row>
    <row r="85" spans="1:17" ht="45" x14ac:dyDescent="0.25">
      <c r="A85" s="9" t="s">
        <v>384</v>
      </c>
      <c r="B85" s="9" t="s">
        <v>376</v>
      </c>
      <c r="C85" s="9" t="s">
        <v>385</v>
      </c>
      <c r="D85" s="29" t="s">
        <v>386</v>
      </c>
      <c r="E85" s="9" t="s">
        <v>30</v>
      </c>
      <c r="F85" s="4" t="s">
        <v>387</v>
      </c>
      <c r="G85" s="9" t="s">
        <v>112</v>
      </c>
      <c r="H85" s="9" t="s">
        <v>33</v>
      </c>
      <c r="I85" s="9">
        <f t="shared" si="29"/>
        <v>5</v>
      </c>
      <c r="J85" s="5"/>
      <c r="K85" s="5"/>
      <c r="L85" s="5"/>
      <c r="M85" s="41"/>
      <c r="N85" s="22"/>
      <c r="O85" s="20" t="str">
        <f t="shared" si="1"/>
        <v/>
      </c>
      <c r="P85" s="20">
        <f t="shared" si="36"/>
        <v>25</v>
      </c>
      <c r="Q85" s="21"/>
    </row>
    <row r="86" spans="1:17" ht="90" x14ac:dyDescent="0.25">
      <c r="A86" s="9" t="s">
        <v>388</v>
      </c>
      <c r="B86" s="9" t="s">
        <v>376</v>
      </c>
      <c r="C86" s="9" t="s">
        <v>389</v>
      </c>
      <c r="D86" s="30" t="s">
        <v>390</v>
      </c>
      <c r="E86" s="9" t="s">
        <v>30</v>
      </c>
      <c r="F86" s="4" t="s">
        <v>391</v>
      </c>
      <c r="G86" s="9" t="s">
        <v>392</v>
      </c>
      <c r="H86" s="9" t="s">
        <v>33</v>
      </c>
      <c r="I86" s="9"/>
      <c r="J86" s="5"/>
      <c r="K86" s="5"/>
      <c r="L86" s="5"/>
      <c r="M86" s="41"/>
      <c r="N86" s="22"/>
      <c r="O86" s="20" t="str">
        <f t="shared" si="1"/>
        <v/>
      </c>
      <c r="P86" s="20">
        <f t="shared" si="36"/>
        <v>0</v>
      </c>
      <c r="Q86" s="21" t="str">
        <f t="shared" ref="Q86" si="46">IFERROR(O86/P86,"")</f>
        <v/>
      </c>
    </row>
    <row r="87" spans="1:17" ht="45" x14ac:dyDescent="0.25">
      <c r="A87" s="9" t="s">
        <v>393</v>
      </c>
      <c r="B87" s="9" t="s">
        <v>376</v>
      </c>
      <c r="C87" s="9" t="s">
        <v>394</v>
      </c>
      <c r="D87" s="29" t="s">
        <v>395</v>
      </c>
      <c r="E87" s="9" t="s">
        <v>50</v>
      </c>
      <c r="F87" s="4" t="s">
        <v>396</v>
      </c>
      <c r="G87" s="9" t="s">
        <v>397</v>
      </c>
      <c r="H87" s="9" t="s">
        <v>52</v>
      </c>
      <c r="I87" s="9">
        <f t="shared" si="29"/>
        <v>3</v>
      </c>
      <c r="J87" s="5"/>
      <c r="K87" s="5"/>
      <c r="L87" s="5"/>
      <c r="M87" s="41"/>
      <c r="N87" s="22"/>
      <c r="O87" s="20" t="str">
        <f t="shared" si="1"/>
        <v/>
      </c>
      <c r="P87" s="20">
        <f t="shared" si="36"/>
        <v>15</v>
      </c>
      <c r="Q87" s="21"/>
    </row>
    <row r="88" spans="1:17" ht="45" x14ac:dyDescent="0.25">
      <c r="A88" s="9" t="s">
        <v>398</v>
      </c>
      <c r="B88" s="9" t="s">
        <v>376</v>
      </c>
      <c r="C88" s="9" t="s">
        <v>399</v>
      </c>
      <c r="D88" s="29" t="s">
        <v>400</v>
      </c>
      <c r="E88" s="9" t="s">
        <v>50</v>
      </c>
      <c r="F88" s="4" t="s">
        <v>401</v>
      </c>
      <c r="G88" s="9" t="s">
        <v>397</v>
      </c>
      <c r="H88" s="9" t="s">
        <v>52</v>
      </c>
      <c r="I88" s="9">
        <v>3</v>
      </c>
      <c r="J88" s="5"/>
      <c r="K88" s="5"/>
      <c r="L88" s="5"/>
      <c r="M88" s="41"/>
      <c r="N88" s="22"/>
      <c r="O88" s="20"/>
      <c r="P88" s="20">
        <f t="shared" si="36"/>
        <v>15</v>
      </c>
      <c r="Q88" s="21">
        <f t="shared" ref="Q88" si="47">IFERROR(O88/P88,"")</f>
        <v>0</v>
      </c>
    </row>
    <row r="89" spans="1:17" ht="45" x14ac:dyDescent="0.25">
      <c r="A89" s="9" t="s">
        <v>402</v>
      </c>
      <c r="B89" s="9" t="s">
        <v>376</v>
      </c>
      <c r="C89" s="9" t="s">
        <v>403</v>
      </c>
      <c r="D89" s="29" t="s">
        <v>404</v>
      </c>
      <c r="E89" s="9" t="s">
        <v>97</v>
      </c>
      <c r="F89" s="4" t="s">
        <v>405</v>
      </c>
      <c r="G89" s="9" t="s">
        <v>397</v>
      </c>
      <c r="H89" s="9" t="s">
        <v>99</v>
      </c>
      <c r="I89" s="9">
        <f t="shared" si="29"/>
        <v>1</v>
      </c>
      <c r="J89" s="5"/>
      <c r="K89" s="5"/>
      <c r="L89" s="5"/>
      <c r="M89" s="41"/>
      <c r="N89" s="22"/>
      <c r="O89" s="20" t="str">
        <f t="shared" si="1"/>
        <v/>
      </c>
      <c r="P89" s="20">
        <f t="shared" si="36"/>
        <v>5</v>
      </c>
      <c r="Q89" s="21"/>
    </row>
    <row r="90" spans="1:17" ht="45" x14ac:dyDescent="0.25">
      <c r="A90" s="9" t="s">
        <v>406</v>
      </c>
      <c r="B90" s="9" t="s">
        <v>376</v>
      </c>
      <c r="C90" s="9" t="s">
        <v>176</v>
      </c>
      <c r="D90" s="33" t="s">
        <v>177</v>
      </c>
      <c r="E90" s="9" t="s">
        <v>30</v>
      </c>
      <c r="F90" s="4" t="s">
        <v>407</v>
      </c>
      <c r="G90" s="9" t="s">
        <v>397</v>
      </c>
      <c r="H90" s="9" t="s">
        <v>33</v>
      </c>
      <c r="I90" s="9"/>
      <c r="J90" s="5"/>
      <c r="K90" s="5"/>
      <c r="L90" s="5"/>
      <c r="M90" s="41"/>
      <c r="N90" s="22"/>
      <c r="O90" s="20" t="str">
        <f t="shared" si="1"/>
        <v/>
      </c>
      <c r="P90" s="20">
        <f t="shared" si="36"/>
        <v>0</v>
      </c>
      <c r="Q90" s="21" t="str">
        <f t="shared" ref="Q90" si="48">IFERROR(O90/P90,"")</f>
        <v/>
      </c>
    </row>
    <row r="91" spans="1:17" ht="45" x14ac:dyDescent="0.25">
      <c r="A91" s="9" t="s">
        <v>408</v>
      </c>
      <c r="B91" s="9" t="s">
        <v>376</v>
      </c>
      <c r="C91" s="9" t="s">
        <v>409</v>
      </c>
      <c r="D91" s="29" t="s">
        <v>410</v>
      </c>
      <c r="E91" s="9" t="s">
        <v>50</v>
      </c>
      <c r="F91" s="4" t="s">
        <v>411</v>
      </c>
      <c r="G91" s="9" t="s">
        <v>112</v>
      </c>
      <c r="H91" s="9" t="s">
        <v>52</v>
      </c>
      <c r="I91" s="9">
        <f t="shared" si="29"/>
        <v>3</v>
      </c>
      <c r="J91" s="5"/>
      <c r="K91" s="5"/>
      <c r="L91" s="5"/>
      <c r="M91" s="41"/>
      <c r="N91" s="22"/>
      <c r="O91" s="20" t="str">
        <f t="shared" si="1"/>
        <v/>
      </c>
      <c r="P91" s="20">
        <f t="shared" si="36"/>
        <v>15</v>
      </c>
      <c r="Q91" s="21"/>
    </row>
    <row r="92" spans="1:17" ht="45" x14ac:dyDescent="0.25">
      <c r="A92" s="9" t="s">
        <v>412</v>
      </c>
      <c r="B92" s="9" t="s">
        <v>376</v>
      </c>
      <c r="C92" s="9" t="s">
        <v>413</v>
      </c>
      <c r="D92" s="29" t="s">
        <v>414</v>
      </c>
      <c r="E92" s="9" t="s">
        <v>30</v>
      </c>
      <c r="F92" s="4" t="s">
        <v>415</v>
      </c>
      <c r="G92" s="9" t="s">
        <v>112</v>
      </c>
      <c r="H92" s="9" t="s">
        <v>33</v>
      </c>
      <c r="I92" s="9">
        <f t="shared" si="29"/>
        <v>5</v>
      </c>
      <c r="J92" s="5"/>
      <c r="K92" s="5"/>
      <c r="L92" s="5"/>
      <c r="M92" s="41"/>
      <c r="N92" s="22"/>
      <c r="O92" s="20" t="str">
        <f t="shared" si="1"/>
        <v/>
      </c>
      <c r="P92" s="20">
        <f t="shared" si="36"/>
        <v>25</v>
      </c>
      <c r="Q92" s="21" t="str">
        <f t="shared" ref="Q92" si="49">IFERROR(O92/P92,"")</f>
        <v/>
      </c>
    </row>
    <row r="93" spans="1:17" ht="45" x14ac:dyDescent="0.25">
      <c r="A93" s="9" t="s">
        <v>416</v>
      </c>
      <c r="B93" s="9" t="s">
        <v>376</v>
      </c>
      <c r="C93" s="9" t="s">
        <v>417</v>
      </c>
      <c r="D93" s="29" t="s">
        <v>418</v>
      </c>
      <c r="E93" s="9" t="s">
        <v>30</v>
      </c>
      <c r="F93" s="4" t="s">
        <v>419</v>
      </c>
      <c r="G93" s="9" t="s">
        <v>112</v>
      </c>
      <c r="H93" s="9" t="s">
        <v>33</v>
      </c>
      <c r="I93" s="9">
        <f t="shared" si="29"/>
        <v>5</v>
      </c>
      <c r="J93" s="5"/>
      <c r="K93" s="5"/>
      <c r="L93" s="5"/>
      <c r="M93" s="41"/>
      <c r="N93" s="22"/>
      <c r="O93" s="20" t="str">
        <f t="shared" si="1"/>
        <v/>
      </c>
      <c r="P93" s="20">
        <f t="shared" si="36"/>
        <v>25</v>
      </c>
      <c r="Q93" s="21"/>
    </row>
    <row r="94" spans="1:17" ht="45" x14ac:dyDescent="0.25">
      <c r="A94" s="9" t="s">
        <v>420</v>
      </c>
      <c r="B94" s="9" t="s">
        <v>376</v>
      </c>
      <c r="C94" s="9" t="s">
        <v>421</v>
      </c>
      <c r="D94" s="29" t="s">
        <v>422</v>
      </c>
      <c r="E94" s="9" t="s">
        <v>30</v>
      </c>
      <c r="F94" s="4" t="s">
        <v>423</v>
      </c>
      <c r="G94" s="9" t="s">
        <v>112</v>
      </c>
      <c r="H94" s="9" t="s">
        <v>33</v>
      </c>
      <c r="I94" s="9">
        <f t="shared" si="29"/>
        <v>5</v>
      </c>
      <c r="J94" s="5"/>
      <c r="K94" s="5"/>
      <c r="L94" s="5"/>
      <c r="M94" s="41"/>
      <c r="N94" s="22"/>
      <c r="O94" s="20" t="str">
        <f t="shared" si="1"/>
        <v/>
      </c>
      <c r="P94" s="20">
        <f t="shared" si="36"/>
        <v>25</v>
      </c>
      <c r="Q94" s="21" t="str">
        <f t="shared" ref="Q94" si="50">IFERROR(O94/P94,"")</f>
        <v/>
      </c>
    </row>
    <row r="95" spans="1:17" ht="45" x14ac:dyDescent="0.25">
      <c r="A95" s="9" t="s">
        <v>424</v>
      </c>
      <c r="B95" s="9" t="s">
        <v>376</v>
      </c>
      <c r="C95" s="9" t="s">
        <v>425</v>
      </c>
      <c r="D95" s="29" t="s">
        <v>426</v>
      </c>
      <c r="E95" s="9" t="s">
        <v>30</v>
      </c>
      <c r="F95" s="4" t="s">
        <v>427</v>
      </c>
      <c r="G95" s="9" t="s">
        <v>112</v>
      </c>
      <c r="H95" s="9" t="s">
        <v>33</v>
      </c>
      <c r="I95" s="9">
        <v>5</v>
      </c>
      <c r="J95" s="5"/>
      <c r="K95" s="5"/>
      <c r="L95" s="5"/>
      <c r="M95" s="41"/>
      <c r="N95" s="22"/>
      <c r="O95" s="20" t="str">
        <f t="shared" si="1"/>
        <v/>
      </c>
      <c r="P95" s="20">
        <f t="shared" si="36"/>
        <v>25</v>
      </c>
      <c r="Q95" s="21"/>
    </row>
    <row r="96" spans="1:17" ht="45" x14ac:dyDescent="0.25">
      <c r="A96" s="9" t="s">
        <v>428</v>
      </c>
      <c r="B96" s="9" t="s">
        <v>376</v>
      </c>
      <c r="C96" s="9" t="s">
        <v>429</v>
      </c>
      <c r="D96" s="29" t="s">
        <v>430</v>
      </c>
      <c r="E96" s="9" t="s">
        <v>30</v>
      </c>
      <c r="F96" s="4" t="s">
        <v>431</v>
      </c>
      <c r="G96" s="9" t="s">
        <v>112</v>
      </c>
      <c r="H96" s="9" t="s">
        <v>33</v>
      </c>
      <c r="I96" s="9">
        <f t="shared" si="29"/>
        <v>5</v>
      </c>
      <c r="J96" s="5"/>
      <c r="K96" s="5"/>
      <c r="L96" s="5"/>
      <c r="M96" s="41"/>
      <c r="N96" s="22"/>
      <c r="O96" s="20" t="str">
        <f t="shared" ref="O96:O178" si="51">IF(N96= "","", I96*N96)</f>
        <v/>
      </c>
      <c r="P96" s="20">
        <f t="shared" si="36"/>
        <v>25</v>
      </c>
      <c r="Q96" s="21" t="str">
        <f t="shared" ref="Q96" si="52">IFERROR(O96/P96,"")</f>
        <v/>
      </c>
    </row>
    <row r="97" spans="1:17" ht="45" x14ac:dyDescent="0.25">
      <c r="A97" s="9" t="s">
        <v>432</v>
      </c>
      <c r="B97" s="9" t="s">
        <v>376</v>
      </c>
      <c r="C97" s="9" t="s">
        <v>433</v>
      </c>
      <c r="D97" s="29" t="s">
        <v>434</v>
      </c>
      <c r="E97" s="9" t="s">
        <v>30</v>
      </c>
      <c r="F97" s="4" t="s">
        <v>435</v>
      </c>
      <c r="G97" s="9" t="s">
        <v>112</v>
      </c>
      <c r="H97" s="9" t="s">
        <v>33</v>
      </c>
      <c r="I97" s="9">
        <f t="shared" si="29"/>
        <v>5</v>
      </c>
      <c r="J97" s="5"/>
      <c r="K97" s="5"/>
      <c r="L97" s="5"/>
      <c r="M97" s="41"/>
      <c r="N97" s="22"/>
      <c r="O97" s="20" t="str">
        <f t="shared" si="51"/>
        <v/>
      </c>
      <c r="P97" s="20">
        <f t="shared" si="36"/>
        <v>25</v>
      </c>
      <c r="Q97" s="21"/>
    </row>
    <row r="98" spans="1:17" ht="45" x14ac:dyDescent="0.25">
      <c r="A98" s="9" t="s">
        <v>436</v>
      </c>
      <c r="B98" s="9" t="s">
        <v>376</v>
      </c>
      <c r="C98" s="9" t="s">
        <v>437</v>
      </c>
      <c r="D98" s="29" t="s">
        <v>438</v>
      </c>
      <c r="E98" s="9" t="s">
        <v>30</v>
      </c>
      <c r="F98" s="4" t="s">
        <v>439</v>
      </c>
      <c r="G98" s="9" t="s">
        <v>112</v>
      </c>
      <c r="H98" s="9" t="s">
        <v>33</v>
      </c>
      <c r="I98" s="9">
        <f t="shared" si="29"/>
        <v>5</v>
      </c>
      <c r="J98" s="5"/>
      <c r="K98" s="5"/>
      <c r="L98" s="5"/>
      <c r="M98" s="41"/>
      <c r="N98" s="22"/>
      <c r="O98" s="20" t="str">
        <f t="shared" si="51"/>
        <v/>
      </c>
      <c r="P98" s="20">
        <f t="shared" si="36"/>
        <v>25</v>
      </c>
      <c r="Q98" s="21" t="str">
        <f t="shared" ref="Q98" si="53">IFERROR(O98/P98,"")</f>
        <v/>
      </c>
    </row>
    <row r="99" spans="1:17" ht="45" x14ac:dyDescent="0.25">
      <c r="A99" s="9" t="s">
        <v>440</v>
      </c>
      <c r="B99" s="9" t="s">
        <v>376</v>
      </c>
      <c r="C99" s="9" t="s">
        <v>437</v>
      </c>
      <c r="D99" s="30" t="s">
        <v>441</v>
      </c>
      <c r="E99" s="9" t="s">
        <v>30</v>
      </c>
      <c r="F99" s="4" t="s">
        <v>439</v>
      </c>
      <c r="G99" s="9" t="s">
        <v>65</v>
      </c>
      <c r="H99" s="9" t="s">
        <v>33</v>
      </c>
      <c r="I99" s="9">
        <v>5</v>
      </c>
      <c r="J99" s="5"/>
      <c r="K99" s="5"/>
      <c r="L99" s="5"/>
      <c r="M99" s="41"/>
      <c r="N99" s="22"/>
      <c r="O99" s="20" t="str">
        <f t="shared" si="51"/>
        <v/>
      </c>
      <c r="P99" s="20">
        <f t="shared" si="36"/>
        <v>25</v>
      </c>
      <c r="Q99" s="21"/>
    </row>
    <row r="100" spans="1:17" ht="45" x14ac:dyDescent="0.25">
      <c r="A100" s="9" t="s">
        <v>442</v>
      </c>
      <c r="B100" s="9" t="s">
        <v>376</v>
      </c>
      <c r="C100" s="9" t="s">
        <v>437</v>
      </c>
      <c r="D100" s="36" t="s">
        <v>443</v>
      </c>
      <c r="E100" s="9" t="s">
        <v>30</v>
      </c>
      <c r="F100" s="4" t="s">
        <v>444</v>
      </c>
      <c r="G100" s="9" t="s">
        <v>112</v>
      </c>
      <c r="H100" s="9" t="s">
        <v>33</v>
      </c>
      <c r="I100" s="9">
        <v>5</v>
      </c>
      <c r="J100" s="5"/>
      <c r="K100" s="5"/>
      <c r="L100" s="5"/>
      <c r="M100" s="41"/>
      <c r="N100" s="22"/>
      <c r="O100" s="20" t="str">
        <f t="shared" si="51"/>
        <v/>
      </c>
      <c r="P100" s="20">
        <f t="shared" si="36"/>
        <v>25</v>
      </c>
      <c r="Q100" s="21" t="str">
        <f t="shared" ref="Q100" si="54">IFERROR(O100/P100,"")</f>
        <v/>
      </c>
    </row>
    <row r="101" spans="1:17" ht="45" x14ac:dyDescent="0.25">
      <c r="A101" s="9" t="s">
        <v>445</v>
      </c>
      <c r="B101" s="9" t="s">
        <v>376</v>
      </c>
      <c r="C101" s="9" t="s">
        <v>446</v>
      </c>
      <c r="D101" s="29" t="s">
        <v>447</v>
      </c>
      <c r="E101" s="9" t="s">
        <v>30</v>
      </c>
      <c r="F101" s="4" t="s">
        <v>448</v>
      </c>
      <c r="G101" s="9" t="s">
        <v>112</v>
      </c>
      <c r="H101" s="9" t="s">
        <v>33</v>
      </c>
      <c r="I101" s="9">
        <v>5</v>
      </c>
      <c r="J101" s="5"/>
      <c r="K101" s="5"/>
      <c r="L101" s="5"/>
      <c r="M101" s="41"/>
      <c r="N101" s="22"/>
      <c r="O101" s="20" t="str">
        <f t="shared" si="51"/>
        <v/>
      </c>
      <c r="P101" s="20">
        <f t="shared" si="36"/>
        <v>25</v>
      </c>
      <c r="Q101" s="21"/>
    </row>
    <row r="102" spans="1:17" ht="45" x14ac:dyDescent="0.25">
      <c r="A102" s="9" t="s">
        <v>449</v>
      </c>
      <c r="B102" s="9" t="s">
        <v>376</v>
      </c>
      <c r="C102" s="9" t="s">
        <v>450</v>
      </c>
      <c r="D102" s="29" t="s">
        <v>451</v>
      </c>
      <c r="E102" s="9" t="s">
        <v>30</v>
      </c>
      <c r="F102" s="4" t="s">
        <v>452</v>
      </c>
      <c r="G102" s="9" t="s">
        <v>112</v>
      </c>
      <c r="H102" s="9" t="s">
        <v>33</v>
      </c>
      <c r="I102" s="9">
        <f t="shared" si="29"/>
        <v>5</v>
      </c>
      <c r="J102" s="5"/>
      <c r="K102" s="5"/>
      <c r="L102" s="5"/>
      <c r="M102" s="41"/>
      <c r="N102" s="22"/>
      <c r="O102" s="20" t="str">
        <f t="shared" si="51"/>
        <v/>
      </c>
      <c r="P102" s="20">
        <f t="shared" si="36"/>
        <v>25</v>
      </c>
      <c r="Q102" s="21" t="str">
        <f t="shared" ref="Q102" si="55">IFERROR(O102/P102,"")</f>
        <v/>
      </c>
    </row>
    <row r="103" spans="1:17" ht="45" x14ac:dyDescent="0.25">
      <c r="A103" s="9" t="s">
        <v>453</v>
      </c>
      <c r="B103" s="9" t="s">
        <v>376</v>
      </c>
      <c r="C103" s="9" t="s">
        <v>454</v>
      </c>
      <c r="D103" s="29" t="s">
        <v>455</v>
      </c>
      <c r="E103" s="9" t="s">
        <v>50</v>
      </c>
      <c r="F103" s="4" t="s">
        <v>456</v>
      </c>
      <c r="G103" s="9" t="s">
        <v>457</v>
      </c>
      <c r="H103" s="9" t="s">
        <v>52</v>
      </c>
      <c r="I103" s="9">
        <f t="shared" si="29"/>
        <v>3</v>
      </c>
      <c r="J103" s="5"/>
      <c r="K103" s="5"/>
      <c r="L103" s="5"/>
      <c r="M103" s="41"/>
      <c r="N103" s="22"/>
      <c r="O103" s="20" t="str">
        <f t="shared" si="51"/>
        <v/>
      </c>
      <c r="P103" s="20">
        <f t="shared" si="36"/>
        <v>15</v>
      </c>
      <c r="Q103" s="21"/>
    </row>
    <row r="104" spans="1:17" ht="45" x14ac:dyDescent="0.25">
      <c r="A104" s="9" t="s">
        <v>458</v>
      </c>
      <c r="B104" s="9" t="s">
        <v>376</v>
      </c>
      <c r="C104" s="9" t="s">
        <v>459</v>
      </c>
      <c r="D104" s="29" t="s">
        <v>460</v>
      </c>
      <c r="E104" s="9" t="s">
        <v>50</v>
      </c>
      <c r="F104" s="4" t="s">
        <v>461</v>
      </c>
      <c r="G104" s="9" t="s">
        <v>462</v>
      </c>
      <c r="H104" s="9" t="s">
        <v>52</v>
      </c>
      <c r="I104" s="9">
        <f t="shared" si="29"/>
        <v>3</v>
      </c>
      <c r="J104" s="5"/>
      <c r="K104" s="5"/>
      <c r="L104" s="5"/>
      <c r="M104" s="41"/>
      <c r="N104" s="22"/>
      <c r="O104" s="20" t="str">
        <f t="shared" si="51"/>
        <v/>
      </c>
      <c r="P104" s="20">
        <f t="shared" si="36"/>
        <v>15</v>
      </c>
      <c r="Q104" s="21" t="str">
        <f t="shared" ref="Q104" si="56">IFERROR(O104/P104,"")</f>
        <v/>
      </c>
    </row>
    <row r="105" spans="1:17" ht="45" x14ac:dyDescent="0.25">
      <c r="A105" s="9" t="s">
        <v>463</v>
      </c>
      <c r="B105" s="9" t="s">
        <v>376</v>
      </c>
      <c r="C105" s="9" t="s">
        <v>464</v>
      </c>
      <c r="D105" s="29" t="s">
        <v>465</v>
      </c>
      <c r="E105" s="9" t="s">
        <v>30</v>
      </c>
      <c r="F105" s="4" t="s">
        <v>466</v>
      </c>
      <c r="G105" s="9" t="s">
        <v>467</v>
      </c>
      <c r="H105" s="9" t="s">
        <v>33</v>
      </c>
      <c r="I105" s="9">
        <f t="shared" si="29"/>
        <v>5</v>
      </c>
      <c r="J105" s="5"/>
      <c r="K105" s="5"/>
      <c r="L105" s="5"/>
      <c r="M105" s="41"/>
      <c r="N105" s="22"/>
      <c r="O105" s="20" t="str">
        <f t="shared" si="51"/>
        <v/>
      </c>
      <c r="P105" s="20">
        <f t="shared" si="36"/>
        <v>25</v>
      </c>
      <c r="Q105" s="21"/>
    </row>
    <row r="106" spans="1:17" ht="45" x14ac:dyDescent="0.25">
      <c r="A106" s="9" t="s">
        <v>468</v>
      </c>
      <c r="B106" s="9" t="s">
        <v>376</v>
      </c>
      <c r="C106" s="9" t="s">
        <v>469</v>
      </c>
      <c r="D106" s="29" t="s">
        <v>470</v>
      </c>
      <c r="E106" s="9" t="s">
        <v>50</v>
      </c>
      <c r="F106" s="4" t="s">
        <v>471</v>
      </c>
      <c r="G106" s="9" t="s">
        <v>467</v>
      </c>
      <c r="H106" s="9" t="s">
        <v>52</v>
      </c>
      <c r="I106" s="9">
        <f t="shared" si="29"/>
        <v>3</v>
      </c>
      <c r="J106" s="5"/>
      <c r="K106" s="5"/>
      <c r="L106" s="5"/>
      <c r="M106" s="41"/>
      <c r="N106" s="22"/>
      <c r="O106" s="20" t="str">
        <f t="shared" si="51"/>
        <v/>
      </c>
      <c r="P106" s="20">
        <f t="shared" si="36"/>
        <v>15</v>
      </c>
      <c r="Q106" s="21" t="str">
        <f t="shared" ref="Q106" si="57">IFERROR(O106/P106,"")</f>
        <v/>
      </c>
    </row>
    <row r="107" spans="1:17" ht="45" x14ac:dyDescent="0.25">
      <c r="A107" s="9" t="s">
        <v>472</v>
      </c>
      <c r="B107" s="9" t="s">
        <v>376</v>
      </c>
      <c r="C107" s="9" t="s">
        <v>473</v>
      </c>
      <c r="D107" s="29" t="s">
        <v>474</v>
      </c>
      <c r="E107" s="9" t="s">
        <v>50</v>
      </c>
      <c r="F107" s="4" t="s">
        <v>475</v>
      </c>
      <c r="G107" s="9" t="s">
        <v>467</v>
      </c>
      <c r="H107" s="9" t="s">
        <v>99</v>
      </c>
      <c r="I107" s="9">
        <f t="shared" ref="I107:I171" si="58">IF(E107="High",5,IF(E107="Medium",3,1))</f>
        <v>3</v>
      </c>
      <c r="J107" s="5"/>
      <c r="K107" s="5"/>
      <c r="L107" s="5"/>
      <c r="M107" s="41"/>
      <c r="N107" s="22"/>
      <c r="O107" s="20" t="str">
        <f t="shared" si="51"/>
        <v/>
      </c>
      <c r="P107" s="20">
        <f t="shared" si="36"/>
        <v>15</v>
      </c>
      <c r="Q107" s="21"/>
    </row>
    <row r="108" spans="1:17" ht="45" x14ac:dyDescent="0.25">
      <c r="A108" s="9" t="s">
        <v>476</v>
      </c>
      <c r="B108" s="9" t="s">
        <v>376</v>
      </c>
      <c r="C108" s="9" t="s">
        <v>477</v>
      </c>
      <c r="D108" s="29" t="s">
        <v>478</v>
      </c>
      <c r="E108" s="9" t="s">
        <v>30</v>
      </c>
      <c r="F108" s="4" t="s">
        <v>479</v>
      </c>
      <c r="G108" s="9" t="s">
        <v>480</v>
      </c>
      <c r="H108" s="9" t="s">
        <v>33</v>
      </c>
      <c r="I108" s="9">
        <f t="shared" si="58"/>
        <v>5</v>
      </c>
      <c r="J108" s="5"/>
      <c r="K108" s="5"/>
      <c r="L108" s="5"/>
      <c r="M108" s="41"/>
      <c r="N108" s="22"/>
      <c r="O108" s="20" t="str">
        <f t="shared" si="51"/>
        <v/>
      </c>
      <c r="P108" s="20">
        <f t="shared" si="36"/>
        <v>25</v>
      </c>
      <c r="Q108" s="21" t="str">
        <f t="shared" ref="Q108" si="59">IFERROR(O108/P108,"")</f>
        <v/>
      </c>
    </row>
    <row r="109" spans="1:17" ht="45" x14ac:dyDescent="0.25">
      <c r="A109" s="9" t="s">
        <v>481</v>
      </c>
      <c r="B109" s="9" t="s">
        <v>376</v>
      </c>
      <c r="C109" s="9" t="s">
        <v>482</v>
      </c>
      <c r="D109" s="29" t="s">
        <v>483</v>
      </c>
      <c r="E109" s="9" t="s">
        <v>30</v>
      </c>
      <c r="F109" s="4" t="s">
        <v>484</v>
      </c>
      <c r="G109" s="9" t="s">
        <v>112</v>
      </c>
      <c r="H109" s="9" t="s">
        <v>33</v>
      </c>
      <c r="I109" s="9">
        <f t="shared" si="58"/>
        <v>5</v>
      </c>
      <c r="J109" s="5"/>
      <c r="K109" s="5"/>
      <c r="L109" s="5"/>
      <c r="M109" s="41"/>
      <c r="N109" s="22"/>
      <c r="O109" s="20" t="str">
        <f t="shared" si="51"/>
        <v/>
      </c>
      <c r="P109" s="20">
        <f t="shared" si="36"/>
        <v>25</v>
      </c>
      <c r="Q109" s="21"/>
    </row>
    <row r="110" spans="1:17" ht="45" x14ac:dyDescent="0.25">
      <c r="A110" s="9" t="s">
        <v>485</v>
      </c>
      <c r="B110" s="9" t="s">
        <v>486</v>
      </c>
      <c r="C110" s="9" t="s">
        <v>487</v>
      </c>
      <c r="D110" s="29" t="s">
        <v>488</v>
      </c>
      <c r="E110" s="9" t="s">
        <v>30</v>
      </c>
      <c r="F110" s="4" t="s">
        <v>489</v>
      </c>
      <c r="G110" s="9" t="s">
        <v>42</v>
      </c>
      <c r="H110" s="9" t="s">
        <v>33</v>
      </c>
      <c r="I110" s="9">
        <f t="shared" si="58"/>
        <v>5</v>
      </c>
      <c r="J110" s="5"/>
      <c r="K110" s="5"/>
      <c r="L110" s="5"/>
      <c r="M110" s="41"/>
      <c r="N110" s="22"/>
      <c r="O110" s="20" t="str">
        <f t="shared" si="51"/>
        <v/>
      </c>
      <c r="P110" s="20">
        <f t="shared" si="36"/>
        <v>25</v>
      </c>
      <c r="Q110" s="21" t="str">
        <f t="shared" ref="Q110" si="60">IFERROR(O110/P110,"")</f>
        <v/>
      </c>
    </row>
    <row r="111" spans="1:17" ht="45" x14ac:dyDescent="0.25">
      <c r="A111" s="9" t="s">
        <v>490</v>
      </c>
      <c r="B111" s="9" t="s">
        <v>486</v>
      </c>
      <c r="C111" s="9" t="s">
        <v>491</v>
      </c>
      <c r="D111" s="29" t="s">
        <v>492</v>
      </c>
      <c r="E111" s="9" t="s">
        <v>30</v>
      </c>
      <c r="F111" s="4" t="s">
        <v>493</v>
      </c>
      <c r="G111" s="9" t="s">
        <v>42</v>
      </c>
      <c r="H111" s="9" t="s">
        <v>33</v>
      </c>
      <c r="I111" s="9">
        <f t="shared" si="58"/>
        <v>5</v>
      </c>
      <c r="J111" s="5"/>
      <c r="K111" s="5"/>
      <c r="L111" s="5"/>
      <c r="M111" s="41"/>
      <c r="N111" s="22"/>
      <c r="O111" s="20" t="str">
        <f t="shared" si="51"/>
        <v/>
      </c>
      <c r="P111" s="20">
        <f t="shared" si="36"/>
        <v>25</v>
      </c>
      <c r="Q111" s="21"/>
    </row>
    <row r="112" spans="1:17" ht="75" x14ac:dyDescent="0.25">
      <c r="A112" s="9" t="s">
        <v>494</v>
      </c>
      <c r="B112" s="9" t="s">
        <v>486</v>
      </c>
      <c r="C112" s="9" t="s">
        <v>495</v>
      </c>
      <c r="D112" s="29" t="s">
        <v>496</v>
      </c>
      <c r="E112" s="9" t="s">
        <v>50</v>
      </c>
      <c r="F112" s="4" t="s">
        <v>497</v>
      </c>
      <c r="G112" s="9" t="s">
        <v>42</v>
      </c>
      <c r="H112" s="9" t="s">
        <v>52</v>
      </c>
      <c r="I112" s="9">
        <v>1</v>
      </c>
      <c r="J112" s="5"/>
      <c r="K112" s="5"/>
      <c r="L112" s="5"/>
      <c r="M112" s="41"/>
      <c r="N112" s="22"/>
      <c r="O112" s="20" t="str">
        <f t="shared" si="51"/>
        <v/>
      </c>
      <c r="P112" s="20">
        <f t="shared" si="36"/>
        <v>5</v>
      </c>
      <c r="Q112" s="21" t="str">
        <f t="shared" ref="Q112" si="61">IFERROR(O112/P112,"")</f>
        <v/>
      </c>
    </row>
    <row r="113" spans="1:17" ht="75" x14ac:dyDescent="0.25">
      <c r="A113" s="9" t="s">
        <v>498</v>
      </c>
      <c r="B113" s="9" t="s">
        <v>486</v>
      </c>
      <c r="C113" s="9" t="s">
        <v>499</v>
      </c>
      <c r="D113" s="29" t="s">
        <v>500</v>
      </c>
      <c r="E113" s="9" t="s">
        <v>97</v>
      </c>
      <c r="F113" s="4" t="s">
        <v>501</v>
      </c>
      <c r="G113" s="9" t="s">
        <v>42</v>
      </c>
      <c r="H113" s="9" t="s">
        <v>99</v>
      </c>
      <c r="I113" s="9">
        <v>1</v>
      </c>
      <c r="J113" s="5"/>
      <c r="K113" s="5"/>
      <c r="L113" s="5"/>
      <c r="M113" s="41"/>
      <c r="N113" s="22"/>
      <c r="O113" s="20" t="str">
        <f t="shared" si="51"/>
        <v/>
      </c>
      <c r="P113" s="20">
        <f t="shared" si="36"/>
        <v>5</v>
      </c>
      <c r="Q113" s="21"/>
    </row>
    <row r="114" spans="1:17" ht="45" x14ac:dyDescent="0.25">
      <c r="A114" s="9" t="s">
        <v>502</v>
      </c>
      <c r="B114" s="9" t="s">
        <v>486</v>
      </c>
      <c r="C114" s="9" t="s">
        <v>503</v>
      </c>
      <c r="D114" s="29" t="s">
        <v>504</v>
      </c>
      <c r="E114" s="9" t="s">
        <v>50</v>
      </c>
      <c r="F114" s="4" t="s">
        <v>505</v>
      </c>
      <c r="G114" s="9" t="s">
        <v>506</v>
      </c>
      <c r="H114" s="9" t="s">
        <v>52</v>
      </c>
      <c r="I114" s="9">
        <f t="shared" si="58"/>
        <v>3</v>
      </c>
      <c r="J114" s="5"/>
      <c r="K114" s="5"/>
      <c r="L114" s="5"/>
      <c r="M114" s="41"/>
      <c r="N114" s="22"/>
      <c r="O114" s="20" t="str">
        <f t="shared" si="51"/>
        <v/>
      </c>
      <c r="P114" s="20">
        <f t="shared" si="36"/>
        <v>15</v>
      </c>
      <c r="Q114" s="21" t="str">
        <f t="shared" ref="Q114" si="62">IFERROR(O114/P114,"")</f>
        <v/>
      </c>
    </row>
    <row r="115" spans="1:17" ht="45" x14ac:dyDescent="0.25">
      <c r="A115" s="9" t="s">
        <v>507</v>
      </c>
      <c r="B115" s="9" t="s">
        <v>486</v>
      </c>
      <c r="C115" s="9" t="s">
        <v>508</v>
      </c>
      <c r="D115" s="29" t="s">
        <v>509</v>
      </c>
      <c r="E115" s="9" t="s">
        <v>50</v>
      </c>
      <c r="F115" s="4" t="s">
        <v>510</v>
      </c>
      <c r="G115" s="9" t="s">
        <v>278</v>
      </c>
      <c r="H115" s="9" t="s">
        <v>52</v>
      </c>
      <c r="I115" s="9">
        <f t="shared" si="58"/>
        <v>3</v>
      </c>
      <c r="J115" s="5"/>
      <c r="K115" s="5"/>
      <c r="L115" s="5"/>
      <c r="M115" s="41"/>
      <c r="N115" s="22"/>
      <c r="O115" s="20" t="str">
        <f t="shared" si="51"/>
        <v/>
      </c>
      <c r="P115" s="20">
        <f t="shared" si="36"/>
        <v>15</v>
      </c>
      <c r="Q115" s="21"/>
    </row>
    <row r="116" spans="1:17" ht="60" x14ac:dyDescent="0.25">
      <c r="A116" s="9" t="s">
        <v>511</v>
      </c>
      <c r="B116" s="9" t="s">
        <v>486</v>
      </c>
      <c r="C116" s="9" t="s">
        <v>512</v>
      </c>
      <c r="D116" s="29" t="s">
        <v>513</v>
      </c>
      <c r="E116" s="9" t="s">
        <v>30</v>
      </c>
      <c r="F116" s="4" t="s">
        <v>514</v>
      </c>
      <c r="G116" s="9" t="s">
        <v>65</v>
      </c>
      <c r="H116" s="9" t="s">
        <v>33</v>
      </c>
      <c r="I116" s="9">
        <f t="shared" si="58"/>
        <v>5</v>
      </c>
      <c r="J116" s="5"/>
      <c r="K116" s="5"/>
      <c r="L116" s="5"/>
      <c r="M116" s="41"/>
      <c r="N116" s="22"/>
      <c r="O116" s="20" t="str">
        <f t="shared" si="51"/>
        <v/>
      </c>
      <c r="P116" s="20">
        <f t="shared" si="36"/>
        <v>25</v>
      </c>
      <c r="Q116" s="21" t="str">
        <f t="shared" ref="Q116" si="63">IFERROR(O116/P116,"")</f>
        <v/>
      </c>
    </row>
    <row r="117" spans="1:17" ht="90" x14ac:dyDescent="0.25">
      <c r="A117" s="9" t="s">
        <v>515</v>
      </c>
      <c r="B117" s="9" t="s">
        <v>486</v>
      </c>
      <c r="C117" s="9" t="s">
        <v>516</v>
      </c>
      <c r="D117" s="29" t="s">
        <v>517</v>
      </c>
      <c r="E117" s="9" t="s">
        <v>30</v>
      </c>
      <c r="F117" s="4" t="s">
        <v>518</v>
      </c>
      <c r="G117" s="9" t="s">
        <v>65</v>
      </c>
      <c r="H117" s="9" t="s">
        <v>33</v>
      </c>
      <c r="I117" s="9">
        <v>5</v>
      </c>
      <c r="J117" s="5"/>
      <c r="K117" s="5"/>
      <c r="L117" s="5"/>
      <c r="M117" s="41"/>
      <c r="N117" s="22"/>
      <c r="O117" s="20"/>
      <c r="P117" s="20">
        <f t="shared" ref="P117" si="64">I117*5</f>
        <v>25</v>
      </c>
      <c r="Q117" s="21"/>
    </row>
    <row r="118" spans="1:17" ht="75" x14ac:dyDescent="0.25">
      <c r="A118" s="9" t="s">
        <v>519</v>
      </c>
      <c r="B118" s="9" t="s">
        <v>486</v>
      </c>
      <c r="C118" s="9" t="s">
        <v>512</v>
      </c>
      <c r="D118" s="29" t="s">
        <v>520</v>
      </c>
      <c r="E118" s="9" t="s">
        <v>30</v>
      </c>
      <c r="F118" s="4" t="s">
        <v>521</v>
      </c>
      <c r="G118" s="9" t="s">
        <v>42</v>
      </c>
      <c r="H118" s="9" t="s">
        <v>33</v>
      </c>
      <c r="I118" s="9">
        <v>5</v>
      </c>
      <c r="J118" s="5"/>
      <c r="K118" s="5"/>
      <c r="L118" s="5"/>
      <c r="M118" s="41"/>
      <c r="N118" s="22"/>
      <c r="O118" s="20" t="str">
        <f t="shared" si="51"/>
        <v/>
      </c>
      <c r="P118" s="20">
        <f t="shared" si="36"/>
        <v>25</v>
      </c>
      <c r="Q118" s="21"/>
    </row>
    <row r="119" spans="1:17" ht="75" x14ac:dyDescent="0.25">
      <c r="A119" s="9" t="s">
        <v>522</v>
      </c>
      <c r="B119" s="9" t="s">
        <v>486</v>
      </c>
      <c r="C119" s="9" t="s">
        <v>512</v>
      </c>
      <c r="D119" s="29" t="s">
        <v>523</v>
      </c>
      <c r="E119" s="9" t="s">
        <v>30</v>
      </c>
      <c r="F119" s="4" t="s">
        <v>524</v>
      </c>
      <c r="G119" s="9" t="s">
        <v>42</v>
      </c>
      <c r="H119" s="9" t="s">
        <v>33</v>
      </c>
      <c r="I119" s="9">
        <v>5</v>
      </c>
      <c r="J119" s="5"/>
      <c r="K119" s="5"/>
      <c r="L119" s="5"/>
      <c r="M119" s="41"/>
      <c r="N119" s="22"/>
      <c r="O119" s="20" t="str">
        <f t="shared" si="51"/>
        <v/>
      </c>
      <c r="P119" s="20">
        <f t="shared" si="36"/>
        <v>25</v>
      </c>
      <c r="Q119" s="21" t="str">
        <f t="shared" ref="Q119" si="65">IFERROR(O119/P119,"")</f>
        <v/>
      </c>
    </row>
    <row r="120" spans="1:17" ht="75" x14ac:dyDescent="0.25">
      <c r="A120" s="9" t="s">
        <v>525</v>
      </c>
      <c r="B120" s="9" t="s">
        <v>486</v>
      </c>
      <c r="C120" s="9" t="s">
        <v>512</v>
      </c>
      <c r="D120" s="30" t="s">
        <v>526</v>
      </c>
      <c r="E120" s="9" t="s">
        <v>30</v>
      </c>
      <c r="F120" s="4" t="s">
        <v>527</v>
      </c>
      <c r="G120" s="9" t="s">
        <v>42</v>
      </c>
      <c r="H120" s="9" t="s">
        <v>33</v>
      </c>
      <c r="I120" s="9">
        <v>5</v>
      </c>
      <c r="J120" s="5"/>
      <c r="K120" s="5"/>
      <c r="L120" s="5"/>
      <c r="M120" s="41"/>
      <c r="N120" s="22"/>
      <c r="O120" s="20" t="str">
        <f t="shared" si="51"/>
        <v/>
      </c>
      <c r="P120" s="20">
        <f t="shared" si="36"/>
        <v>25</v>
      </c>
      <c r="Q120" s="21"/>
    </row>
    <row r="121" spans="1:17" ht="45" x14ac:dyDescent="0.25">
      <c r="A121" s="9" t="s">
        <v>528</v>
      </c>
      <c r="B121" s="9" t="s">
        <v>486</v>
      </c>
      <c r="C121" s="9" t="s">
        <v>512</v>
      </c>
      <c r="D121" s="30" t="s">
        <v>529</v>
      </c>
      <c r="E121" s="9" t="s">
        <v>97</v>
      </c>
      <c r="F121" s="4" t="s">
        <v>530</v>
      </c>
      <c r="G121" s="9" t="s">
        <v>42</v>
      </c>
      <c r="H121" s="9" t="s">
        <v>99</v>
      </c>
      <c r="I121" s="9">
        <v>1</v>
      </c>
      <c r="J121" s="5"/>
      <c r="K121" s="5"/>
      <c r="L121" s="5"/>
      <c r="M121" s="41"/>
      <c r="N121" s="22"/>
      <c r="O121" s="20" t="str">
        <f t="shared" si="51"/>
        <v/>
      </c>
      <c r="P121" s="20">
        <f t="shared" si="36"/>
        <v>5</v>
      </c>
      <c r="Q121" s="21" t="str">
        <f t="shared" ref="Q121" si="66">IFERROR(O121/P121,"")</f>
        <v/>
      </c>
    </row>
    <row r="122" spans="1:17" ht="45" x14ac:dyDescent="0.25">
      <c r="A122" s="9" t="s">
        <v>531</v>
      </c>
      <c r="B122" s="9" t="s">
        <v>486</v>
      </c>
      <c r="C122" s="9" t="s">
        <v>532</v>
      </c>
      <c r="D122" s="32" t="s">
        <v>533</v>
      </c>
      <c r="E122" s="9" t="s">
        <v>50</v>
      </c>
      <c r="F122" s="4" t="s">
        <v>534</v>
      </c>
      <c r="G122" s="9" t="s">
        <v>65</v>
      </c>
      <c r="H122" s="9" t="s">
        <v>52</v>
      </c>
      <c r="I122" s="9">
        <f t="shared" si="58"/>
        <v>3</v>
      </c>
      <c r="J122" s="5"/>
      <c r="K122" s="5"/>
      <c r="L122" s="5"/>
      <c r="M122" s="41"/>
      <c r="N122" s="22"/>
      <c r="O122" s="20" t="str">
        <f t="shared" si="51"/>
        <v/>
      </c>
      <c r="P122" s="20">
        <f t="shared" si="36"/>
        <v>15</v>
      </c>
      <c r="Q122" s="21"/>
    </row>
    <row r="123" spans="1:17" ht="45" x14ac:dyDescent="0.25">
      <c r="A123" s="9" t="s">
        <v>535</v>
      </c>
      <c r="B123" s="9" t="s">
        <v>486</v>
      </c>
      <c r="C123" s="9" t="s">
        <v>536</v>
      </c>
      <c r="D123" s="29" t="s">
        <v>537</v>
      </c>
      <c r="E123" s="9" t="s">
        <v>50</v>
      </c>
      <c r="F123" s="4" t="s">
        <v>448</v>
      </c>
      <c r="G123" s="9" t="s">
        <v>42</v>
      </c>
      <c r="H123" s="9" t="s">
        <v>52</v>
      </c>
      <c r="I123" s="9">
        <f t="shared" si="58"/>
        <v>3</v>
      </c>
      <c r="J123" s="5"/>
      <c r="K123" s="5"/>
      <c r="L123" s="5"/>
      <c r="M123" s="41"/>
      <c r="N123" s="22"/>
      <c r="O123" s="20" t="str">
        <f t="shared" si="51"/>
        <v/>
      </c>
      <c r="P123" s="20">
        <f t="shared" si="36"/>
        <v>15</v>
      </c>
      <c r="Q123" s="21" t="str">
        <f t="shared" ref="Q123" si="67">IFERROR(O123/P123,"")</f>
        <v/>
      </c>
    </row>
    <row r="124" spans="1:17" ht="45" x14ac:dyDescent="0.25">
      <c r="A124" s="9" t="s">
        <v>538</v>
      </c>
      <c r="B124" s="9" t="s">
        <v>486</v>
      </c>
      <c r="C124" s="9" t="s">
        <v>539</v>
      </c>
      <c r="D124" s="29" t="s">
        <v>540</v>
      </c>
      <c r="E124" s="9" t="s">
        <v>30</v>
      </c>
      <c r="F124" s="4" t="s">
        <v>541</v>
      </c>
      <c r="G124" s="9" t="s">
        <v>42</v>
      </c>
      <c r="H124" s="9" t="s">
        <v>33</v>
      </c>
      <c r="I124" s="9">
        <f t="shared" si="58"/>
        <v>5</v>
      </c>
      <c r="J124" s="5"/>
      <c r="K124" s="5"/>
      <c r="L124" s="5"/>
      <c r="M124" s="41"/>
      <c r="N124" s="22"/>
      <c r="O124" s="20" t="str">
        <f t="shared" si="51"/>
        <v/>
      </c>
      <c r="P124" s="20">
        <f t="shared" si="36"/>
        <v>25</v>
      </c>
      <c r="Q124" s="21"/>
    </row>
    <row r="125" spans="1:17" ht="45" x14ac:dyDescent="0.25">
      <c r="A125" s="9" t="s">
        <v>542</v>
      </c>
      <c r="B125" s="9" t="s">
        <v>486</v>
      </c>
      <c r="C125" s="9" t="s">
        <v>543</v>
      </c>
      <c r="D125" s="29" t="s">
        <v>544</v>
      </c>
      <c r="E125" s="9" t="s">
        <v>50</v>
      </c>
      <c r="F125" s="4" t="s">
        <v>545</v>
      </c>
      <c r="G125" s="9" t="s">
        <v>42</v>
      </c>
      <c r="H125" s="9" t="s">
        <v>52</v>
      </c>
      <c r="I125" s="9">
        <f t="shared" si="58"/>
        <v>3</v>
      </c>
      <c r="J125" s="5"/>
      <c r="K125" s="5"/>
      <c r="L125" s="5"/>
      <c r="M125" s="41"/>
      <c r="N125" s="22"/>
      <c r="O125" s="20" t="str">
        <f t="shared" si="51"/>
        <v/>
      </c>
      <c r="P125" s="20">
        <f t="shared" si="36"/>
        <v>15</v>
      </c>
      <c r="Q125" s="21" t="str">
        <f t="shared" ref="Q125" si="68">IFERROR(O125/P125,"")</f>
        <v/>
      </c>
    </row>
    <row r="126" spans="1:17" ht="45" x14ac:dyDescent="0.25">
      <c r="A126" s="9" t="s">
        <v>546</v>
      </c>
      <c r="B126" s="9" t="s">
        <v>486</v>
      </c>
      <c r="C126" s="9" t="s">
        <v>547</v>
      </c>
      <c r="D126" s="29" t="s">
        <v>548</v>
      </c>
      <c r="E126" s="9" t="s">
        <v>30</v>
      </c>
      <c r="F126" s="4" t="s">
        <v>549</v>
      </c>
      <c r="G126" s="9" t="s">
        <v>42</v>
      </c>
      <c r="H126" s="9" t="s">
        <v>33</v>
      </c>
      <c r="I126" s="9">
        <f t="shared" si="58"/>
        <v>5</v>
      </c>
      <c r="J126" s="5"/>
      <c r="K126" s="5"/>
      <c r="L126" s="5"/>
      <c r="M126" s="41"/>
      <c r="N126" s="22"/>
      <c r="O126" s="20" t="str">
        <f t="shared" si="51"/>
        <v/>
      </c>
      <c r="P126" s="20">
        <f t="shared" si="36"/>
        <v>25</v>
      </c>
      <c r="Q126" s="21"/>
    </row>
    <row r="127" spans="1:17" ht="45" x14ac:dyDescent="0.25">
      <c r="A127" s="9" t="s">
        <v>550</v>
      </c>
      <c r="B127" s="9" t="s">
        <v>486</v>
      </c>
      <c r="C127" s="9" t="s">
        <v>551</v>
      </c>
      <c r="D127" s="29" t="s">
        <v>552</v>
      </c>
      <c r="E127" s="9" t="s">
        <v>30</v>
      </c>
      <c r="F127" s="4" t="s">
        <v>553</v>
      </c>
      <c r="G127" s="9" t="s">
        <v>42</v>
      </c>
      <c r="H127" s="9" t="s">
        <v>33</v>
      </c>
      <c r="I127" s="9">
        <f t="shared" si="58"/>
        <v>5</v>
      </c>
      <c r="J127" s="5"/>
      <c r="K127" s="5"/>
      <c r="L127" s="5"/>
      <c r="M127" s="41"/>
      <c r="N127" s="22"/>
      <c r="O127" s="20" t="str">
        <f t="shared" si="51"/>
        <v/>
      </c>
      <c r="P127" s="20">
        <f t="shared" si="36"/>
        <v>25</v>
      </c>
      <c r="Q127" s="21" t="str">
        <f t="shared" ref="Q127" si="69">IFERROR(O127/P127,"")</f>
        <v/>
      </c>
    </row>
    <row r="128" spans="1:17" ht="45" x14ac:dyDescent="0.25">
      <c r="A128" s="9" t="s">
        <v>554</v>
      </c>
      <c r="B128" s="9" t="s">
        <v>486</v>
      </c>
      <c r="C128" s="9" t="s">
        <v>555</v>
      </c>
      <c r="D128" s="29" t="s">
        <v>556</v>
      </c>
      <c r="E128" s="9" t="s">
        <v>97</v>
      </c>
      <c r="F128" s="4" t="s">
        <v>557</v>
      </c>
      <c r="G128" s="9" t="s">
        <v>42</v>
      </c>
      <c r="H128" s="9" t="s">
        <v>99</v>
      </c>
      <c r="I128" s="9">
        <f t="shared" si="58"/>
        <v>1</v>
      </c>
      <c r="J128" s="5"/>
      <c r="K128" s="5"/>
      <c r="L128" s="5"/>
      <c r="M128" s="41"/>
      <c r="N128" s="22"/>
      <c r="O128" s="20" t="str">
        <f t="shared" si="51"/>
        <v/>
      </c>
      <c r="P128" s="20">
        <f t="shared" si="36"/>
        <v>5</v>
      </c>
      <c r="Q128" s="21"/>
    </row>
    <row r="129" spans="1:17" ht="45" x14ac:dyDescent="0.25">
      <c r="A129" s="9" t="s">
        <v>558</v>
      </c>
      <c r="B129" s="9" t="s">
        <v>486</v>
      </c>
      <c r="C129" s="9" t="s">
        <v>559</v>
      </c>
      <c r="D129" s="29" t="s">
        <v>560</v>
      </c>
      <c r="E129" s="9" t="s">
        <v>50</v>
      </c>
      <c r="F129" s="4" t="s">
        <v>561</v>
      </c>
      <c r="G129" s="9" t="s">
        <v>42</v>
      </c>
      <c r="H129" s="9" t="s">
        <v>52</v>
      </c>
      <c r="I129" s="9">
        <v>3</v>
      </c>
      <c r="J129" s="5"/>
      <c r="K129" s="5"/>
      <c r="L129" s="5"/>
      <c r="M129" s="41"/>
      <c r="N129" s="22"/>
      <c r="O129" s="20" t="str">
        <f t="shared" si="51"/>
        <v/>
      </c>
      <c r="P129" s="20">
        <f t="shared" si="36"/>
        <v>15</v>
      </c>
      <c r="Q129" s="21" t="str">
        <f t="shared" ref="Q129" si="70">IFERROR(O129/P129,"")</f>
        <v/>
      </c>
    </row>
    <row r="130" spans="1:17" ht="45" x14ac:dyDescent="0.25">
      <c r="A130" s="9" t="s">
        <v>562</v>
      </c>
      <c r="B130" s="9" t="s">
        <v>486</v>
      </c>
      <c r="C130" s="9" t="s">
        <v>563</v>
      </c>
      <c r="D130" s="29" t="s">
        <v>564</v>
      </c>
      <c r="E130" s="9" t="s">
        <v>50</v>
      </c>
      <c r="F130" s="4" t="s">
        <v>565</v>
      </c>
      <c r="G130" s="9" t="s">
        <v>566</v>
      </c>
      <c r="H130" s="9" t="s">
        <v>52</v>
      </c>
      <c r="I130" s="9">
        <f t="shared" si="58"/>
        <v>3</v>
      </c>
      <c r="J130" s="5"/>
      <c r="K130" s="5"/>
      <c r="L130" s="5"/>
      <c r="M130" s="41"/>
      <c r="N130" s="22"/>
      <c r="O130" s="20" t="str">
        <f t="shared" si="51"/>
        <v/>
      </c>
      <c r="P130" s="20">
        <f t="shared" si="36"/>
        <v>15</v>
      </c>
      <c r="Q130" s="21"/>
    </row>
    <row r="131" spans="1:17" ht="45" x14ac:dyDescent="0.25">
      <c r="A131" s="9" t="s">
        <v>567</v>
      </c>
      <c r="B131" s="9" t="s">
        <v>486</v>
      </c>
      <c r="C131" s="9" t="s">
        <v>563</v>
      </c>
      <c r="D131" s="29" t="s">
        <v>568</v>
      </c>
      <c r="E131" s="9" t="s">
        <v>97</v>
      </c>
      <c r="F131" s="4" t="s">
        <v>569</v>
      </c>
      <c r="G131" s="9" t="s">
        <v>566</v>
      </c>
      <c r="H131" s="9" t="s">
        <v>99</v>
      </c>
      <c r="I131" s="9">
        <v>1</v>
      </c>
      <c r="J131" s="5"/>
      <c r="K131" s="5"/>
      <c r="L131" s="5"/>
      <c r="M131" s="41"/>
      <c r="N131" s="22"/>
      <c r="O131" s="20" t="str">
        <f t="shared" si="51"/>
        <v/>
      </c>
      <c r="P131" s="20">
        <f t="shared" si="36"/>
        <v>5</v>
      </c>
      <c r="Q131" s="21" t="str">
        <f t="shared" ref="Q131" si="71">IFERROR(O131/P131,"")</f>
        <v/>
      </c>
    </row>
    <row r="132" spans="1:17" ht="45" x14ac:dyDescent="0.25">
      <c r="A132" s="9" t="s">
        <v>570</v>
      </c>
      <c r="B132" s="9" t="s">
        <v>486</v>
      </c>
      <c r="C132" s="9" t="s">
        <v>571</v>
      </c>
      <c r="D132" s="29" t="s">
        <v>572</v>
      </c>
      <c r="E132" s="9" t="s">
        <v>97</v>
      </c>
      <c r="F132" s="4" t="s">
        <v>573</v>
      </c>
      <c r="G132" s="9" t="s">
        <v>278</v>
      </c>
      <c r="H132" s="9" t="s">
        <v>99</v>
      </c>
      <c r="I132" s="9">
        <f t="shared" si="58"/>
        <v>1</v>
      </c>
      <c r="J132" s="5"/>
      <c r="K132" s="5"/>
      <c r="L132" s="5"/>
      <c r="M132" s="41"/>
      <c r="N132" s="22"/>
      <c r="O132" s="20" t="str">
        <f t="shared" si="51"/>
        <v/>
      </c>
      <c r="P132" s="20">
        <f t="shared" si="36"/>
        <v>5</v>
      </c>
      <c r="Q132" s="21"/>
    </row>
    <row r="133" spans="1:17" ht="117.75" customHeight="1" x14ac:dyDescent="0.25">
      <c r="A133" s="9" t="s">
        <v>574</v>
      </c>
      <c r="B133" s="9" t="s">
        <v>486</v>
      </c>
      <c r="C133" s="9" t="s">
        <v>575</v>
      </c>
      <c r="D133" s="29" t="s">
        <v>576</v>
      </c>
      <c r="E133" s="9" t="s">
        <v>97</v>
      </c>
      <c r="F133" s="4" t="s">
        <v>577</v>
      </c>
      <c r="G133" s="9" t="s">
        <v>278</v>
      </c>
      <c r="H133" s="9" t="s">
        <v>99</v>
      </c>
      <c r="I133" s="9"/>
      <c r="J133" s="5"/>
      <c r="K133" s="5"/>
      <c r="L133" s="5"/>
      <c r="M133" s="41"/>
      <c r="N133" s="22"/>
      <c r="O133" s="20"/>
      <c r="P133" s="20">
        <f t="shared" ref="P133:P197" si="72">I133*5</f>
        <v>0</v>
      </c>
      <c r="Q133" s="21" t="str">
        <f t="shared" ref="Q133" si="73">IFERROR(O133/P133,"")</f>
        <v/>
      </c>
    </row>
    <row r="134" spans="1:17" ht="45" x14ac:dyDescent="0.25">
      <c r="A134" s="9" t="s">
        <v>578</v>
      </c>
      <c r="B134" s="9" t="s">
        <v>486</v>
      </c>
      <c r="C134" s="9" t="s">
        <v>579</v>
      </c>
      <c r="D134" s="29" t="s">
        <v>580</v>
      </c>
      <c r="E134" s="9" t="s">
        <v>97</v>
      </c>
      <c r="F134" s="4" t="s">
        <v>581</v>
      </c>
      <c r="G134" s="9" t="s">
        <v>582</v>
      </c>
      <c r="H134" s="9" t="s">
        <v>99</v>
      </c>
      <c r="I134" s="9">
        <f t="shared" si="58"/>
        <v>1</v>
      </c>
      <c r="J134" s="5"/>
      <c r="K134" s="5"/>
      <c r="L134" s="5"/>
      <c r="M134" s="41"/>
      <c r="N134" s="22"/>
      <c r="O134" s="20" t="str">
        <f t="shared" si="51"/>
        <v/>
      </c>
      <c r="P134" s="20">
        <f t="shared" si="72"/>
        <v>5</v>
      </c>
      <c r="Q134" s="21"/>
    </row>
    <row r="135" spans="1:17" ht="75" x14ac:dyDescent="0.25">
      <c r="A135" s="9" t="s">
        <v>583</v>
      </c>
      <c r="B135" s="9" t="s">
        <v>486</v>
      </c>
      <c r="C135" s="9" t="s">
        <v>584</v>
      </c>
      <c r="D135" s="30" t="s">
        <v>585</v>
      </c>
      <c r="E135" s="9" t="s">
        <v>50</v>
      </c>
      <c r="F135" s="4" t="s">
        <v>586</v>
      </c>
      <c r="G135" s="9" t="s">
        <v>587</v>
      </c>
      <c r="H135" s="9" t="s">
        <v>52</v>
      </c>
      <c r="I135" s="9">
        <v>3</v>
      </c>
      <c r="J135" s="5"/>
      <c r="K135" s="5"/>
      <c r="L135" s="5"/>
      <c r="M135" s="41"/>
      <c r="N135" s="22"/>
      <c r="O135" s="20" t="str">
        <f t="shared" si="51"/>
        <v/>
      </c>
      <c r="P135" s="20">
        <f t="shared" si="72"/>
        <v>15</v>
      </c>
      <c r="Q135" s="21" t="str">
        <f t="shared" ref="Q135" si="74">IFERROR(O135/P135,"")</f>
        <v/>
      </c>
    </row>
    <row r="136" spans="1:17" ht="60" x14ac:dyDescent="0.25">
      <c r="A136" s="9" t="s">
        <v>588</v>
      </c>
      <c r="B136" s="9" t="s">
        <v>486</v>
      </c>
      <c r="C136" s="9" t="s">
        <v>512</v>
      </c>
      <c r="D136" s="36" t="s">
        <v>589</v>
      </c>
      <c r="E136" s="9" t="s">
        <v>30</v>
      </c>
      <c r="F136" s="4" t="s">
        <v>590</v>
      </c>
      <c r="G136" s="9" t="s">
        <v>354</v>
      </c>
      <c r="H136" s="9" t="s">
        <v>33</v>
      </c>
      <c r="I136" s="9">
        <v>5</v>
      </c>
      <c r="J136" s="5"/>
      <c r="K136" s="5"/>
      <c r="L136" s="5"/>
      <c r="M136" s="41"/>
      <c r="N136" s="22"/>
      <c r="O136" s="20"/>
      <c r="P136" s="20">
        <f t="shared" si="72"/>
        <v>25</v>
      </c>
      <c r="Q136" s="21"/>
    </row>
    <row r="137" spans="1:17" ht="45" x14ac:dyDescent="0.25">
      <c r="A137" s="9" t="s">
        <v>591</v>
      </c>
      <c r="B137" s="9" t="s">
        <v>486</v>
      </c>
      <c r="C137" s="9" t="s">
        <v>592</v>
      </c>
      <c r="D137" s="29" t="s">
        <v>593</v>
      </c>
      <c r="E137" s="9" t="s">
        <v>30</v>
      </c>
      <c r="F137" s="4" t="s">
        <v>594</v>
      </c>
      <c r="G137" s="9" t="s">
        <v>317</v>
      </c>
      <c r="H137" s="9" t="s">
        <v>33</v>
      </c>
      <c r="I137" s="9">
        <v>5</v>
      </c>
      <c r="J137" s="5"/>
      <c r="K137" s="5"/>
      <c r="L137" s="5"/>
      <c r="M137" s="41"/>
      <c r="N137" s="22"/>
      <c r="O137" s="20"/>
      <c r="P137" s="20">
        <f t="shared" si="72"/>
        <v>25</v>
      </c>
      <c r="Q137" s="21">
        <f t="shared" ref="Q137" si="75">IFERROR(O137/P137,"")</f>
        <v>0</v>
      </c>
    </row>
    <row r="138" spans="1:17" ht="45" x14ac:dyDescent="0.25">
      <c r="A138" s="9" t="s">
        <v>595</v>
      </c>
      <c r="B138" s="9" t="s">
        <v>486</v>
      </c>
      <c r="C138" s="9" t="s">
        <v>592</v>
      </c>
      <c r="D138" s="29" t="s">
        <v>596</v>
      </c>
      <c r="E138" s="9" t="s">
        <v>50</v>
      </c>
      <c r="F138" s="4" t="s">
        <v>597</v>
      </c>
      <c r="G138" s="9" t="s">
        <v>42</v>
      </c>
      <c r="H138" s="9" t="s">
        <v>52</v>
      </c>
      <c r="I138" s="9">
        <v>3</v>
      </c>
      <c r="J138" s="5"/>
      <c r="K138" s="5"/>
      <c r="L138" s="5"/>
      <c r="M138" s="41"/>
      <c r="N138" s="22"/>
      <c r="O138" s="20"/>
      <c r="P138" s="20">
        <f t="shared" si="72"/>
        <v>15</v>
      </c>
      <c r="Q138" s="21"/>
    </row>
    <row r="139" spans="1:17" ht="45" x14ac:dyDescent="0.25">
      <c r="A139" s="9" t="s">
        <v>598</v>
      </c>
      <c r="B139" s="9" t="s">
        <v>486</v>
      </c>
      <c r="C139" s="9" t="s">
        <v>592</v>
      </c>
      <c r="D139" s="29" t="s">
        <v>599</v>
      </c>
      <c r="E139" s="9" t="s">
        <v>30</v>
      </c>
      <c r="F139" s="4" t="s">
        <v>600</v>
      </c>
      <c r="G139" s="9" t="s">
        <v>42</v>
      </c>
      <c r="H139" s="9" t="s">
        <v>33</v>
      </c>
      <c r="I139" s="9">
        <v>5</v>
      </c>
      <c r="J139" s="5"/>
      <c r="K139" s="5"/>
      <c r="L139" s="5"/>
      <c r="M139" s="41"/>
      <c r="N139" s="22"/>
      <c r="O139" s="20"/>
      <c r="P139" s="20">
        <f t="shared" si="72"/>
        <v>25</v>
      </c>
      <c r="Q139" s="21">
        <f t="shared" ref="Q139" si="76">IFERROR(O139/P139,"")</f>
        <v>0</v>
      </c>
    </row>
    <row r="140" spans="1:17" ht="45" x14ac:dyDescent="0.25">
      <c r="A140" s="9" t="s">
        <v>601</v>
      </c>
      <c r="B140" s="9" t="s">
        <v>486</v>
      </c>
      <c r="C140" s="9" t="s">
        <v>592</v>
      </c>
      <c r="D140" s="29" t="s">
        <v>602</v>
      </c>
      <c r="E140" s="9" t="s">
        <v>30</v>
      </c>
      <c r="F140" s="4" t="s">
        <v>603</v>
      </c>
      <c r="G140" s="9" t="s">
        <v>42</v>
      </c>
      <c r="H140" s="9" t="s">
        <v>33</v>
      </c>
      <c r="I140" s="9">
        <v>5</v>
      </c>
      <c r="J140" s="5"/>
      <c r="K140" s="5"/>
      <c r="L140" s="5"/>
      <c r="M140" s="41"/>
      <c r="N140" s="22"/>
      <c r="O140" s="20"/>
      <c r="P140" s="20">
        <f t="shared" si="72"/>
        <v>25</v>
      </c>
      <c r="Q140" s="21"/>
    </row>
    <row r="141" spans="1:17" ht="45" x14ac:dyDescent="0.25">
      <c r="A141" s="9" t="s">
        <v>604</v>
      </c>
      <c r="B141" s="9" t="s">
        <v>486</v>
      </c>
      <c r="C141" s="9" t="s">
        <v>592</v>
      </c>
      <c r="D141" s="29" t="s">
        <v>605</v>
      </c>
      <c r="E141" s="9" t="s">
        <v>50</v>
      </c>
      <c r="F141" s="4" t="s">
        <v>606</v>
      </c>
      <c r="G141" s="9" t="s">
        <v>42</v>
      </c>
      <c r="H141" s="9" t="s">
        <v>52</v>
      </c>
      <c r="I141" s="9">
        <v>3</v>
      </c>
      <c r="J141" s="5"/>
      <c r="K141" s="5"/>
      <c r="L141" s="5"/>
      <c r="M141" s="41"/>
      <c r="N141" s="22"/>
      <c r="O141" s="20"/>
      <c r="P141" s="20">
        <f t="shared" si="72"/>
        <v>15</v>
      </c>
      <c r="Q141" s="21">
        <f t="shared" ref="Q141" si="77">IFERROR(O141/P141,"")</f>
        <v>0</v>
      </c>
    </row>
    <row r="142" spans="1:17" ht="45" x14ac:dyDescent="0.25">
      <c r="A142" s="9" t="s">
        <v>607</v>
      </c>
      <c r="B142" s="9" t="s">
        <v>608</v>
      </c>
      <c r="C142" s="9" t="s">
        <v>609</v>
      </c>
      <c r="D142" s="29" t="s">
        <v>610</v>
      </c>
      <c r="E142" s="9" t="s">
        <v>30</v>
      </c>
      <c r="F142" s="4" t="s">
        <v>611</v>
      </c>
      <c r="G142" s="9" t="s">
        <v>42</v>
      </c>
      <c r="H142" s="9" t="s">
        <v>33</v>
      </c>
      <c r="I142" s="9">
        <f t="shared" si="58"/>
        <v>5</v>
      </c>
      <c r="J142" s="5"/>
      <c r="K142" s="5"/>
      <c r="L142" s="5"/>
      <c r="M142" s="41"/>
      <c r="N142" s="22"/>
      <c r="O142" s="20" t="str">
        <f t="shared" si="51"/>
        <v/>
      </c>
      <c r="P142" s="20">
        <f t="shared" si="72"/>
        <v>25</v>
      </c>
      <c r="Q142" s="21"/>
    </row>
    <row r="143" spans="1:17" ht="45" x14ac:dyDescent="0.25">
      <c r="A143" s="9" t="s">
        <v>612</v>
      </c>
      <c r="B143" s="9" t="s">
        <v>608</v>
      </c>
      <c r="C143" s="9" t="s">
        <v>613</v>
      </c>
      <c r="D143" s="29" t="s">
        <v>614</v>
      </c>
      <c r="E143" s="9" t="s">
        <v>30</v>
      </c>
      <c r="F143" s="4" t="s">
        <v>615</v>
      </c>
      <c r="G143" s="9" t="s">
        <v>42</v>
      </c>
      <c r="H143" s="9" t="s">
        <v>33</v>
      </c>
      <c r="I143" s="9">
        <f t="shared" si="58"/>
        <v>5</v>
      </c>
      <c r="J143" s="5"/>
      <c r="K143" s="5"/>
      <c r="L143" s="5"/>
      <c r="M143" s="41"/>
      <c r="N143" s="22"/>
      <c r="O143" s="20" t="str">
        <f t="shared" si="51"/>
        <v/>
      </c>
      <c r="P143" s="20">
        <f t="shared" si="72"/>
        <v>25</v>
      </c>
      <c r="Q143" s="21" t="str">
        <f t="shared" ref="Q143" si="78">IFERROR(O143/P143,"")</f>
        <v/>
      </c>
    </row>
    <row r="144" spans="1:17" ht="45" x14ac:dyDescent="0.25">
      <c r="A144" s="9" t="s">
        <v>616</v>
      </c>
      <c r="B144" s="9" t="s">
        <v>608</v>
      </c>
      <c r="C144" s="9" t="s">
        <v>617</v>
      </c>
      <c r="D144" s="29" t="s">
        <v>618</v>
      </c>
      <c r="E144" s="9" t="s">
        <v>30</v>
      </c>
      <c r="F144" s="4" t="s">
        <v>619</v>
      </c>
      <c r="G144" s="9" t="s">
        <v>42</v>
      </c>
      <c r="H144" s="9" t="s">
        <v>33</v>
      </c>
      <c r="I144" s="9">
        <f t="shared" si="58"/>
        <v>5</v>
      </c>
      <c r="J144" s="5"/>
      <c r="K144" s="5"/>
      <c r="L144" s="5"/>
      <c r="M144" s="41"/>
      <c r="N144" s="22"/>
      <c r="O144" s="20" t="str">
        <f t="shared" si="51"/>
        <v/>
      </c>
      <c r="P144" s="20">
        <f t="shared" si="72"/>
        <v>25</v>
      </c>
      <c r="Q144" s="21"/>
    </row>
    <row r="145" spans="1:17" ht="45" x14ac:dyDescent="0.25">
      <c r="A145" s="9" t="s">
        <v>620</v>
      </c>
      <c r="B145" s="9" t="s">
        <v>608</v>
      </c>
      <c r="C145" s="9" t="s">
        <v>621</v>
      </c>
      <c r="D145" s="29" t="s">
        <v>622</v>
      </c>
      <c r="E145" s="9" t="s">
        <v>30</v>
      </c>
      <c r="F145" s="4" t="s">
        <v>623</v>
      </c>
      <c r="G145" s="9" t="s">
        <v>42</v>
      </c>
      <c r="H145" s="9" t="s">
        <v>33</v>
      </c>
      <c r="I145" s="9">
        <f t="shared" si="58"/>
        <v>5</v>
      </c>
      <c r="J145" s="5"/>
      <c r="K145" s="5"/>
      <c r="L145" s="5"/>
      <c r="M145" s="41"/>
      <c r="N145" s="22"/>
      <c r="O145" s="20" t="str">
        <f t="shared" si="51"/>
        <v/>
      </c>
      <c r="P145" s="20">
        <f t="shared" si="72"/>
        <v>25</v>
      </c>
      <c r="Q145" s="21" t="str">
        <f t="shared" ref="Q145" si="79">IFERROR(O145/P145,"")</f>
        <v/>
      </c>
    </row>
    <row r="146" spans="1:17" ht="60" x14ac:dyDescent="0.25">
      <c r="A146" s="9" t="s">
        <v>624</v>
      </c>
      <c r="B146" s="9" t="s">
        <v>608</v>
      </c>
      <c r="C146" s="9" t="s">
        <v>625</v>
      </c>
      <c r="D146" s="29" t="s">
        <v>626</v>
      </c>
      <c r="E146" s="9" t="s">
        <v>30</v>
      </c>
      <c r="F146" s="4" t="s">
        <v>627</v>
      </c>
      <c r="G146" s="9" t="s">
        <v>42</v>
      </c>
      <c r="H146" s="9" t="s">
        <v>33</v>
      </c>
      <c r="I146" s="9">
        <v>5</v>
      </c>
      <c r="J146" s="5"/>
      <c r="K146" s="5"/>
      <c r="L146" s="5"/>
      <c r="M146" s="41"/>
      <c r="N146" s="22"/>
      <c r="O146" s="20"/>
      <c r="P146" s="20">
        <f t="shared" si="72"/>
        <v>25</v>
      </c>
      <c r="Q146" s="21"/>
    </row>
    <row r="147" spans="1:17" ht="45" x14ac:dyDescent="0.25">
      <c r="A147" s="9" t="s">
        <v>628</v>
      </c>
      <c r="B147" s="9" t="s">
        <v>608</v>
      </c>
      <c r="C147" s="9" t="s">
        <v>629</v>
      </c>
      <c r="D147" s="29" t="s">
        <v>630</v>
      </c>
      <c r="E147" s="9" t="s">
        <v>50</v>
      </c>
      <c r="F147" s="4" t="s">
        <v>631</v>
      </c>
      <c r="G147" s="9" t="s">
        <v>42</v>
      </c>
      <c r="H147" s="9" t="s">
        <v>99</v>
      </c>
      <c r="I147" s="9">
        <v>3</v>
      </c>
      <c r="J147" s="5"/>
      <c r="K147" s="5"/>
      <c r="L147" s="5"/>
      <c r="M147" s="41"/>
      <c r="N147" s="22"/>
      <c r="O147" s="20" t="str">
        <f t="shared" si="51"/>
        <v/>
      </c>
      <c r="P147" s="20">
        <f t="shared" si="72"/>
        <v>15</v>
      </c>
      <c r="Q147" s="21" t="str">
        <f t="shared" ref="Q147" si="80">IFERROR(O147/P147,"")</f>
        <v/>
      </c>
    </row>
    <row r="148" spans="1:17" ht="45" x14ac:dyDescent="0.25">
      <c r="A148" s="9" t="s">
        <v>632</v>
      </c>
      <c r="B148" s="9" t="s">
        <v>608</v>
      </c>
      <c r="C148" s="9" t="s">
        <v>633</v>
      </c>
      <c r="D148" s="29" t="s">
        <v>634</v>
      </c>
      <c r="E148" s="9" t="s">
        <v>50</v>
      </c>
      <c r="F148" s="4" t="s">
        <v>635</v>
      </c>
      <c r="G148" s="9" t="s">
        <v>278</v>
      </c>
      <c r="H148" s="9" t="s">
        <v>99</v>
      </c>
      <c r="I148" s="9">
        <v>1</v>
      </c>
      <c r="J148" s="5"/>
      <c r="K148" s="5"/>
      <c r="L148" s="5"/>
      <c r="M148" s="41"/>
      <c r="N148" s="22"/>
      <c r="O148" s="20" t="str">
        <f t="shared" si="51"/>
        <v/>
      </c>
      <c r="P148" s="20">
        <f t="shared" si="72"/>
        <v>5</v>
      </c>
      <c r="Q148" s="21"/>
    </row>
    <row r="149" spans="1:17" ht="45" x14ac:dyDescent="0.25">
      <c r="A149" s="9" t="s">
        <v>636</v>
      </c>
      <c r="B149" s="9" t="s">
        <v>608</v>
      </c>
      <c r="C149" s="9" t="s">
        <v>637</v>
      </c>
      <c r="D149" s="29" t="s">
        <v>638</v>
      </c>
      <c r="E149" s="9" t="s">
        <v>50</v>
      </c>
      <c r="F149" s="4" t="s">
        <v>639</v>
      </c>
      <c r="G149" s="9" t="s">
        <v>640</v>
      </c>
      <c r="H149" s="9" t="s">
        <v>52</v>
      </c>
      <c r="I149" s="9">
        <f t="shared" si="58"/>
        <v>3</v>
      </c>
      <c r="J149" s="5"/>
      <c r="K149" s="5"/>
      <c r="L149" s="5"/>
      <c r="M149" s="41"/>
      <c r="N149" s="22"/>
      <c r="O149" s="20" t="str">
        <f t="shared" si="51"/>
        <v/>
      </c>
      <c r="P149" s="20">
        <f t="shared" si="72"/>
        <v>15</v>
      </c>
      <c r="Q149" s="21" t="str">
        <f t="shared" ref="Q149" si="81">IFERROR(O149/P149,"")</f>
        <v/>
      </c>
    </row>
    <row r="150" spans="1:17" ht="45" x14ac:dyDescent="0.25">
      <c r="A150" s="9" t="s">
        <v>641</v>
      </c>
      <c r="B150" s="9" t="s">
        <v>608</v>
      </c>
      <c r="C150" s="9" t="s">
        <v>642</v>
      </c>
      <c r="D150" s="29" t="s">
        <v>643</v>
      </c>
      <c r="E150" s="9" t="s">
        <v>97</v>
      </c>
      <c r="F150" s="4" t="s">
        <v>644</v>
      </c>
      <c r="G150" s="9" t="s">
        <v>645</v>
      </c>
      <c r="H150" s="9" t="s">
        <v>99</v>
      </c>
      <c r="I150" s="9">
        <f t="shared" si="58"/>
        <v>1</v>
      </c>
      <c r="J150" s="5"/>
      <c r="K150" s="5"/>
      <c r="L150" s="5"/>
      <c r="M150" s="41"/>
      <c r="N150" s="22"/>
      <c r="O150" s="20" t="str">
        <f t="shared" si="51"/>
        <v/>
      </c>
      <c r="P150" s="20">
        <f t="shared" si="72"/>
        <v>5</v>
      </c>
      <c r="Q150" s="21"/>
    </row>
    <row r="151" spans="1:17" ht="90" x14ac:dyDescent="0.25">
      <c r="A151" s="9" t="s">
        <v>646</v>
      </c>
      <c r="B151" s="9" t="s">
        <v>608</v>
      </c>
      <c r="C151" s="9" t="s">
        <v>647</v>
      </c>
      <c r="D151" s="29" t="s">
        <v>648</v>
      </c>
      <c r="E151" s="9" t="s">
        <v>30</v>
      </c>
      <c r="F151" s="4" t="s">
        <v>649</v>
      </c>
      <c r="G151" s="9" t="s">
        <v>65</v>
      </c>
      <c r="H151" s="9" t="s">
        <v>33</v>
      </c>
      <c r="I151" s="9">
        <v>5</v>
      </c>
      <c r="J151" s="5"/>
      <c r="K151" s="5"/>
      <c r="L151" s="5"/>
      <c r="M151" s="41"/>
      <c r="N151" s="22"/>
      <c r="O151" s="20"/>
      <c r="P151" s="20">
        <f t="shared" ref="P151" si="82">I151*5</f>
        <v>25</v>
      </c>
      <c r="Q151" s="21">
        <f t="shared" ref="Q151" si="83">IFERROR(O151/P151,"")</f>
        <v>0</v>
      </c>
    </row>
    <row r="152" spans="1:17" ht="30" x14ac:dyDescent="0.25">
      <c r="A152" s="9" t="s">
        <v>650</v>
      </c>
      <c r="B152" s="9" t="s">
        <v>651</v>
      </c>
      <c r="C152" s="9" t="s">
        <v>652</v>
      </c>
      <c r="D152" s="29" t="s">
        <v>653</v>
      </c>
      <c r="E152" s="9" t="s">
        <v>30</v>
      </c>
      <c r="F152" s="4" t="s">
        <v>654</v>
      </c>
      <c r="G152" s="9" t="s">
        <v>278</v>
      </c>
      <c r="H152" s="9" t="s">
        <v>33</v>
      </c>
      <c r="I152" s="9">
        <f t="shared" si="58"/>
        <v>5</v>
      </c>
      <c r="J152" s="5"/>
      <c r="K152" s="5"/>
      <c r="L152" s="5"/>
      <c r="M152" s="41"/>
      <c r="N152" s="22"/>
      <c r="O152" s="20"/>
      <c r="P152" s="20">
        <f t="shared" si="72"/>
        <v>25</v>
      </c>
      <c r="Q152" s="21">
        <f t="shared" ref="Q152" si="84">IFERROR(O152/P152,"")</f>
        <v>0</v>
      </c>
    </row>
    <row r="153" spans="1:17" ht="45" x14ac:dyDescent="0.25">
      <c r="A153" s="9" t="s">
        <v>655</v>
      </c>
      <c r="B153" s="9" t="s">
        <v>651</v>
      </c>
      <c r="C153" s="9" t="s">
        <v>656</v>
      </c>
      <c r="D153" s="29" t="s">
        <v>657</v>
      </c>
      <c r="E153" s="9" t="s">
        <v>30</v>
      </c>
      <c r="F153" s="4" t="s">
        <v>658</v>
      </c>
      <c r="G153" s="9" t="s">
        <v>278</v>
      </c>
      <c r="H153" s="9" t="s">
        <v>33</v>
      </c>
      <c r="I153" s="9">
        <f t="shared" si="58"/>
        <v>5</v>
      </c>
      <c r="J153" s="5"/>
      <c r="K153" s="5"/>
      <c r="L153" s="5"/>
      <c r="M153" s="41"/>
      <c r="N153" s="22"/>
      <c r="O153" s="20" t="str">
        <f t="shared" si="51"/>
        <v/>
      </c>
      <c r="P153" s="20">
        <f t="shared" si="72"/>
        <v>25</v>
      </c>
      <c r="Q153" s="21"/>
    </row>
    <row r="154" spans="1:17" ht="60" x14ac:dyDescent="0.25">
      <c r="A154" s="9" t="s">
        <v>659</v>
      </c>
      <c r="B154" s="9" t="s">
        <v>651</v>
      </c>
      <c r="C154" s="9" t="s">
        <v>660</v>
      </c>
      <c r="D154" s="29" t="s">
        <v>661</v>
      </c>
      <c r="E154" s="9" t="s">
        <v>97</v>
      </c>
      <c r="F154" s="4" t="s">
        <v>662</v>
      </c>
      <c r="G154" s="9" t="s">
        <v>278</v>
      </c>
      <c r="H154" s="9" t="s">
        <v>99</v>
      </c>
      <c r="I154" s="9"/>
      <c r="J154" s="5"/>
      <c r="K154" s="5"/>
      <c r="L154" s="5"/>
      <c r="M154" s="41"/>
      <c r="N154" s="22"/>
      <c r="O154" s="20"/>
      <c r="P154" s="20">
        <f t="shared" si="72"/>
        <v>0</v>
      </c>
      <c r="Q154" s="21" t="str">
        <f t="shared" ref="Q154" si="85">IFERROR(O154/P154,"")</f>
        <v/>
      </c>
    </row>
    <row r="155" spans="1:17" ht="45" x14ac:dyDescent="0.25">
      <c r="A155" s="9" t="s">
        <v>663</v>
      </c>
      <c r="B155" s="9" t="s">
        <v>651</v>
      </c>
      <c r="C155" s="9" t="s">
        <v>664</v>
      </c>
      <c r="D155" s="29" t="s">
        <v>665</v>
      </c>
      <c r="E155" s="9" t="s">
        <v>50</v>
      </c>
      <c r="F155" s="4" t="s">
        <v>666</v>
      </c>
      <c r="G155" s="9" t="s">
        <v>278</v>
      </c>
      <c r="H155" s="9" t="s">
        <v>52</v>
      </c>
      <c r="I155" s="9"/>
      <c r="J155" s="5"/>
      <c r="K155" s="5"/>
      <c r="L155" s="5"/>
      <c r="M155" s="41"/>
      <c r="N155" s="22"/>
      <c r="O155" s="20"/>
      <c r="P155" s="20">
        <f t="shared" si="72"/>
        <v>0</v>
      </c>
      <c r="Q155" s="21"/>
    </row>
    <row r="156" spans="1:17" ht="60" x14ac:dyDescent="0.25">
      <c r="A156" s="9" t="s">
        <v>667</v>
      </c>
      <c r="B156" s="9" t="s">
        <v>651</v>
      </c>
      <c r="C156" s="9" t="s">
        <v>668</v>
      </c>
      <c r="D156" s="29" t="s">
        <v>669</v>
      </c>
      <c r="E156" s="9" t="s">
        <v>50</v>
      </c>
      <c r="F156" s="4" t="s">
        <v>670</v>
      </c>
      <c r="G156" s="9" t="s">
        <v>278</v>
      </c>
      <c r="H156" s="9" t="s">
        <v>52</v>
      </c>
      <c r="I156" s="9"/>
      <c r="J156" s="5"/>
      <c r="K156" s="5"/>
      <c r="L156" s="5"/>
      <c r="M156" s="41"/>
      <c r="N156" s="22"/>
      <c r="O156" s="20"/>
      <c r="P156" s="20">
        <f t="shared" si="72"/>
        <v>0</v>
      </c>
      <c r="Q156" s="21" t="str">
        <f t="shared" ref="Q156" si="86">IFERROR(O156/P156,"")</f>
        <v/>
      </c>
    </row>
    <row r="157" spans="1:17" ht="60" x14ac:dyDescent="0.25">
      <c r="A157" s="9" t="s">
        <v>671</v>
      </c>
      <c r="B157" s="9" t="s">
        <v>651</v>
      </c>
      <c r="C157" s="9" t="s">
        <v>656</v>
      </c>
      <c r="D157" s="29" t="s">
        <v>672</v>
      </c>
      <c r="E157" s="9" t="s">
        <v>50</v>
      </c>
      <c r="F157" s="4" t="s">
        <v>673</v>
      </c>
      <c r="G157" s="9" t="s">
        <v>278</v>
      </c>
      <c r="H157" s="9" t="s">
        <v>52</v>
      </c>
      <c r="I157" s="9"/>
      <c r="J157" s="5"/>
      <c r="K157" s="5"/>
      <c r="L157" s="5"/>
      <c r="M157" s="41"/>
      <c r="N157" s="22"/>
      <c r="O157" s="20"/>
      <c r="P157" s="20">
        <f t="shared" si="72"/>
        <v>0</v>
      </c>
      <c r="Q157" s="21"/>
    </row>
    <row r="158" spans="1:17" ht="45" x14ac:dyDescent="0.25">
      <c r="A158" s="9" t="s">
        <v>674</v>
      </c>
      <c r="B158" s="9" t="s">
        <v>651</v>
      </c>
      <c r="C158" s="9" t="s">
        <v>675</v>
      </c>
      <c r="D158" s="29" t="s">
        <v>676</v>
      </c>
      <c r="E158" s="9" t="s">
        <v>30</v>
      </c>
      <c r="F158" s="4" t="s">
        <v>407</v>
      </c>
      <c r="G158" s="9" t="s">
        <v>278</v>
      </c>
      <c r="H158" s="9" t="s">
        <v>33</v>
      </c>
      <c r="I158" s="9">
        <v>5</v>
      </c>
      <c r="J158" s="5"/>
      <c r="K158" s="5"/>
      <c r="L158" s="5"/>
      <c r="M158" s="41"/>
      <c r="N158" s="22"/>
      <c r="O158" s="20" t="str">
        <f t="shared" si="51"/>
        <v/>
      </c>
      <c r="P158" s="20">
        <f t="shared" si="72"/>
        <v>25</v>
      </c>
      <c r="Q158" s="21" t="str">
        <f t="shared" ref="Q158" si="87">IFERROR(O158/P158,"")</f>
        <v/>
      </c>
    </row>
    <row r="159" spans="1:17" ht="45" x14ac:dyDescent="0.25">
      <c r="A159" s="9" t="s">
        <v>677</v>
      </c>
      <c r="B159" s="9" t="s">
        <v>651</v>
      </c>
      <c r="C159" s="9" t="s">
        <v>678</v>
      </c>
      <c r="D159" s="29" t="s">
        <v>679</v>
      </c>
      <c r="E159" s="9" t="s">
        <v>30</v>
      </c>
      <c r="F159" s="4" t="s">
        <v>407</v>
      </c>
      <c r="G159" s="9" t="s">
        <v>278</v>
      </c>
      <c r="H159" s="9" t="s">
        <v>33</v>
      </c>
      <c r="I159" s="9">
        <v>5</v>
      </c>
      <c r="J159" s="5"/>
      <c r="K159" s="5"/>
      <c r="L159" s="5"/>
      <c r="M159" s="41"/>
      <c r="N159" s="22"/>
      <c r="O159" s="20" t="str">
        <f t="shared" si="51"/>
        <v/>
      </c>
      <c r="P159" s="20">
        <f t="shared" si="72"/>
        <v>25</v>
      </c>
      <c r="Q159" s="21"/>
    </row>
    <row r="160" spans="1:17" ht="45" x14ac:dyDescent="0.25">
      <c r="A160" s="9" t="s">
        <v>680</v>
      </c>
      <c r="B160" s="9" t="s">
        <v>651</v>
      </c>
      <c r="C160" s="9" t="s">
        <v>681</v>
      </c>
      <c r="D160" s="29" t="s">
        <v>682</v>
      </c>
      <c r="E160" s="9" t="s">
        <v>30</v>
      </c>
      <c r="F160" s="4" t="s">
        <v>407</v>
      </c>
      <c r="G160" s="9" t="s">
        <v>278</v>
      </c>
      <c r="H160" s="9" t="s">
        <v>33</v>
      </c>
      <c r="I160" s="9">
        <v>5</v>
      </c>
      <c r="J160" s="5"/>
      <c r="K160" s="5"/>
      <c r="L160" s="5"/>
      <c r="M160" s="41"/>
      <c r="N160" s="22"/>
      <c r="O160" s="20" t="str">
        <f t="shared" si="51"/>
        <v/>
      </c>
      <c r="P160" s="20">
        <f t="shared" si="72"/>
        <v>25</v>
      </c>
      <c r="Q160" s="21" t="str">
        <f t="shared" ref="Q160" si="88">IFERROR(O160/P160,"")</f>
        <v/>
      </c>
    </row>
    <row r="161" spans="1:17" ht="45" x14ac:dyDescent="0.25">
      <c r="A161" s="9" t="s">
        <v>683</v>
      </c>
      <c r="B161" s="9" t="s">
        <v>651</v>
      </c>
      <c r="C161" s="9" t="s">
        <v>684</v>
      </c>
      <c r="D161" s="29" t="s">
        <v>685</v>
      </c>
      <c r="E161" s="9" t="s">
        <v>30</v>
      </c>
      <c r="F161" s="4" t="s">
        <v>407</v>
      </c>
      <c r="G161" s="9" t="s">
        <v>278</v>
      </c>
      <c r="H161" s="9" t="s">
        <v>33</v>
      </c>
      <c r="I161" s="9">
        <v>5</v>
      </c>
      <c r="J161" s="5"/>
      <c r="K161" s="5"/>
      <c r="L161" s="5"/>
      <c r="M161" s="41"/>
      <c r="N161" s="22"/>
      <c r="O161" s="20" t="str">
        <f t="shared" si="51"/>
        <v/>
      </c>
      <c r="P161" s="20">
        <f t="shared" si="72"/>
        <v>25</v>
      </c>
      <c r="Q161" s="21"/>
    </row>
    <row r="162" spans="1:17" ht="45" x14ac:dyDescent="0.25">
      <c r="A162" s="9" t="s">
        <v>686</v>
      </c>
      <c r="B162" s="9" t="s">
        <v>651</v>
      </c>
      <c r="C162" s="9" t="s">
        <v>687</v>
      </c>
      <c r="D162" s="29" t="s">
        <v>688</v>
      </c>
      <c r="E162" s="9" t="s">
        <v>30</v>
      </c>
      <c r="F162" s="4" t="s">
        <v>689</v>
      </c>
      <c r="G162" s="9" t="s">
        <v>278</v>
      </c>
      <c r="H162" s="9" t="s">
        <v>33</v>
      </c>
      <c r="I162" s="9">
        <f t="shared" si="58"/>
        <v>5</v>
      </c>
      <c r="J162" s="5"/>
      <c r="K162" s="5"/>
      <c r="L162" s="5"/>
      <c r="M162" s="41"/>
      <c r="N162" s="22"/>
      <c r="O162" s="20" t="str">
        <f t="shared" si="51"/>
        <v/>
      </c>
      <c r="P162" s="20">
        <f t="shared" si="72"/>
        <v>25</v>
      </c>
      <c r="Q162" s="21" t="str">
        <f t="shared" ref="Q162" si="89">IFERROR(O162/P162,"")</f>
        <v/>
      </c>
    </row>
    <row r="163" spans="1:17" ht="45" x14ac:dyDescent="0.25">
      <c r="A163" s="9" t="s">
        <v>690</v>
      </c>
      <c r="B163" s="9" t="s">
        <v>651</v>
      </c>
      <c r="C163" s="9" t="s">
        <v>691</v>
      </c>
      <c r="D163" s="29" t="s">
        <v>692</v>
      </c>
      <c r="E163" s="9" t="s">
        <v>30</v>
      </c>
      <c r="F163" s="4" t="s">
        <v>693</v>
      </c>
      <c r="G163" s="9" t="s">
        <v>278</v>
      </c>
      <c r="H163" s="9" t="s">
        <v>33</v>
      </c>
      <c r="I163" s="9">
        <f t="shared" si="58"/>
        <v>5</v>
      </c>
      <c r="J163" s="5"/>
      <c r="K163" s="5"/>
      <c r="L163" s="5"/>
      <c r="M163" s="41"/>
      <c r="N163" s="22"/>
      <c r="O163" s="20" t="str">
        <f t="shared" si="51"/>
        <v/>
      </c>
      <c r="P163" s="20">
        <f t="shared" si="72"/>
        <v>25</v>
      </c>
      <c r="Q163" s="21"/>
    </row>
    <row r="164" spans="1:17" ht="30" x14ac:dyDescent="0.25">
      <c r="A164" s="9" t="s">
        <v>694</v>
      </c>
      <c r="B164" s="9" t="s">
        <v>651</v>
      </c>
      <c r="C164" s="9" t="s">
        <v>695</v>
      </c>
      <c r="D164" s="29" t="s">
        <v>696</v>
      </c>
      <c r="E164" s="9" t="s">
        <v>30</v>
      </c>
      <c r="F164" s="4" t="s">
        <v>697</v>
      </c>
      <c r="G164" s="9" t="s">
        <v>278</v>
      </c>
      <c r="H164" s="9" t="s">
        <v>33</v>
      </c>
      <c r="I164" s="9">
        <f t="shared" si="58"/>
        <v>5</v>
      </c>
      <c r="J164" s="5"/>
      <c r="K164" s="5"/>
      <c r="L164" s="5"/>
      <c r="M164" s="41"/>
      <c r="N164" s="22"/>
      <c r="O164" s="20" t="str">
        <f t="shared" si="51"/>
        <v/>
      </c>
      <c r="P164" s="20">
        <f t="shared" si="72"/>
        <v>25</v>
      </c>
      <c r="Q164" s="21" t="str">
        <f t="shared" ref="Q164" si="90">IFERROR(O164/P164,"")</f>
        <v/>
      </c>
    </row>
    <row r="165" spans="1:17" ht="60" x14ac:dyDescent="0.25">
      <c r="A165" s="9" t="s">
        <v>698</v>
      </c>
      <c r="B165" s="9" t="s">
        <v>651</v>
      </c>
      <c r="C165" s="9" t="s">
        <v>699</v>
      </c>
      <c r="D165" s="29" t="s">
        <v>700</v>
      </c>
      <c r="E165" s="9" t="s">
        <v>30</v>
      </c>
      <c r="F165" s="4" t="s">
        <v>701</v>
      </c>
      <c r="G165" s="9" t="s">
        <v>278</v>
      </c>
      <c r="H165" s="9" t="s">
        <v>33</v>
      </c>
      <c r="I165" s="9">
        <v>5</v>
      </c>
      <c r="J165" s="5"/>
      <c r="K165" s="5"/>
      <c r="L165" s="5"/>
      <c r="M165" s="41"/>
      <c r="N165" s="22"/>
      <c r="O165" s="20"/>
      <c r="P165" s="20">
        <f t="shared" si="72"/>
        <v>25</v>
      </c>
      <c r="Q165" s="21"/>
    </row>
    <row r="166" spans="1:17" ht="30" x14ac:dyDescent="0.25">
      <c r="A166" s="9" t="s">
        <v>702</v>
      </c>
      <c r="B166" s="9" t="s">
        <v>651</v>
      </c>
      <c r="C166" s="9" t="s">
        <v>703</v>
      </c>
      <c r="D166" s="29" t="s">
        <v>704</v>
      </c>
      <c r="E166" s="9" t="s">
        <v>50</v>
      </c>
      <c r="F166" s="4" t="s">
        <v>705</v>
      </c>
      <c r="G166" s="9" t="s">
        <v>706</v>
      </c>
      <c r="H166" s="9" t="s">
        <v>52</v>
      </c>
      <c r="I166" s="9">
        <f t="shared" si="58"/>
        <v>3</v>
      </c>
      <c r="J166" s="5"/>
      <c r="K166" s="5"/>
      <c r="L166" s="5"/>
      <c r="M166" s="41"/>
      <c r="N166" s="22"/>
      <c r="O166" s="20" t="str">
        <f t="shared" si="51"/>
        <v/>
      </c>
      <c r="P166" s="20">
        <f t="shared" si="72"/>
        <v>15</v>
      </c>
      <c r="Q166" s="21" t="str">
        <f t="shared" ref="Q166" si="91">IFERROR(O166/P166,"")</f>
        <v/>
      </c>
    </row>
    <row r="167" spans="1:17" ht="90" x14ac:dyDescent="0.25">
      <c r="A167" s="9" t="s">
        <v>707</v>
      </c>
      <c r="B167" s="9" t="s">
        <v>651</v>
      </c>
      <c r="C167" s="9" t="s">
        <v>708</v>
      </c>
      <c r="D167" s="29" t="s">
        <v>709</v>
      </c>
      <c r="E167" s="9" t="s">
        <v>30</v>
      </c>
      <c r="F167" s="4" t="s">
        <v>710</v>
      </c>
      <c r="G167" s="9" t="s">
        <v>278</v>
      </c>
      <c r="H167" s="9" t="s">
        <v>33</v>
      </c>
      <c r="I167" s="9">
        <v>5</v>
      </c>
      <c r="J167" s="5"/>
      <c r="K167" s="5"/>
      <c r="L167" s="5"/>
      <c r="M167" s="41"/>
      <c r="N167" s="22"/>
      <c r="O167" s="20"/>
      <c r="P167" s="20">
        <f t="shared" si="72"/>
        <v>25</v>
      </c>
      <c r="Q167" s="21"/>
    </row>
    <row r="168" spans="1:17" ht="90" x14ac:dyDescent="0.25">
      <c r="A168" s="9" t="s">
        <v>711</v>
      </c>
      <c r="B168" s="9" t="s">
        <v>651</v>
      </c>
      <c r="C168" s="9" t="s">
        <v>712</v>
      </c>
      <c r="D168" s="29" t="s">
        <v>713</v>
      </c>
      <c r="E168" s="9" t="s">
        <v>30</v>
      </c>
      <c r="F168" s="4" t="s">
        <v>714</v>
      </c>
      <c r="G168" s="9" t="s">
        <v>42</v>
      </c>
      <c r="H168" s="9" t="s">
        <v>33</v>
      </c>
      <c r="I168" s="9">
        <v>5</v>
      </c>
      <c r="J168" s="5"/>
      <c r="K168" s="5"/>
      <c r="L168" s="5"/>
      <c r="M168" s="41"/>
      <c r="N168" s="22"/>
      <c r="O168" s="20"/>
      <c r="P168" s="20">
        <f t="shared" si="72"/>
        <v>25</v>
      </c>
      <c r="Q168" s="21">
        <f t="shared" ref="Q168" si="92">IFERROR(O168/P168,"")</f>
        <v>0</v>
      </c>
    </row>
    <row r="169" spans="1:17" ht="75" x14ac:dyDescent="0.25">
      <c r="A169" s="9" t="s">
        <v>715</v>
      </c>
      <c r="B169" s="9" t="s">
        <v>651</v>
      </c>
      <c r="C169" s="9" t="s">
        <v>716</v>
      </c>
      <c r="D169" s="29" t="s">
        <v>717</v>
      </c>
      <c r="E169" s="9" t="s">
        <v>30</v>
      </c>
      <c r="F169" s="4" t="s">
        <v>718</v>
      </c>
      <c r="G169" s="9" t="s">
        <v>719</v>
      </c>
      <c r="H169" s="9" t="s">
        <v>33</v>
      </c>
      <c r="I169" s="9">
        <v>5</v>
      </c>
      <c r="J169" s="5"/>
      <c r="K169" s="5"/>
      <c r="L169" s="5"/>
      <c r="M169" s="41"/>
      <c r="N169" s="22"/>
      <c r="O169" s="20"/>
      <c r="P169" s="20">
        <f t="shared" si="72"/>
        <v>25</v>
      </c>
      <c r="Q169" s="21"/>
    </row>
    <row r="170" spans="1:17" ht="75" x14ac:dyDescent="0.25">
      <c r="A170" s="9" t="s">
        <v>720</v>
      </c>
      <c r="B170" s="9" t="s">
        <v>651</v>
      </c>
      <c r="C170" s="9" t="s">
        <v>721</v>
      </c>
      <c r="D170" s="29" t="s">
        <v>722</v>
      </c>
      <c r="E170" s="9" t="s">
        <v>30</v>
      </c>
      <c r="F170" s="4" t="s">
        <v>723</v>
      </c>
      <c r="G170" s="9" t="s">
        <v>231</v>
      </c>
      <c r="H170" s="9" t="s">
        <v>33</v>
      </c>
      <c r="I170" s="9">
        <v>5</v>
      </c>
      <c r="J170" s="5"/>
      <c r="K170" s="5"/>
      <c r="L170" s="5"/>
      <c r="M170" s="41"/>
      <c r="N170" s="22"/>
      <c r="O170" s="20"/>
      <c r="P170" s="20">
        <f t="shared" si="72"/>
        <v>25</v>
      </c>
      <c r="Q170" s="21">
        <f t="shared" ref="Q170" si="93">IFERROR(O170/P170,"")</f>
        <v>0</v>
      </c>
    </row>
    <row r="171" spans="1:17" ht="30" x14ac:dyDescent="0.25">
      <c r="A171" s="9" t="s">
        <v>724</v>
      </c>
      <c r="B171" s="9" t="s">
        <v>651</v>
      </c>
      <c r="C171" s="9" t="s">
        <v>725</v>
      </c>
      <c r="D171" s="29" t="s">
        <v>726</v>
      </c>
      <c r="E171" s="9" t="s">
        <v>30</v>
      </c>
      <c r="F171" s="4" t="s">
        <v>727</v>
      </c>
      <c r="G171" s="9" t="s">
        <v>278</v>
      </c>
      <c r="H171" s="9" t="s">
        <v>33</v>
      </c>
      <c r="I171" s="9">
        <f t="shared" si="58"/>
        <v>5</v>
      </c>
      <c r="J171" s="5"/>
      <c r="K171" s="5"/>
      <c r="L171" s="5"/>
      <c r="M171" s="41"/>
      <c r="N171" s="22"/>
      <c r="O171" s="20" t="str">
        <f t="shared" si="51"/>
        <v/>
      </c>
      <c r="P171" s="20">
        <f t="shared" si="72"/>
        <v>25</v>
      </c>
      <c r="Q171" s="21"/>
    </row>
    <row r="172" spans="1:17" ht="45" x14ac:dyDescent="0.25">
      <c r="A172" s="9" t="s">
        <v>728</v>
      </c>
      <c r="B172" s="9" t="s">
        <v>651</v>
      </c>
      <c r="C172" s="9" t="s">
        <v>729</v>
      </c>
      <c r="D172" s="29" t="s">
        <v>730</v>
      </c>
      <c r="E172" s="9" t="s">
        <v>30</v>
      </c>
      <c r="F172" s="4" t="s">
        <v>731</v>
      </c>
      <c r="G172" s="9" t="s">
        <v>732</v>
      </c>
      <c r="H172" s="9" t="s">
        <v>33</v>
      </c>
      <c r="I172" s="9">
        <f t="shared" ref="I172:I221" si="94">IF(E172="High",5,IF(E172="Medium",3,1))</f>
        <v>5</v>
      </c>
      <c r="J172" s="5"/>
      <c r="K172" s="5"/>
      <c r="L172" s="5"/>
      <c r="M172" s="41"/>
      <c r="N172" s="22"/>
      <c r="O172" s="20" t="str">
        <f t="shared" si="51"/>
        <v/>
      </c>
      <c r="P172" s="20">
        <f t="shared" si="72"/>
        <v>25</v>
      </c>
      <c r="Q172" s="21" t="str">
        <f t="shared" ref="Q172" si="95">IFERROR(O172/P172,"")</f>
        <v/>
      </c>
    </row>
    <row r="173" spans="1:17" ht="30" x14ac:dyDescent="0.25">
      <c r="A173" s="9" t="s">
        <v>733</v>
      </c>
      <c r="B173" s="9" t="s">
        <v>651</v>
      </c>
      <c r="C173" s="9" t="s">
        <v>734</v>
      </c>
      <c r="D173" s="29" t="s">
        <v>735</v>
      </c>
      <c r="E173" s="9" t="s">
        <v>50</v>
      </c>
      <c r="F173" s="4" t="s">
        <v>736</v>
      </c>
      <c r="G173" s="9" t="s">
        <v>291</v>
      </c>
      <c r="H173" s="9" t="s">
        <v>52</v>
      </c>
      <c r="I173" s="9">
        <f t="shared" si="94"/>
        <v>3</v>
      </c>
      <c r="J173" s="5"/>
      <c r="K173" s="5"/>
      <c r="L173" s="5"/>
      <c r="M173" s="41"/>
      <c r="N173" s="22"/>
      <c r="O173" s="20" t="str">
        <f t="shared" si="51"/>
        <v/>
      </c>
      <c r="P173" s="20">
        <f t="shared" si="72"/>
        <v>15</v>
      </c>
      <c r="Q173" s="21"/>
    </row>
    <row r="174" spans="1:17" ht="30" x14ac:dyDescent="0.25">
      <c r="A174" s="9" t="s">
        <v>737</v>
      </c>
      <c r="B174" s="9" t="s">
        <v>651</v>
      </c>
      <c r="C174" s="9" t="s">
        <v>738</v>
      </c>
      <c r="D174" s="29" t="s">
        <v>739</v>
      </c>
      <c r="E174" s="9" t="s">
        <v>50</v>
      </c>
      <c r="F174" s="4" t="s">
        <v>740</v>
      </c>
      <c r="G174" s="9" t="s">
        <v>706</v>
      </c>
      <c r="H174" s="9" t="s">
        <v>52</v>
      </c>
      <c r="I174" s="9">
        <f t="shared" si="94"/>
        <v>3</v>
      </c>
      <c r="J174" s="5"/>
      <c r="K174" s="5"/>
      <c r="L174" s="5"/>
      <c r="M174" s="41"/>
      <c r="N174" s="22"/>
      <c r="O174" s="20" t="str">
        <f t="shared" si="51"/>
        <v/>
      </c>
      <c r="P174" s="20">
        <f t="shared" si="72"/>
        <v>15</v>
      </c>
      <c r="Q174" s="21" t="str">
        <f t="shared" ref="Q174" si="96">IFERROR(O174/P174,"")</f>
        <v/>
      </c>
    </row>
    <row r="175" spans="1:17" ht="30" x14ac:dyDescent="0.25">
      <c r="A175" s="9" t="s">
        <v>741</v>
      </c>
      <c r="B175" s="9" t="s">
        <v>651</v>
      </c>
      <c r="C175" s="9" t="s">
        <v>742</v>
      </c>
      <c r="D175" s="29" t="s">
        <v>743</v>
      </c>
      <c r="E175" s="9" t="s">
        <v>30</v>
      </c>
      <c r="F175" s="4" t="s">
        <v>744</v>
      </c>
      <c r="G175" s="9" t="s">
        <v>745</v>
      </c>
      <c r="H175" s="9" t="s">
        <v>33</v>
      </c>
      <c r="I175" s="9">
        <f t="shared" si="94"/>
        <v>5</v>
      </c>
      <c r="J175" s="5"/>
      <c r="K175" s="5"/>
      <c r="L175" s="5"/>
      <c r="M175" s="41"/>
      <c r="N175" s="22"/>
      <c r="O175" s="20" t="str">
        <f t="shared" si="51"/>
        <v/>
      </c>
      <c r="P175" s="20">
        <f t="shared" si="72"/>
        <v>25</v>
      </c>
      <c r="Q175" s="21"/>
    </row>
    <row r="176" spans="1:17" ht="45" x14ac:dyDescent="0.25">
      <c r="A176" s="9" t="s">
        <v>746</v>
      </c>
      <c r="B176" s="9" t="s">
        <v>651</v>
      </c>
      <c r="C176" s="9" t="s">
        <v>747</v>
      </c>
      <c r="D176" s="29" t="s">
        <v>748</v>
      </c>
      <c r="E176" s="9" t="s">
        <v>50</v>
      </c>
      <c r="F176" s="4" t="s">
        <v>749</v>
      </c>
      <c r="G176" s="9" t="s">
        <v>750</v>
      </c>
      <c r="H176" s="9" t="s">
        <v>52</v>
      </c>
      <c r="I176" s="9">
        <f t="shared" si="94"/>
        <v>3</v>
      </c>
      <c r="J176" s="5"/>
      <c r="K176" s="5"/>
      <c r="L176" s="5"/>
      <c r="M176" s="41"/>
      <c r="N176" s="22"/>
      <c r="O176" s="20" t="str">
        <f t="shared" si="51"/>
        <v/>
      </c>
      <c r="P176" s="20">
        <f t="shared" si="72"/>
        <v>15</v>
      </c>
      <c r="Q176" s="21" t="str">
        <f t="shared" ref="Q176" si="97">IFERROR(O176/P176,"")</f>
        <v/>
      </c>
    </row>
    <row r="177" spans="1:17" ht="60" x14ac:dyDescent="0.25">
      <c r="A177" s="9" t="s">
        <v>751</v>
      </c>
      <c r="B177" s="9" t="s">
        <v>651</v>
      </c>
      <c r="C177" s="9" t="s">
        <v>752</v>
      </c>
      <c r="D177" s="29" t="s">
        <v>753</v>
      </c>
      <c r="E177" s="9" t="s">
        <v>97</v>
      </c>
      <c r="F177" s="4" t="s">
        <v>754</v>
      </c>
      <c r="G177" s="9" t="s">
        <v>755</v>
      </c>
      <c r="H177" s="9" t="s">
        <v>99</v>
      </c>
      <c r="I177" s="9">
        <v>1</v>
      </c>
      <c r="J177" s="5"/>
      <c r="K177" s="5"/>
      <c r="L177" s="5"/>
      <c r="M177" s="41"/>
      <c r="N177" s="22"/>
      <c r="O177" s="20"/>
      <c r="P177" s="20">
        <f t="shared" si="72"/>
        <v>5</v>
      </c>
      <c r="Q177" s="21"/>
    </row>
    <row r="178" spans="1:17" ht="30" x14ac:dyDescent="0.25">
      <c r="A178" s="9" t="s">
        <v>756</v>
      </c>
      <c r="B178" s="9" t="s">
        <v>651</v>
      </c>
      <c r="C178" s="9" t="s">
        <v>757</v>
      </c>
      <c r="D178" s="29" t="s">
        <v>758</v>
      </c>
      <c r="E178" s="9" t="s">
        <v>50</v>
      </c>
      <c r="F178" s="4" t="s">
        <v>759</v>
      </c>
      <c r="G178" s="9" t="s">
        <v>278</v>
      </c>
      <c r="H178" s="9" t="s">
        <v>52</v>
      </c>
      <c r="I178" s="9">
        <f t="shared" si="94"/>
        <v>3</v>
      </c>
      <c r="J178" s="5"/>
      <c r="K178" s="5"/>
      <c r="L178" s="5"/>
      <c r="M178" s="41"/>
      <c r="N178" s="22"/>
      <c r="O178" s="20" t="str">
        <f t="shared" si="51"/>
        <v/>
      </c>
      <c r="P178" s="20">
        <f t="shared" si="72"/>
        <v>15</v>
      </c>
      <c r="Q178" s="21" t="str">
        <f t="shared" ref="Q178" si="98">IFERROR(O178/P178,"")</f>
        <v/>
      </c>
    </row>
    <row r="179" spans="1:17" ht="75" x14ac:dyDescent="0.25">
      <c r="A179" s="9" t="s">
        <v>760</v>
      </c>
      <c r="B179" s="9" t="s">
        <v>651</v>
      </c>
      <c r="C179" s="9" t="s">
        <v>757</v>
      </c>
      <c r="D179" s="29" t="s">
        <v>761</v>
      </c>
      <c r="E179" s="9" t="s">
        <v>50</v>
      </c>
      <c r="F179" s="4" t="s">
        <v>762</v>
      </c>
      <c r="G179" s="9" t="s">
        <v>278</v>
      </c>
      <c r="H179" s="9" t="s">
        <v>52</v>
      </c>
      <c r="I179" s="9">
        <v>3</v>
      </c>
      <c r="J179" s="5"/>
      <c r="K179" s="5"/>
      <c r="L179" s="5"/>
      <c r="M179" s="41"/>
      <c r="N179" s="22"/>
      <c r="O179" s="20" t="str">
        <f t="shared" ref="O179:O270" si="99">IF(N179= "","", I179*N179)</f>
        <v/>
      </c>
      <c r="P179" s="20">
        <f t="shared" si="72"/>
        <v>15</v>
      </c>
      <c r="Q179" s="21"/>
    </row>
    <row r="180" spans="1:17" ht="30" x14ac:dyDescent="0.25">
      <c r="A180" s="9" t="s">
        <v>763</v>
      </c>
      <c r="B180" s="9" t="s">
        <v>651</v>
      </c>
      <c r="C180" s="9" t="s">
        <v>764</v>
      </c>
      <c r="D180" s="29" t="s">
        <v>765</v>
      </c>
      <c r="E180" s="9" t="s">
        <v>97</v>
      </c>
      <c r="F180" s="4" t="s">
        <v>766</v>
      </c>
      <c r="G180" s="9" t="s">
        <v>278</v>
      </c>
      <c r="H180" s="9" t="s">
        <v>99</v>
      </c>
      <c r="I180" s="9">
        <f t="shared" si="94"/>
        <v>1</v>
      </c>
      <c r="J180" s="5"/>
      <c r="K180" s="5"/>
      <c r="L180" s="5"/>
      <c r="M180" s="41"/>
      <c r="N180" s="22"/>
      <c r="O180" s="20" t="str">
        <f t="shared" si="99"/>
        <v/>
      </c>
      <c r="P180" s="20">
        <f t="shared" si="72"/>
        <v>5</v>
      </c>
      <c r="Q180" s="21" t="str">
        <f t="shared" ref="Q180" si="100">IFERROR(O180/P180,"")</f>
        <v/>
      </c>
    </row>
    <row r="181" spans="1:17" ht="60" x14ac:dyDescent="0.25">
      <c r="A181" s="9" t="s">
        <v>767</v>
      </c>
      <c r="B181" s="9" t="s">
        <v>651</v>
      </c>
      <c r="C181" s="9" t="s">
        <v>768</v>
      </c>
      <c r="D181" s="29" t="s">
        <v>769</v>
      </c>
      <c r="E181" s="9" t="s">
        <v>50</v>
      </c>
      <c r="F181" s="4" t="s">
        <v>770</v>
      </c>
      <c r="G181" s="9" t="s">
        <v>278</v>
      </c>
      <c r="H181" s="9" t="s">
        <v>52</v>
      </c>
      <c r="I181" s="9">
        <f t="shared" si="94"/>
        <v>3</v>
      </c>
      <c r="J181" s="5"/>
      <c r="K181" s="5"/>
      <c r="L181" s="5"/>
      <c r="M181" s="41"/>
      <c r="N181" s="22"/>
      <c r="O181" s="20" t="str">
        <f t="shared" si="99"/>
        <v/>
      </c>
      <c r="P181" s="20">
        <f t="shared" si="72"/>
        <v>15</v>
      </c>
      <c r="Q181" s="21"/>
    </row>
    <row r="182" spans="1:17" ht="45" x14ac:dyDescent="0.25">
      <c r="A182" s="9" t="s">
        <v>771</v>
      </c>
      <c r="B182" s="9" t="s">
        <v>651</v>
      </c>
      <c r="C182" s="9" t="s">
        <v>772</v>
      </c>
      <c r="D182" s="29" t="s">
        <v>773</v>
      </c>
      <c r="E182" s="9" t="s">
        <v>50</v>
      </c>
      <c r="F182" s="4" t="s">
        <v>774</v>
      </c>
      <c r="G182" s="9" t="s">
        <v>278</v>
      </c>
      <c r="H182" s="9" t="s">
        <v>52</v>
      </c>
      <c r="I182" s="9">
        <v>3</v>
      </c>
      <c r="J182" s="5"/>
      <c r="K182" s="5"/>
      <c r="L182" s="5"/>
      <c r="M182" s="41"/>
      <c r="N182" s="22"/>
      <c r="O182" s="20" t="str">
        <f t="shared" si="99"/>
        <v/>
      </c>
      <c r="P182" s="20">
        <f t="shared" si="72"/>
        <v>15</v>
      </c>
      <c r="Q182" s="21" t="str">
        <f t="shared" ref="Q182" si="101">IFERROR(O182/P182,"")</f>
        <v/>
      </c>
    </row>
    <row r="183" spans="1:17" ht="60" x14ac:dyDescent="0.25">
      <c r="A183" s="9" t="s">
        <v>775</v>
      </c>
      <c r="B183" s="9" t="s">
        <v>776</v>
      </c>
      <c r="C183" s="9" t="s">
        <v>777</v>
      </c>
      <c r="D183" s="29" t="s">
        <v>778</v>
      </c>
      <c r="E183" s="9" t="s">
        <v>30</v>
      </c>
      <c r="F183" s="4" t="s">
        <v>779</v>
      </c>
      <c r="G183" s="9" t="s">
        <v>317</v>
      </c>
      <c r="H183" s="9" t="s">
        <v>33</v>
      </c>
      <c r="I183" s="9"/>
      <c r="J183" s="5"/>
      <c r="K183" s="5"/>
      <c r="L183" s="5"/>
      <c r="M183" s="41"/>
      <c r="N183" s="22"/>
      <c r="O183" s="20"/>
      <c r="P183" s="20">
        <f t="shared" si="72"/>
        <v>0</v>
      </c>
      <c r="Q183" s="21"/>
    </row>
    <row r="184" spans="1:17" ht="30" x14ac:dyDescent="0.25">
      <c r="A184" s="9" t="s">
        <v>780</v>
      </c>
      <c r="B184" s="9" t="s">
        <v>776</v>
      </c>
      <c r="C184" s="9" t="s">
        <v>781</v>
      </c>
      <c r="D184" s="29" t="s">
        <v>782</v>
      </c>
      <c r="E184" s="9" t="s">
        <v>30</v>
      </c>
      <c r="F184" s="4" t="s">
        <v>783</v>
      </c>
      <c r="G184" s="9" t="s">
        <v>317</v>
      </c>
      <c r="H184" s="9" t="s">
        <v>33</v>
      </c>
      <c r="I184" s="9">
        <f t="shared" si="94"/>
        <v>5</v>
      </c>
      <c r="J184" s="5"/>
      <c r="K184" s="5"/>
      <c r="L184" s="5"/>
      <c r="M184" s="41"/>
      <c r="N184" s="22"/>
      <c r="O184" s="20" t="str">
        <f t="shared" si="99"/>
        <v/>
      </c>
      <c r="P184" s="20">
        <f t="shared" si="72"/>
        <v>25</v>
      </c>
      <c r="Q184" s="21" t="str">
        <f t="shared" ref="Q184" si="102">IFERROR(O184/P184,"")</f>
        <v/>
      </c>
    </row>
    <row r="185" spans="1:17" ht="30" x14ac:dyDescent="0.25">
      <c r="A185" s="9" t="s">
        <v>784</v>
      </c>
      <c r="B185" s="9" t="s">
        <v>776</v>
      </c>
      <c r="C185" s="9" t="s">
        <v>785</v>
      </c>
      <c r="D185" s="29" t="s">
        <v>786</v>
      </c>
      <c r="E185" s="9" t="s">
        <v>30</v>
      </c>
      <c r="F185" s="4" t="s">
        <v>787</v>
      </c>
      <c r="G185" s="9" t="s">
        <v>317</v>
      </c>
      <c r="H185" s="9" t="s">
        <v>33</v>
      </c>
      <c r="I185" s="9">
        <f t="shared" si="94"/>
        <v>5</v>
      </c>
      <c r="J185" s="5"/>
      <c r="K185" s="5"/>
      <c r="L185" s="5"/>
      <c r="M185" s="41"/>
      <c r="N185" s="22"/>
      <c r="O185" s="20" t="str">
        <f t="shared" si="99"/>
        <v/>
      </c>
      <c r="P185" s="20">
        <f t="shared" si="72"/>
        <v>25</v>
      </c>
      <c r="Q185" s="21"/>
    </row>
    <row r="186" spans="1:17" ht="45" x14ac:dyDescent="0.25">
      <c r="A186" s="9" t="s">
        <v>788</v>
      </c>
      <c r="B186" s="9" t="s">
        <v>776</v>
      </c>
      <c r="C186" s="9" t="s">
        <v>789</v>
      </c>
      <c r="D186" s="29" t="s">
        <v>790</v>
      </c>
      <c r="E186" s="9" t="s">
        <v>30</v>
      </c>
      <c r="F186" s="4" t="s">
        <v>791</v>
      </c>
      <c r="G186" s="9" t="s">
        <v>317</v>
      </c>
      <c r="H186" s="9" t="s">
        <v>33</v>
      </c>
      <c r="I186" s="9">
        <v>5</v>
      </c>
      <c r="J186" s="5"/>
      <c r="K186" s="5"/>
      <c r="L186" s="5"/>
      <c r="M186" s="41"/>
      <c r="N186" s="22"/>
      <c r="O186" s="20" t="str">
        <f t="shared" si="99"/>
        <v/>
      </c>
      <c r="P186" s="20">
        <f t="shared" si="72"/>
        <v>25</v>
      </c>
      <c r="Q186" s="21" t="str">
        <f t="shared" ref="Q186" si="103">IFERROR(O186/P186,"")</f>
        <v/>
      </c>
    </row>
    <row r="187" spans="1:17" ht="30" x14ac:dyDescent="0.25">
      <c r="A187" s="9" t="s">
        <v>792</v>
      </c>
      <c r="B187" s="9" t="s">
        <v>776</v>
      </c>
      <c r="C187" s="9" t="s">
        <v>793</v>
      </c>
      <c r="D187" s="29" t="s">
        <v>794</v>
      </c>
      <c r="E187" s="9" t="s">
        <v>30</v>
      </c>
      <c r="F187" s="4" t="s">
        <v>795</v>
      </c>
      <c r="G187" s="9" t="s">
        <v>317</v>
      </c>
      <c r="H187" s="9" t="s">
        <v>33</v>
      </c>
      <c r="I187" s="9">
        <f t="shared" si="94"/>
        <v>5</v>
      </c>
      <c r="J187" s="5"/>
      <c r="K187" s="5"/>
      <c r="L187" s="5"/>
      <c r="M187" s="41"/>
      <c r="N187" s="22"/>
      <c r="O187" s="20" t="str">
        <f t="shared" si="99"/>
        <v/>
      </c>
      <c r="P187" s="20">
        <f t="shared" si="72"/>
        <v>25</v>
      </c>
      <c r="Q187" s="21"/>
    </row>
    <row r="188" spans="1:17" ht="30" x14ac:dyDescent="0.25">
      <c r="A188" s="9" t="s">
        <v>796</v>
      </c>
      <c r="B188" s="9" t="s">
        <v>776</v>
      </c>
      <c r="C188" s="9" t="s">
        <v>797</v>
      </c>
      <c r="D188" s="29" t="s">
        <v>798</v>
      </c>
      <c r="E188" s="9" t="s">
        <v>30</v>
      </c>
      <c r="F188" s="4" t="s">
        <v>799</v>
      </c>
      <c r="G188" s="9" t="s">
        <v>317</v>
      </c>
      <c r="H188" s="9" t="s">
        <v>33</v>
      </c>
      <c r="I188" s="9">
        <f t="shared" si="94"/>
        <v>5</v>
      </c>
      <c r="J188" s="5"/>
      <c r="K188" s="5"/>
      <c r="L188" s="5"/>
      <c r="M188" s="41"/>
      <c r="N188" s="22"/>
      <c r="O188" s="20" t="str">
        <f t="shared" si="99"/>
        <v/>
      </c>
      <c r="P188" s="20">
        <f t="shared" si="72"/>
        <v>25</v>
      </c>
      <c r="Q188" s="21" t="str">
        <f t="shared" ref="Q188" si="104">IFERROR(O188/P188,"")</f>
        <v/>
      </c>
    </row>
    <row r="189" spans="1:17" ht="45" x14ac:dyDescent="0.25">
      <c r="A189" s="9" t="s">
        <v>800</v>
      </c>
      <c r="B189" s="9" t="s">
        <v>776</v>
      </c>
      <c r="C189" s="9" t="s">
        <v>801</v>
      </c>
      <c r="D189" s="29" t="s">
        <v>802</v>
      </c>
      <c r="E189" s="9" t="s">
        <v>30</v>
      </c>
      <c r="F189" s="4" t="s">
        <v>803</v>
      </c>
      <c r="G189" s="9" t="s">
        <v>317</v>
      </c>
      <c r="H189" s="9" t="s">
        <v>33</v>
      </c>
      <c r="I189" s="9">
        <f t="shared" si="94"/>
        <v>5</v>
      </c>
      <c r="J189" s="5"/>
      <c r="K189" s="5"/>
      <c r="L189" s="5"/>
      <c r="M189" s="41"/>
      <c r="N189" s="22"/>
      <c r="O189" s="20" t="str">
        <f t="shared" si="99"/>
        <v/>
      </c>
      <c r="P189" s="20">
        <f t="shared" si="72"/>
        <v>25</v>
      </c>
      <c r="Q189" s="21"/>
    </row>
    <row r="190" spans="1:17" ht="30" x14ac:dyDescent="0.25">
      <c r="A190" s="9" t="s">
        <v>804</v>
      </c>
      <c r="B190" s="9" t="s">
        <v>776</v>
      </c>
      <c r="C190" s="9" t="s">
        <v>805</v>
      </c>
      <c r="D190" s="29" t="s">
        <v>806</v>
      </c>
      <c r="E190" s="9" t="s">
        <v>30</v>
      </c>
      <c r="F190" s="4" t="s">
        <v>807</v>
      </c>
      <c r="G190" s="9" t="s">
        <v>317</v>
      </c>
      <c r="H190" s="9" t="s">
        <v>33</v>
      </c>
      <c r="I190" s="9">
        <f t="shared" si="94"/>
        <v>5</v>
      </c>
      <c r="J190" s="5"/>
      <c r="K190" s="5"/>
      <c r="L190" s="5"/>
      <c r="M190" s="41"/>
      <c r="N190" s="22"/>
      <c r="O190" s="20" t="str">
        <f t="shared" si="99"/>
        <v/>
      </c>
      <c r="P190" s="20">
        <f t="shared" si="72"/>
        <v>25</v>
      </c>
      <c r="Q190" s="21" t="str">
        <f t="shared" ref="Q190" si="105">IFERROR(O190/P190,"")</f>
        <v/>
      </c>
    </row>
    <row r="191" spans="1:17" ht="30" x14ac:dyDescent="0.25">
      <c r="A191" s="9" t="s">
        <v>808</v>
      </c>
      <c r="B191" s="9" t="s">
        <v>776</v>
      </c>
      <c r="C191" s="9" t="s">
        <v>809</v>
      </c>
      <c r="D191" s="29" t="s">
        <v>810</v>
      </c>
      <c r="E191" s="9" t="s">
        <v>30</v>
      </c>
      <c r="F191" s="4" t="s">
        <v>811</v>
      </c>
      <c r="G191" s="9" t="s">
        <v>812</v>
      </c>
      <c r="H191" s="9" t="s">
        <v>33</v>
      </c>
      <c r="I191" s="9">
        <f t="shared" si="94"/>
        <v>5</v>
      </c>
      <c r="J191" s="5"/>
      <c r="K191" s="5"/>
      <c r="L191" s="5"/>
      <c r="M191" s="41"/>
      <c r="N191" s="22"/>
      <c r="O191" s="20" t="str">
        <f t="shared" si="99"/>
        <v/>
      </c>
      <c r="P191" s="20">
        <f t="shared" si="72"/>
        <v>25</v>
      </c>
      <c r="Q191" s="21"/>
    </row>
    <row r="192" spans="1:17" ht="45" x14ac:dyDescent="0.25">
      <c r="A192" s="9" t="s">
        <v>813</v>
      </c>
      <c r="B192" s="9" t="s">
        <v>776</v>
      </c>
      <c r="C192" s="9" t="s">
        <v>814</v>
      </c>
      <c r="D192" s="29" t="s">
        <v>815</v>
      </c>
      <c r="E192" s="9" t="s">
        <v>30</v>
      </c>
      <c r="F192" s="4" t="s">
        <v>816</v>
      </c>
      <c r="G192" s="9" t="s">
        <v>817</v>
      </c>
      <c r="H192" s="9" t="s">
        <v>33</v>
      </c>
      <c r="I192" s="9">
        <f t="shared" si="94"/>
        <v>5</v>
      </c>
      <c r="J192" s="5"/>
      <c r="K192" s="5"/>
      <c r="L192" s="5"/>
      <c r="M192" s="41"/>
      <c r="N192" s="22"/>
      <c r="O192" s="20" t="str">
        <f t="shared" si="99"/>
        <v/>
      </c>
      <c r="P192" s="20">
        <f t="shared" si="72"/>
        <v>25</v>
      </c>
      <c r="Q192" s="21" t="str">
        <f t="shared" ref="Q192" si="106">IFERROR(O192/P192,"")</f>
        <v/>
      </c>
    </row>
    <row r="193" spans="1:17" ht="30" x14ac:dyDescent="0.25">
      <c r="A193" s="9" t="s">
        <v>818</v>
      </c>
      <c r="B193" s="9" t="s">
        <v>776</v>
      </c>
      <c r="C193" s="9" t="s">
        <v>819</v>
      </c>
      <c r="D193" s="29" t="s">
        <v>820</v>
      </c>
      <c r="E193" s="9" t="s">
        <v>30</v>
      </c>
      <c r="F193" s="4" t="s">
        <v>821</v>
      </c>
      <c r="G193" s="9" t="s">
        <v>817</v>
      </c>
      <c r="H193" s="9" t="s">
        <v>33</v>
      </c>
      <c r="I193" s="9">
        <f t="shared" si="94"/>
        <v>5</v>
      </c>
      <c r="J193" s="5"/>
      <c r="K193" s="5"/>
      <c r="L193" s="5"/>
      <c r="M193" s="41"/>
      <c r="N193" s="22"/>
      <c r="O193" s="20" t="str">
        <f t="shared" si="99"/>
        <v/>
      </c>
      <c r="P193" s="20">
        <f t="shared" si="72"/>
        <v>25</v>
      </c>
      <c r="Q193" s="21"/>
    </row>
    <row r="194" spans="1:17" ht="75" x14ac:dyDescent="0.25">
      <c r="A194" s="9" t="s">
        <v>822</v>
      </c>
      <c r="B194" s="9" t="s">
        <v>776</v>
      </c>
      <c r="C194" s="9" t="s">
        <v>823</v>
      </c>
      <c r="D194" s="29" t="s">
        <v>824</v>
      </c>
      <c r="E194" s="9" t="s">
        <v>30</v>
      </c>
      <c r="F194" s="4" t="s">
        <v>825</v>
      </c>
      <c r="G194" s="9" t="s">
        <v>317</v>
      </c>
      <c r="H194" s="9" t="s">
        <v>33</v>
      </c>
      <c r="I194" s="9">
        <f t="shared" si="94"/>
        <v>5</v>
      </c>
      <c r="J194" s="5"/>
      <c r="K194" s="5"/>
      <c r="L194" s="5"/>
      <c r="M194" s="41"/>
      <c r="N194" s="22"/>
      <c r="O194" s="20" t="str">
        <f t="shared" si="99"/>
        <v/>
      </c>
      <c r="P194" s="20">
        <f t="shared" si="72"/>
        <v>25</v>
      </c>
      <c r="Q194" s="21" t="str">
        <f t="shared" ref="Q194" si="107">IFERROR(O194/P194,"")</f>
        <v/>
      </c>
    </row>
    <row r="195" spans="1:17" ht="30" x14ac:dyDescent="0.25">
      <c r="A195" s="9" t="s">
        <v>826</v>
      </c>
      <c r="B195" s="9" t="s">
        <v>776</v>
      </c>
      <c r="C195" s="9" t="s">
        <v>827</v>
      </c>
      <c r="D195" s="29" t="s">
        <v>828</v>
      </c>
      <c r="E195" s="9" t="s">
        <v>50</v>
      </c>
      <c r="F195" s="4" t="s">
        <v>829</v>
      </c>
      <c r="G195" s="9" t="s">
        <v>830</v>
      </c>
      <c r="H195" s="9" t="s">
        <v>52</v>
      </c>
      <c r="I195" s="9">
        <f t="shared" si="94"/>
        <v>3</v>
      </c>
      <c r="J195" s="5"/>
      <c r="K195" s="5"/>
      <c r="L195" s="5"/>
      <c r="M195" s="41"/>
      <c r="N195" s="22"/>
      <c r="O195" s="20" t="str">
        <f t="shared" si="99"/>
        <v/>
      </c>
      <c r="P195" s="20">
        <f t="shared" si="72"/>
        <v>15</v>
      </c>
      <c r="Q195" s="21"/>
    </row>
    <row r="196" spans="1:17" ht="30" x14ac:dyDescent="0.25">
      <c r="A196" s="9" t="s">
        <v>831</v>
      </c>
      <c r="B196" s="9" t="s">
        <v>776</v>
      </c>
      <c r="C196" s="9" t="s">
        <v>832</v>
      </c>
      <c r="D196" s="29" t="s">
        <v>833</v>
      </c>
      <c r="E196" s="9" t="s">
        <v>50</v>
      </c>
      <c r="F196" s="4" t="s">
        <v>834</v>
      </c>
      <c r="G196" s="9"/>
      <c r="H196" s="9" t="s">
        <v>52</v>
      </c>
      <c r="I196" s="9">
        <f t="shared" si="94"/>
        <v>3</v>
      </c>
      <c r="J196" s="5"/>
      <c r="K196" s="5"/>
      <c r="L196" s="5"/>
      <c r="M196" s="41"/>
      <c r="N196" s="22"/>
      <c r="O196" s="20" t="str">
        <f t="shared" si="99"/>
        <v/>
      </c>
      <c r="P196" s="20">
        <f t="shared" si="72"/>
        <v>15</v>
      </c>
      <c r="Q196" s="21" t="str">
        <f t="shared" ref="Q196" si="108">IFERROR(O196/P196,"")</f>
        <v/>
      </c>
    </row>
    <row r="197" spans="1:17" ht="45" x14ac:dyDescent="0.25">
      <c r="A197" s="9" t="s">
        <v>835</v>
      </c>
      <c r="B197" s="9" t="s">
        <v>776</v>
      </c>
      <c r="C197" s="9" t="s">
        <v>836</v>
      </c>
      <c r="D197" s="29" t="s">
        <v>837</v>
      </c>
      <c r="E197" s="9" t="s">
        <v>50</v>
      </c>
      <c r="F197" s="4" t="s">
        <v>838</v>
      </c>
      <c r="G197" s="9" t="s">
        <v>817</v>
      </c>
      <c r="H197" s="9" t="s">
        <v>52</v>
      </c>
      <c r="I197" s="9">
        <v>3</v>
      </c>
      <c r="J197" s="5"/>
      <c r="K197" s="5"/>
      <c r="L197" s="5"/>
      <c r="M197" s="41"/>
      <c r="N197" s="22"/>
      <c r="O197" s="20" t="str">
        <f t="shared" si="99"/>
        <v/>
      </c>
      <c r="P197" s="20">
        <f t="shared" si="72"/>
        <v>15</v>
      </c>
      <c r="Q197" s="21"/>
    </row>
    <row r="198" spans="1:17" ht="45" x14ac:dyDescent="0.25">
      <c r="A198" s="9" t="s">
        <v>839</v>
      </c>
      <c r="B198" s="9" t="s">
        <v>776</v>
      </c>
      <c r="C198" s="9" t="s">
        <v>840</v>
      </c>
      <c r="D198" s="29" t="s">
        <v>841</v>
      </c>
      <c r="E198" s="9" t="s">
        <v>30</v>
      </c>
      <c r="F198" s="4" t="s">
        <v>821</v>
      </c>
      <c r="G198" s="9" t="s">
        <v>817</v>
      </c>
      <c r="H198" s="9" t="s">
        <v>33</v>
      </c>
      <c r="I198" s="9">
        <v>5</v>
      </c>
      <c r="J198" s="5"/>
      <c r="K198" s="5"/>
      <c r="L198" s="5"/>
      <c r="M198" s="41"/>
      <c r="N198" s="22"/>
      <c r="O198" s="20" t="str">
        <f t="shared" si="99"/>
        <v/>
      </c>
      <c r="P198" s="20">
        <f t="shared" ref="P198:P261" si="109">I198*5</f>
        <v>25</v>
      </c>
      <c r="Q198" s="21" t="str">
        <f t="shared" ref="Q198" si="110">IFERROR(O198/P198,"")</f>
        <v/>
      </c>
    </row>
    <row r="199" spans="1:17" ht="60" x14ac:dyDescent="0.25">
      <c r="A199" s="9" t="s">
        <v>842</v>
      </c>
      <c r="B199" s="9" t="s">
        <v>843</v>
      </c>
      <c r="C199" s="9" t="s">
        <v>844</v>
      </c>
      <c r="D199" s="29" t="s">
        <v>845</v>
      </c>
      <c r="E199" s="9" t="s">
        <v>30</v>
      </c>
      <c r="F199" s="4" t="s">
        <v>846</v>
      </c>
      <c r="G199" s="9" t="s">
        <v>278</v>
      </c>
      <c r="H199" s="9" t="s">
        <v>33</v>
      </c>
      <c r="I199" s="9">
        <v>5</v>
      </c>
      <c r="J199" s="5"/>
      <c r="K199" s="5"/>
      <c r="L199" s="5"/>
      <c r="M199" s="41"/>
      <c r="N199" s="22"/>
      <c r="O199" s="20"/>
      <c r="P199" s="20">
        <f t="shared" si="109"/>
        <v>25</v>
      </c>
      <c r="Q199" s="21"/>
    </row>
    <row r="200" spans="1:17" ht="60" x14ac:dyDescent="0.25">
      <c r="A200" s="9" t="s">
        <v>847</v>
      </c>
      <c r="B200" s="9" t="s">
        <v>843</v>
      </c>
      <c r="C200" s="9" t="s">
        <v>848</v>
      </c>
      <c r="D200" s="29" t="s">
        <v>849</v>
      </c>
      <c r="E200" s="9" t="s">
        <v>30</v>
      </c>
      <c r="F200" s="4" t="s">
        <v>850</v>
      </c>
      <c r="G200" s="9" t="s">
        <v>278</v>
      </c>
      <c r="H200" s="9" t="s">
        <v>33</v>
      </c>
      <c r="I200" s="9">
        <v>5</v>
      </c>
      <c r="J200" s="5"/>
      <c r="K200" s="5"/>
      <c r="L200" s="5"/>
      <c r="M200" s="41"/>
      <c r="N200" s="22"/>
      <c r="O200" s="20"/>
      <c r="P200" s="20">
        <f t="shared" si="109"/>
        <v>25</v>
      </c>
      <c r="Q200" s="21">
        <f t="shared" ref="Q200" si="111">IFERROR(O200/P200,"")</f>
        <v>0</v>
      </c>
    </row>
    <row r="201" spans="1:17" ht="75" x14ac:dyDescent="0.25">
      <c r="A201" s="9" t="s">
        <v>851</v>
      </c>
      <c r="B201" s="9" t="s">
        <v>843</v>
      </c>
      <c r="C201" s="9" t="s">
        <v>848</v>
      </c>
      <c r="D201" s="32" t="s">
        <v>852</v>
      </c>
      <c r="E201" s="9" t="s">
        <v>97</v>
      </c>
      <c r="F201" s="4" t="s">
        <v>853</v>
      </c>
      <c r="G201" s="9" t="s">
        <v>278</v>
      </c>
      <c r="H201" s="9" t="s">
        <v>99</v>
      </c>
      <c r="I201" s="9">
        <v>1</v>
      </c>
      <c r="J201" s="5"/>
      <c r="K201" s="5"/>
      <c r="L201" s="5"/>
      <c r="M201" s="41"/>
      <c r="N201" s="22"/>
      <c r="O201" s="20"/>
      <c r="P201" s="20">
        <f t="shared" si="109"/>
        <v>5</v>
      </c>
      <c r="Q201" s="21"/>
    </row>
    <row r="202" spans="1:17" ht="60" x14ac:dyDescent="0.25">
      <c r="A202" s="9" t="s">
        <v>854</v>
      </c>
      <c r="B202" s="9" t="s">
        <v>843</v>
      </c>
      <c r="C202" s="9" t="s">
        <v>855</v>
      </c>
      <c r="D202" s="37" t="s">
        <v>856</v>
      </c>
      <c r="E202" s="9" t="s">
        <v>30</v>
      </c>
      <c r="F202" s="4" t="s">
        <v>857</v>
      </c>
      <c r="G202" s="9" t="s">
        <v>32</v>
      </c>
      <c r="H202" s="9" t="s">
        <v>33</v>
      </c>
      <c r="I202" s="9">
        <v>5</v>
      </c>
      <c r="J202" s="5"/>
      <c r="K202" s="5"/>
      <c r="L202" s="5"/>
      <c r="M202" s="41"/>
      <c r="N202" s="22"/>
      <c r="O202" s="20" t="str">
        <f>IF(N202= "","", I202*N202)</f>
        <v/>
      </c>
      <c r="P202" s="20">
        <f t="shared" si="109"/>
        <v>25</v>
      </c>
      <c r="Q202" s="21" t="str">
        <f t="shared" ref="Q202" si="112">IFERROR(O202/P202,"")</f>
        <v/>
      </c>
    </row>
    <row r="203" spans="1:17" ht="60" x14ac:dyDescent="0.25">
      <c r="A203" s="9" t="s">
        <v>858</v>
      </c>
      <c r="B203" s="9" t="s">
        <v>843</v>
      </c>
      <c r="C203" s="9" t="s">
        <v>859</v>
      </c>
      <c r="D203" s="29" t="s">
        <v>860</v>
      </c>
      <c r="E203" s="9" t="s">
        <v>30</v>
      </c>
      <c r="F203" s="4" t="s">
        <v>861</v>
      </c>
      <c r="G203" s="9" t="s">
        <v>862</v>
      </c>
      <c r="H203" s="9" t="s">
        <v>33</v>
      </c>
      <c r="I203" s="9">
        <f t="shared" si="94"/>
        <v>5</v>
      </c>
      <c r="J203" s="5"/>
      <c r="K203" s="5"/>
      <c r="L203" s="5"/>
      <c r="M203" s="41"/>
      <c r="N203" s="22"/>
      <c r="O203" s="20" t="str">
        <f t="shared" si="99"/>
        <v/>
      </c>
      <c r="P203" s="20">
        <f t="shared" si="109"/>
        <v>25</v>
      </c>
      <c r="Q203" s="21"/>
    </row>
    <row r="204" spans="1:17" ht="60" x14ac:dyDescent="0.25">
      <c r="A204" s="9" t="s">
        <v>863</v>
      </c>
      <c r="B204" s="9" t="s">
        <v>843</v>
      </c>
      <c r="C204" s="9" t="s">
        <v>864</v>
      </c>
      <c r="D204" s="29" t="s">
        <v>865</v>
      </c>
      <c r="E204" s="9" t="s">
        <v>30</v>
      </c>
      <c r="F204" s="4" t="s">
        <v>407</v>
      </c>
      <c r="G204" s="9" t="s">
        <v>65</v>
      </c>
      <c r="H204" s="9" t="s">
        <v>33</v>
      </c>
      <c r="I204" s="9">
        <v>5</v>
      </c>
      <c r="J204" s="5"/>
      <c r="K204" s="5"/>
      <c r="L204" s="5"/>
      <c r="M204" s="41"/>
      <c r="N204" s="22"/>
      <c r="O204" s="20" t="str">
        <f t="shared" si="99"/>
        <v/>
      </c>
      <c r="P204" s="20">
        <f t="shared" si="109"/>
        <v>25</v>
      </c>
      <c r="Q204" s="21" t="str">
        <f t="shared" ref="Q204" si="113">IFERROR(O204/P204,"")</f>
        <v/>
      </c>
    </row>
    <row r="205" spans="1:17" ht="60" x14ac:dyDescent="0.25">
      <c r="A205" s="9" t="s">
        <v>866</v>
      </c>
      <c r="B205" s="9" t="s">
        <v>843</v>
      </c>
      <c r="C205" s="9" t="s">
        <v>867</v>
      </c>
      <c r="D205" s="29" t="s">
        <v>868</v>
      </c>
      <c r="E205" s="9" t="s">
        <v>50</v>
      </c>
      <c r="F205" s="4" t="s">
        <v>869</v>
      </c>
      <c r="G205" s="9" t="s">
        <v>32</v>
      </c>
      <c r="H205" s="9" t="s">
        <v>52</v>
      </c>
      <c r="I205" s="9">
        <v>3</v>
      </c>
      <c r="J205" s="5"/>
      <c r="K205" s="5"/>
      <c r="L205" s="5"/>
      <c r="M205" s="41"/>
      <c r="N205" s="22"/>
      <c r="O205" s="20" t="str">
        <f t="shared" si="99"/>
        <v/>
      </c>
      <c r="P205" s="20">
        <f t="shared" si="109"/>
        <v>15</v>
      </c>
      <c r="Q205" s="21"/>
    </row>
    <row r="206" spans="1:17" ht="60" x14ac:dyDescent="0.25">
      <c r="A206" s="9" t="s">
        <v>870</v>
      </c>
      <c r="B206" s="9" t="s">
        <v>843</v>
      </c>
      <c r="C206" s="9" t="s">
        <v>871</v>
      </c>
      <c r="D206" s="29" t="s">
        <v>872</v>
      </c>
      <c r="E206" s="9" t="s">
        <v>30</v>
      </c>
      <c r="F206" s="4" t="s">
        <v>873</v>
      </c>
      <c r="G206" s="9" t="s">
        <v>755</v>
      </c>
      <c r="H206" s="9" t="s">
        <v>33</v>
      </c>
      <c r="I206" s="9">
        <f t="shared" si="94"/>
        <v>5</v>
      </c>
      <c r="J206" s="5"/>
      <c r="K206" s="5"/>
      <c r="L206" s="5"/>
      <c r="M206" s="41"/>
      <c r="N206" s="22"/>
      <c r="O206" s="20" t="str">
        <f t="shared" si="99"/>
        <v/>
      </c>
      <c r="P206" s="20">
        <f t="shared" si="109"/>
        <v>25</v>
      </c>
      <c r="Q206" s="21" t="str">
        <f t="shared" ref="Q206" si="114">IFERROR(O206/P206,"")</f>
        <v/>
      </c>
    </row>
    <row r="207" spans="1:17" ht="60" x14ac:dyDescent="0.25">
      <c r="A207" s="9" t="s">
        <v>874</v>
      </c>
      <c r="B207" s="9" t="s">
        <v>843</v>
      </c>
      <c r="C207" s="9" t="s">
        <v>875</v>
      </c>
      <c r="D207" s="29" t="s">
        <v>876</v>
      </c>
      <c r="E207" s="9" t="s">
        <v>30</v>
      </c>
      <c r="F207" s="4" t="s">
        <v>877</v>
      </c>
      <c r="G207" s="9" t="s">
        <v>467</v>
      </c>
      <c r="H207" s="9" t="s">
        <v>33</v>
      </c>
      <c r="I207" s="9">
        <f t="shared" si="94"/>
        <v>5</v>
      </c>
      <c r="J207" s="5"/>
      <c r="K207" s="5"/>
      <c r="L207" s="5"/>
      <c r="M207" s="41"/>
      <c r="N207" s="22"/>
      <c r="O207" s="20" t="str">
        <f t="shared" si="99"/>
        <v/>
      </c>
      <c r="P207" s="20">
        <f t="shared" si="109"/>
        <v>25</v>
      </c>
      <c r="Q207" s="21"/>
    </row>
    <row r="208" spans="1:17" ht="60" x14ac:dyDescent="0.25">
      <c r="A208" s="9" t="s">
        <v>878</v>
      </c>
      <c r="B208" s="9" t="s">
        <v>843</v>
      </c>
      <c r="C208" s="9" t="s">
        <v>879</v>
      </c>
      <c r="D208" s="29" t="s">
        <v>880</v>
      </c>
      <c r="E208" s="9" t="s">
        <v>30</v>
      </c>
      <c r="F208" s="4" t="s">
        <v>881</v>
      </c>
      <c r="G208" s="9" t="s">
        <v>467</v>
      </c>
      <c r="H208" s="9" t="s">
        <v>33</v>
      </c>
      <c r="I208" s="9">
        <f t="shared" si="94"/>
        <v>5</v>
      </c>
      <c r="J208" s="5"/>
      <c r="K208" s="5"/>
      <c r="L208" s="5"/>
      <c r="M208" s="41"/>
      <c r="N208" s="22"/>
      <c r="O208" s="20" t="str">
        <f t="shared" si="99"/>
        <v/>
      </c>
      <c r="P208" s="20">
        <f t="shared" si="109"/>
        <v>25</v>
      </c>
      <c r="Q208" s="21" t="str">
        <f t="shared" ref="Q208" si="115">IFERROR(O208/P208,"")</f>
        <v/>
      </c>
    </row>
    <row r="209" spans="1:17" ht="60" x14ac:dyDescent="0.25">
      <c r="A209" s="9" t="s">
        <v>882</v>
      </c>
      <c r="B209" s="9" t="s">
        <v>843</v>
      </c>
      <c r="C209" s="9" t="s">
        <v>883</v>
      </c>
      <c r="D209" s="29" t="s">
        <v>884</v>
      </c>
      <c r="E209" s="9" t="s">
        <v>30</v>
      </c>
      <c r="F209" s="4" t="s">
        <v>885</v>
      </c>
      <c r="G209" s="9" t="s">
        <v>467</v>
      </c>
      <c r="H209" s="9" t="s">
        <v>33</v>
      </c>
      <c r="I209" s="9">
        <f t="shared" si="94"/>
        <v>5</v>
      </c>
      <c r="J209" s="5"/>
      <c r="K209" s="5"/>
      <c r="L209" s="5"/>
      <c r="M209" s="41"/>
      <c r="N209" s="22"/>
      <c r="O209" s="20" t="str">
        <f t="shared" si="99"/>
        <v/>
      </c>
      <c r="P209" s="20">
        <f t="shared" si="109"/>
        <v>25</v>
      </c>
      <c r="Q209" s="21"/>
    </row>
    <row r="210" spans="1:17" ht="60" x14ac:dyDescent="0.25">
      <c r="A210" s="9" t="s">
        <v>886</v>
      </c>
      <c r="B210" s="9" t="s">
        <v>843</v>
      </c>
      <c r="C210" s="9" t="s">
        <v>887</v>
      </c>
      <c r="D210" s="29" t="s">
        <v>888</v>
      </c>
      <c r="E210" s="9" t="s">
        <v>30</v>
      </c>
      <c r="F210" s="4" t="s">
        <v>889</v>
      </c>
      <c r="G210" s="9" t="s">
        <v>467</v>
      </c>
      <c r="H210" s="9" t="s">
        <v>33</v>
      </c>
      <c r="I210" s="9">
        <f t="shared" si="94"/>
        <v>5</v>
      </c>
      <c r="J210" s="5"/>
      <c r="K210" s="5"/>
      <c r="L210" s="5"/>
      <c r="M210" s="41"/>
      <c r="N210" s="22"/>
      <c r="O210" s="20" t="str">
        <f t="shared" si="99"/>
        <v/>
      </c>
      <c r="P210" s="20">
        <f t="shared" si="109"/>
        <v>25</v>
      </c>
      <c r="Q210" s="21" t="str">
        <f t="shared" ref="Q210" si="116">IFERROR(O210/P210,"")</f>
        <v/>
      </c>
    </row>
    <row r="211" spans="1:17" ht="60" x14ac:dyDescent="0.25">
      <c r="A211" s="9" t="s">
        <v>890</v>
      </c>
      <c r="B211" s="9" t="s">
        <v>843</v>
      </c>
      <c r="C211" s="9" t="s">
        <v>891</v>
      </c>
      <c r="D211" s="29" t="s">
        <v>892</v>
      </c>
      <c r="E211" s="9" t="s">
        <v>30</v>
      </c>
      <c r="F211" s="4" t="s">
        <v>893</v>
      </c>
      <c r="G211" s="9" t="s">
        <v>894</v>
      </c>
      <c r="H211" s="9" t="s">
        <v>33</v>
      </c>
      <c r="I211" s="9">
        <f t="shared" si="94"/>
        <v>5</v>
      </c>
      <c r="J211" s="5"/>
      <c r="K211" s="5"/>
      <c r="L211" s="5"/>
      <c r="M211" s="41"/>
      <c r="N211" s="22"/>
      <c r="O211" s="20" t="str">
        <f t="shared" si="99"/>
        <v/>
      </c>
      <c r="P211" s="20">
        <f t="shared" si="109"/>
        <v>25</v>
      </c>
      <c r="Q211" s="21"/>
    </row>
    <row r="212" spans="1:17" ht="60" x14ac:dyDescent="0.25">
      <c r="A212" s="9" t="s">
        <v>895</v>
      </c>
      <c r="B212" s="9" t="s">
        <v>843</v>
      </c>
      <c r="C212" s="9" t="s">
        <v>896</v>
      </c>
      <c r="D212" s="29" t="s">
        <v>897</v>
      </c>
      <c r="E212" s="9" t="s">
        <v>30</v>
      </c>
      <c r="F212" s="4" t="s">
        <v>898</v>
      </c>
      <c r="G212" s="9" t="s">
        <v>755</v>
      </c>
      <c r="H212" s="9" t="s">
        <v>33</v>
      </c>
      <c r="I212" s="9">
        <f t="shared" si="94"/>
        <v>5</v>
      </c>
      <c r="J212" s="5"/>
      <c r="K212" s="5"/>
      <c r="L212" s="5"/>
      <c r="M212" s="41"/>
      <c r="N212" s="22"/>
      <c r="O212" s="20" t="str">
        <f t="shared" si="99"/>
        <v/>
      </c>
      <c r="P212" s="20">
        <f t="shared" si="109"/>
        <v>25</v>
      </c>
      <c r="Q212" s="21" t="str">
        <f t="shared" ref="Q212" si="117">IFERROR(O212/P212,"")</f>
        <v/>
      </c>
    </row>
    <row r="213" spans="1:17" ht="60" x14ac:dyDescent="0.25">
      <c r="A213" s="9" t="s">
        <v>899</v>
      </c>
      <c r="B213" s="9" t="s">
        <v>843</v>
      </c>
      <c r="C213" s="9" t="s">
        <v>900</v>
      </c>
      <c r="D213" s="29" t="s">
        <v>901</v>
      </c>
      <c r="E213" s="9" t="s">
        <v>50</v>
      </c>
      <c r="F213" s="4" t="s">
        <v>902</v>
      </c>
      <c r="G213" s="9" t="s">
        <v>755</v>
      </c>
      <c r="H213" s="9" t="s">
        <v>52</v>
      </c>
      <c r="I213" s="9">
        <f t="shared" si="94"/>
        <v>3</v>
      </c>
      <c r="J213" s="5"/>
      <c r="K213" s="5"/>
      <c r="L213" s="5"/>
      <c r="M213" s="41"/>
      <c r="N213" s="22"/>
      <c r="O213" s="20" t="str">
        <f t="shared" si="99"/>
        <v/>
      </c>
      <c r="P213" s="20">
        <f t="shared" si="109"/>
        <v>15</v>
      </c>
      <c r="Q213" s="21"/>
    </row>
    <row r="214" spans="1:17" ht="60" x14ac:dyDescent="0.25">
      <c r="A214" s="9" t="s">
        <v>903</v>
      </c>
      <c r="B214" s="9" t="s">
        <v>843</v>
      </c>
      <c r="C214" s="9" t="s">
        <v>904</v>
      </c>
      <c r="D214" s="29" t="s">
        <v>905</v>
      </c>
      <c r="E214" s="9" t="s">
        <v>30</v>
      </c>
      <c r="F214" s="4" t="s">
        <v>906</v>
      </c>
      <c r="G214" s="9" t="s">
        <v>907</v>
      </c>
      <c r="H214" s="9" t="s">
        <v>33</v>
      </c>
      <c r="I214" s="9">
        <f t="shared" si="94"/>
        <v>5</v>
      </c>
      <c r="J214" s="5"/>
      <c r="K214" s="5"/>
      <c r="L214" s="5"/>
      <c r="M214" s="41"/>
      <c r="N214" s="22"/>
      <c r="O214" s="20" t="str">
        <f t="shared" si="99"/>
        <v/>
      </c>
      <c r="P214" s="20">
        <f t="shared" si="109"/>
        <v>25</v>
      </c>
      <c r="Q214" s="21" t="str">
        <f t="shared" ref="Q214" si="118">IFERROR(O214/P214,"")</f>
        <v/>
      </c>
    </row>
    <row r="215" spans="1:17" ht="60" x14ac:dyDescent="0.25">
      <c r="A215" s="9" t="s">
        <v>908</v>
      </c>
      <c r="B215" s="9" t="s">
        <v>843</v>
      </c>
      <c r="C215" s="9" t="s">
        <v>909</v>
      </c>
      <c r="D215" s="29" t="s">
        <v>910</v>
      </c>
      <c r="E215" s="9" t="s">
        <v>30</v>
      </c>
      <c r="F215" s="4" t="s">
        <v>911</v>
      </c>
      <c r="G215" s="9" t="s">
        <v>912</v>
      </c>
      <c r="H215" s="9" t="s">
        <v>33</v>
      </c>
      <c r="I215" s="9">
        <f t="shared" si="94"/>
        <v>5</v>
      </c>
      <c r="J215" s="5"/>
      <c r="K215" s="5"/>
      <c r="L215" s="5"/>
      <c r="M215" s="41"/>
      <c r="N215" s="22"/>
      <c r="O215" s="20" t="str">
        <f t="shared" si="99"/>
        <v/>
      </c>
      <c r="P215" s="20">
        <f t="shared" si="109"/>
        <v>25</v>
      </c>
      <c r="Q215" s="21"/>
    </row>
    <row r="216" spans="1:17" ht="60" x14ac:dyDescent="0.25">
      <c r="A216" s="9" t="s">
        <v>913</v>
      </c>
      <c r="B216" s="9" t="s">
        <v>843</v>
      </c>
      <c r="C216" s="9" t="s">
        <v>176</v>
      </c>
      <c r="D216" s="29" t="s">
        <v>914</v>
      </c>
      <c r="E216" s="9" t="s">
        <v>30</v>
      </c>
      <c r="F216" s="4" t="s">
        <v>407</v>
      </c>
      <c r="G216" s="9" t="s">
        <v>912</v>
      </c>
      <c r="H216" s="9" t="s">
        <v>33</v>
      </c>
      <c r="I216" s="9">
        <v>5</v>
      </c>
      <c r="J216" s="5"/>
      <c r="K216" s="5"/>
      <c r="L216" s="5"/>
      <c r="M216" s="41"/>
      <c r="N216" s="22"/>
      <c r="O216" s="20" t="str">
        <f t="shared" si="99"/>
        <v/>
      </c>
      <c r="P216" s="20">
        <f t="shared" si="109"/>
        <v>25</v>
      </c>
      <c r="Q216" s="21" t="str">
        <f t="shared" ref="Q216" si="119">IFERROR(O216/P216,"")</f>
        <v/>
      </c>
    </row>
    <row r="217" spans="1:17" ht="60" x14ac:dyDescent="0.25">
      <c r="A217" s="9" t="s">
        <v>915</v>
      </c>
      <c r="B217" s="9" t="s">
        <v>843</v>
      </c>
      <c r="C217" s="9" t="s">
        <v>916</v>
      </c>
      <c r="D217" s="29" t="s">
        <v>917</v>
      </c>
      <c r="E217" s="9" t="s">
        <v>30</v>
      </c>
      <c r="F217" s="4" t="s">
        <v>918</v>
      </c>
      <c r="G217" s="9" t="s">
        <v>912</v>
      </c>
      <c r="H217" s="9" t="s">
        <v>33</v>
      </c>
      <c r="I217" s="9">
        <v>5</v>
      </c>
      <c r="J217" s="5"/>
      <c r="K217" s="5"/>
      <c r="L217" s="5"/>
      <c r="M217" s="41"/>
      <c r="N217" s="22"/>
      <c r="O217" s="20" t="str">
        <f t="shared" si="99"/>
        <v/>
      </c>
      <c r="P217" s="20">
        <f t="shared" si="109"/>
        <v>25</v>
      </c>
      <c r="Q217" s="21"/>
    </row>
    <row r="218" spans="1:17" ht="75" x14ac:dyDescent="0.25">
      <c r="A218" s="9" t="s">
        <v>919</v>
      </c>
      <c r="B218" s="9" t="s">
        <v>843</v>
      </c>
      <c r="C218" s="9" t="s">
        <v>920</v>
      </c>
      <c r="D218" s="29" t="s">
        <v>921</v>
      </c>
      <c r="E218" s="9" t="s">
        <v>30</v>
      </c>
      <c r="F218" s="4" t="s">
        <v>918</v>
      </c>
      <c r="G218" s="9" t="s">
        <v>912</v>
      </c>
      <c r="H218" s="9" t="s">
        <v>33</v>
      </c>
      <c r="I218" s="9">
        <v>5</v>
      </c>
      <c r="J218" s="5"/>
      <c r="K218" s="5"/>
      <c r="L218" s="5"/>
      <c r="M218" s="41"/>
      <c r="N218" s="22"/>
      <c r="O218" s="20"/>
      <c r="P218" s="20">
        <f t="shared" si="109"/>
        <v>25</v>
      </c>
      <c r="Q218" s="21">
        <f t="shared" ref="Q218" si="120">IFERROR(O218/P218,"")</f>
        <v>0</v>
      </c>
    </row>
    <row r="219" spans="1:17" ht="60" x14ac:dyDescent="0.25">
      <c r="A219" s="9" t="s">
        <v>922</v>
      </c>
      <c r="B219" s="9" t="s">
        <v>843</v>
      </c>
      <c r="C219" s="9" t="s">
        <v>923</v>
      </c>
      <c r="D219" s="29" t="s">
        <v>924</v>
      </c>
      <c r="E219" s="9" t="s">
        <v>30</v>
      </c>
      <c r="F219" s="4" t="s">
        <v>925</v>
      </c>
      <c r="G219" s="9" t="s">
        <v>912</v>
      </c>
      <c r="H219" s="9" t="s">
        <v>33</v>
      </c>
      <c r="I219" s="9">
        <f t="shared" si="94"/>
        <v>5</v>
      </c>
      <c r="J219" s="5"/>
      <c r="K219" s="5"/>
      <c r="L219" s="5"/>
      <c r="M219" s="41"/>
      <c r="N219" s="22"/>
      <c r="O219" s="20" t="str">
        <f t="shared" si="99"/>
        <v/>
      </c>
      <c r="P219" s="20">
        <f t="shared" si="109"/>
        <v>25</v>
      </c>
      <c r="Q219" s="21"/>
    </row>
    <row r="220" spans="1:17" ht="60" x14ac:dyDescent="0.25">
      <c r="A220" s="9" t="s">
        <v>926</v>
      </c>
      <c r="B220" s="9" t="s">
        <v>843</v>
      </c>
      <c r="C220" s="9" t="s">
        <v>927</v>
      </c>
      <c r="D220" s="29" t="s">
        <v>928</v>
      </c>
      <c r="E220" s="9" t="s">
        <v>30</v>
      </c>
      <c r="F220" s="4" t="s">
        <v>929</v>
      </c>
      <c r="G220" s="9" t="s">
        <v>912</v>
      </c>
      <c r="H220" s="9" t="s">
        <v>33</v>
      </c>
      <c r="I220" s="9">
        <v>5</v>
      </c>
      <c r="J220" s="5"/>
      <c r="K220" s="5"/>
      <c r="L220" s="5"/>
      <c r="M220" s="41"/>
      <c r="N220" s="22"/>
      <c r="O220" s="20"/>
      <c r="P220" s="20">
        <f t="shared" si="109"/>
        <v>25</v>
      </c>
      <c r="Q220" s="21">
        <f t="shared" ref="Q220" si="121">IFERROR(O220/P220,"")</f>
        <v>0</v>
      </c>
    </row>
    <row r="221" spans="1:17" ht="60" x14ac:dyDescent="0.25">
      <c r="A221" s="9" t="s">
        <v>930</v>
      </c>
      <c r="B221" s="9" t="s">
        <v>843</v>
      </c>
      <c r="C221" s="9" t="s">
        <v>931</v>
      </c>
      <c r="D221" s="29" t="s">
        <v>932</v>
      </c>
      <c r="E221" s="9" t="s">
        <v>50</v>
      </c>
      <c r="F221" s="4" t="s">
        <v>933</v>
      </c>
      <c r="G221" s="9" t="s">
        <v>934</v>
      </c>
      <c r="H221" s="9" t="s">
        <v>99</v>
      </c>
      <c r="I221" s="9">
        <f t="shared" si="94"/>
        <v>3</v>
      </c>
      <c r="J221" s="5"/>
      <c r="K221" s="5"/>
      <c r="L221" s="5"/>
      <c r="M221" s="41"/>
      <c r="N221" s="22"/>
      <c r="O221" s="20" t="str">
        <f t="shared" si="99"/>
        <v/>
      </c>
      <c r="P221" s="20">
        <f t="shared" si="109"/>
        <v>15</v>
      </c>
      <c r="Q221" s="21"/>
    </row>
    <row r="222" spans="1:17" ht="60" x14ac:dyDescent="0.25">
      <c r="A222" s="9" t="s">
        <v>935</v>
      </c>
      <c r="B222" s="9" t="s">
        <v>843</v>
      </c>
      <c r="C222" s="9" t="s">
        <v>936</v>
      </c>
      <c r="D222" s="29" t="s">
        <v>937</v>
      </c>
      <c r="E222" s="9" t="s">
        <v>50</v>
      </c>
      <c r="F222" s="4" t="s">
        <v>938</v>
      </c>
      <c r="G222" s="9" t="s">
        <v>354</v>
      </c>
      <c r="H222" s="9" t="s">
        <v>52</v>
      </c>
      <c r="I222" s="9">
        <f t="shared" ref="I222:I270" si="122">IF(E222="High",5,IF(E222="Medium",3,1))</f>
        <v>3</v>
      </c>
      <c r="J222" s="5"/>
      <c r="K222" s="5"/>
      <c r="L222" s="5"/>
      <c r="M222" s="41"/>
      <c r="N222" s="22"/>
      <c r="O222" s="20" t="str">
        <f t="shared" si="99"/>
        <v/>
      </c>
      <c r="P222" s="20">
        <f t="shared" si="109"/>
        <v>15</v>
      </c>
      <c r="Q222" s="21" t="str">
        <f t="shared" ref="Q222" si="123">IFERROR(O222/P222,"")</f>
        <v/>
      </c>
    </row>
    <row r="223" spans="1:17" ht="75" x14ac:dyDescent="0.25">
      <c r="A223" s="9" t="s">
        <v>939</v>
      </c>
      <c r="B223" s="9" t="s">
        <v>843</v>
      </c>
      <c r="C223" s="9" t="s">
        <v>936</v>
      </c>
      <c r="D223" s="29" t="s">
        <v>940</v>
      </c>
      <c r="E223" s="9" t="s">
        <v>30</v>
      </c>
      <c r="F223" s="4" t="s">
        <v>941</v>
      </c>
      <c r="G223" s="9" t="s">
        <v>942</v>
      </c>
      <c r="H223" s="9" t="s">
        <v>33</v>
      </c>
      <c r="I223" s="9">
        <v>5</v>
      </c>
      <c r="J223" s="5"/>
      <c r="K223" s="5"/>
      <c r="L223" s="5"/>
      <c r="M223" s="41"/>
      <c r="N223" s="22"/>
      <c r="O223" s="20" t="str">
        <f t="shared" si="99"/>
        <v/>
      </c>
      <c r="P223" s="20">
        <f t="shared" si="109"/>
        <v>25</v>
      </c>
      <c r="Q223" s="21"/>
    </row>
    <row r="224" spans="1:17" ht="75" x14ac:dyDescent="0.25">
      <c r="A224" s="9" t="s">
        <v>943</v>
      </c>
      <c r="B224" s="9" t="s">
        <v>843</v>
      </c>
      <c r="C224" s="9" t="s">
        <v>936</v>
      </c>
      <c r="D224" s="29" t="s">
        <v>944</v>
      </c>
      <c r="E224" s="9" t="s">
        <v>30</v>
      </c>
      <c r="F224" s="4" t="s">
        <v>945</v>
      </c>
      <c r="G224" s="9" t="s">
        <v>942</v>
      </c>
      <c r="H224" s="9" t="s">
        <v>33</v>
      </c>
      <c r="I224" s="9">
        <v>5</v>
      </c>
      <c r="J224" s="5"/>
      <c r="K224" s="5"/>
      <c r="L224" s="5"/>
      <c r="M224" s="41"/>
      <c r="N224" s="22"/>
      <c r="O224" s="20" t="str">
        <f t="shared" si="99"/>
        <v/>
      </c>
      <c r="P224" s="20">
        <f t="shared" si="109"/>
        <v>25</v>
      </c>
      <c r="Q224" s="21" t="str">
        <f t="shared" ref="Q224" si="124">IFERROR(O224/P224,"")</f>
        <v/>
      </c>
    </row>
    <row r="225" spans="1:17" ht="75" x14ac:dyDescent="0.25">
      <c r="A225" s="9" t="s">
        <v>946</v>
      </c>
      <c r="B225" s="9" t="s">
        <v>843</v>
      </c>
      <c r="C225" s="9" t="s">
        <v>936</v>
      </c>
      <c r="D225" s="29" t="s">
        <v>947</v>
      </c>
      <c r="E225" s="9" t="s">
        <v>30</v>
      </c>
      <c r="F225" s="4" t="s">
        <v>948</v>
      </c>
      <c r="G225" s="9" t="s">
        <v>942</v>
      </c>
      <c r="H225" s="9" t="s">
        <v>33</v>
      </c>
      <c r="I225" s="9">
        <v>5</v>
      </c>
      <c r="J225" s="5"/>
      <c r="K225" s="5"/>
      <c r="L225" s="5"/>
      <c r="M225" s="41"/>
      <c r="N225" s="22"/>
      <c r="O225" s="20" t="str">
        <f t="shared" si="99"/>
        <v/>
      </c>
      <c r="P225" s="20">
        <f t="shared" si="109"/>
        <v>25</v>
      </c>
      <c r="Q225" s="21"/>
    </row>
    <row r="226" spans="1:17" ht="60" x14ac:dyDescent="0.25">
      <c r="A226" s="9" t="s">
        <v>949</v>
      </c>
      <c r="B226" s="9" t="s">
        <v>843</v>
      </c>
      <c r="C226" s="9" t="s">
        <v>936</v>
      </c>
      <c r="D226" s="30" t="s">
        <v>950</v>
      </c>
      <c r="E226" s="9" t="s">
        <v>30</v>
      </c>
      <c r="F226" s="4" t="s">
        <v>951</v>
      </c>
      <c r="G226" s="9" t="s">
        <v>942</v>
      </c>
      <c r="H226" s="9" t="s">
        <v>33</v>
      </c>
      <c r="I226" s="9">
        <v>5</v>
      </c>
      <c r="J226" s="5"/>
      <c r="K226" s="5"/>
      <c r="L226" s="5"/>
      <c r="M226" s="41"/>
      <c r="N226" s="22"/>
      <c r="O226" s="20" t="str">
        <f t="shared" si="99"/>
        <v/>
      </c>
      <c r="P226" s="20">
        <f t="shared" si="109"/>
        <v>25</v>
      </c>
      <c r="Q226" s="21" t="str">
        <f t="shared" ref="Q226" si="125">IFERROR(O226/P226,"")</f>
        <v/>
      </c>
    </row>
    <row r="227" spans="1:17" ht="75" x14ac:dyDescent="0.25">
      <c r="A227" s="9" t="s">
        <v>952</v>
      </c>
      <c r="B227" s="9" t="s">
        <v>843</v>
      </c>
      <c r="C227" s="9" t="s">
        <v>936</v>
      </c>
      <c r="D227" s="30" t="s">
        <v>953</v>
      </c>
      <c r="E227" s="9" t="s">
        <v>30</v>
      </c>
      <c r="F227" s="4" t="s">
        <v>954</v>
      </c>
      <c r="G227" s="9" t="s">
        <v>955</v>
      </c>
      <c r="H227" s="9" t="s">
        <v>33</v>
      </c>
      <c r="I227" s="9">
        <v>5</v>
      </c>
      <c r="J227" s="5"/>
      <c r="K227" s="5"/>
      <c r="L227" s="5"/>
      <c r="M227" s="41"/>
      <c r="N227" s="22"/>
      <c r="O227" s="20" t="str">
        <f t="shared" si="99"/>
        <v/>
      </c>
      <c r="P227" s="20">
        <f t="shared" si="109"/>
        <v>25</v>
      </c>
      <c r="Q227" s="21"/>
    </row>
    <row r="228" spans="1:17" ht="60" x14ac:dyDescent="0.25">
      <c r="A228" s="9" t="s">
        <v>956</v>
      </c>
      <c r="B228" s="9" t="s">
        <v>843</v>
      </c>
      <c r="C228" s="9" t="s">
        <v>936</v>
      </c>
      <c r="D228" s="30" t="s">
        <v>957</v>
      </c>
      <c r="E228" s="9" t="s">
        <v>30</v>
      </c>
      <c r="F228" s="4" t="s">
        <v>958</v>
      </c>
      <c r="G228" s="9" t="s">
        <v>955</v>
      </c>
      <c r="H228" s="9" t="s">
        <v>33</v>
      </c>
      <c r="I228" s="9">
        <v>5</v>
      </c>
      <c r="J228" s="5"/>
      <c r="K228" s="5"/>
      <c r="L228" s="5"/>
      <c r="M228" s="41"/>
      <c r="N228" s="22"/>
      <c r="O228" s="20" t="str">
        <f t="shared" si="99"/>
        <v/>
      </c>
      <c r="P228" s="20">
        <f t="shared" si="109"/>
        <v>25</v>
      </c>
      <c r="Q228" s="21" t="str">
        <f t="shared" ref="Q228" si="126">IFERROR(O228/P228,"")</f>
        <v/>
      </c>
    </row>
    <row r="229" spans="1:17" ht="90" x14ac:dyDescent="0.25">
      <c r="A229" s="9" t="s">
        <v>959</v>
      </c>
      <c r="B229" s="9" t="s">
        <v>843</v>
      </c>
      <c r="C229" s="9" t="s">
        <v>960</v>
      </c>
      <c r="D229" s="29" t="s">
        <v>961</v>
      </c>
      <c r="E229" s="9" t="s">
        <v>30</v>
      </c>
      <c r="F229" s="4" t="s">
        <v>962</v>
      </c>
      <c r="G229" s="9" t="s">
        <v>955</v>
      </c>
      <c r="H229" s="9" t="s">
        <v>33</v>
      </c>
      <c r="I229" s="9">
        <f t="shared" si="122"/>
        <v>5</v>
      </c>
      <c r="J229" s="5"/>
      <c r="K229" s="5"/>
      <c r="L229" s="5"/>
      <c r="M229" s="41"/>
      <c r="N229" s="22"/>
      <c r="O229" s="20" t="str">
        <f t="shared" si="99"/>
        <v/>
      </c>
      <c r="P229" s="20">
        <f t="shared" si="109"/>
        <v>25</v>
      </c>
      <c r="Q229" s="21"/>
    </row>
    <row r="230" spans="1:17" ht="75" x14ac:dyDescent="0.25">
      <c r="A230" s="9" t="s">
        <v>963</v>
      </c>
      <c r="B230" s="9" t="s">
        <v>843</v>
      </c>
      <c r="C230" s="9" t="s">
        <v>960</v>
      </c>
      <c r="D230" s="29" t="s">
        <v>964</v>
      </c>
      <c r="E230" s="9" t="s">
        <v>30</v>
      </c>
      <c r="F230" s="4" t="s">
        <v>965</v>
      </c>
      <c r="G230" s="9" t="s">
        <v>955</v>
      </c>
      <c r="H230" s="9" t="s">
        <v>33</v>
      </c>
      <c r="I230" s="9">
        <v>5</v>
      </c>
      <c r="J230" s="5"/>
      <c r="K230" s="5"/>
      <c r="L230" s="5"/>
      <c r="M230" s="41"/>
      <c r="N230" s="22"/>
      <c r="O230" s="20" t="str">
        <f t="shared" si="99"/>
        <v/>
      </c>
      <c r="P230" s="20">
        <f t="shared" si="109"/>
        <v>25</v>
      </c>
      <c r="Q230" s="21" t="str">
        <f t="shared" ref="Q230" si="127">IFERROR(O230/P230,"")</f>
        <v/>
      </c>
    </row>
    <row r="231" spans="1:17" ht="60" x14ac:dyDescent="0.25">
      <c r="A231" s="9" t="s">
        <v>966</v>
      </c>
      <c r="B231" s="9" t="s">
        <v>843</v>
      </c>
      <c r="C231" s="9" t="s">
        <v>967</v>
      </c>
      <c r="D231" s="29" t="s">
        <v>968</v>
      </c>
      <c r="E231" s="9" t="s">
        <v>30</v>
      </c>
      <c r="F231" s="4" t="s">
        <v>969</v>
      </c>
      <c r="G231" s="9" t="s">
        <v>317</v>
      </c>
      <c r="H231" s="9" t="s">
        <v>33</v>
      </c>
      <c r="I231" s="9">
        <v>5</v>
      </c>
      <c r="J231" s="5"/>
      <c r="K231" s="5"/>
      <c r="L231" s="5"/>
      <c r="M231" s="41"/>
      <c r="N231" s="22"/>
      <c r="O231" s="20"/>
      <c r="P231" s="20">
        <f t="shared" si="109"/>
        <v>25</v>
      </c>
      <c r="Q231" s="21"/>
    </row>
    <row r="232" spans="1:17" ht="60" x14ac:dyDescent="0.25">
      <c r="A232" s="9" t="s">
        <v>970</v>
      </c>
      <c r="B232" s="9" t="s">
        <v>843</v>
      </c>
      <c r="C232" s="9" t="s">
        <v>971</v>
      </c>
      <c r="D232" s="29" t="s">
        <v>972</v>
      </c>
      <c r="E232" s="9" t="s">
        <v>97</v>
      </c>
      <c r="F232" s="4" t="s">
        <v>407</v>
      </c>
      <c r="G232" s="9" t="s">
        <v>862</v>
      </c>
      <c r="H232" s="9" t="s">
        <v>99</v>
      </c>
      <c r="I232" s="9">
        <v>1</v>
      </c>
      <c r="J232" s="5"/>
      <c r="K232" s="5"/>
      <c r="L232" s="5"/>
      <c r="M232" s="41"/>
      <c r="N232" s="22"/>
      <c r="O232" s="20" t="str">
        <f t="shared" si="99"/>
        <v/>
      </c>
      <c r="P232" s="20">
        <f t="shared" si="109"/>
        <v>5</v>
      </c>
      <c r="Q232" s="21" t="str">
        <f t="shared" ref="Q232" si="128">IFERROR(O232/P232,"")</f>
        <v/>
      </c>
    </row>
    <row r="233" spans="1:17" ht="60" x14ac:dyDescent="0.25">
      <c r="A233" s="9" t="s">
        <v>973</v>
      </c>
      <c r="B233" s="9" t="s">
        <v>843</v>
      </c>
      <c r="C233" s="9" t="s">
        <v>974</v>
      </c>
      <c r="D233" s="30" t="s">
        <v>975</v>
      </c>
      <c r="E233" s="9" t="s">
        <v>50</v>
      </c>
      <c r="F233" s="4" t="s">
        <v>976</v>
      </c>
      <c r="G233" s="9" t="s">
        <v>862</v>
      </c>
      <c r="H233" s="9" t="s">
        <v>52</v>
      </c>
      <c r="I233" s="9">
        <f t="shared" si="122"/>
        <v>3</v>
      </c>
      <c r="J233" s="5"/>
      <c r="K233" s="5"/>
      <c r="L233" s="5"/>
      <c r="M233" s="41"/>
      <c r="N233" s="22"/>
      <c r="O233" s="20" t="str">
        <f t="shared" si="99"/>
        <v/>
      </c>
      <c r="P233" s="20">
        <f t="shared" si="109"/>
        <v>15</v>
      </c>
      <c r="Q233" s="21"/>
    </row>
    <row r="234" spans="1:17" ht="75" x14ac:dyDescent="0.25">
      <c r="A234" s="9" t="s">
        <v>977</v>
      </c>
      <c r="B234" s="9" t="s">
        <v>843</v>
      </c>
      <c r="C234" s="9" t="s">
        <v>974</v>
      </c>
      <c r="D234" s="30" t="s">
        <v>978</v>
      </c>
      <c r="E234" s="9" t="s">
        <v>97</v>
      </c>
      <c r="F234" s="4" t="s">
        <v>979</v>
      </c>
      <c r="G234" s="9" t="s">
        <v>862</v>
      </c>
      <c r="H234" s="9" t="s">
        <v>99</v>
      </c>
      <c r="I234" s="9">
        <v>1</v>
      </c>
      <c r="J234" s="5"/>
      <c r="K234" s="5"/>
      <c r="L234" s="5"/>
      <c r="M234" s="41"/>
      <c r="N234" s="22"/>
      <c r="O234" s="20" t="str">
        <f t="shared" si="99"/>
        <v/>
      </c>
      <c r="P234" s="20">
        <f t="shared" si="109"/>
        <v>5</v>
      </c>
      <c r="Q234" s="21" t="str">
        <f t="shared" ref="Q234" si="129">IFERROR(O234/P234,"")</f>
        <v/>
      </c>
    </row>
    <row r="235" spans="1:17" ht="75" x14ac:dyDescent="0.25">
      <c r="A235" s="9" t="s">
        <v>980</v>
      </c>
      <c r="B235" s="9" t="s">
        <v>843</v>
      </c>
      <c r="C235" s="9" t="s">
        <v>981</v>
      </c>
      <c r="D235" s="29" t="s">
        <v>982</v>
      </c>
      <c r="E235" s="9" t="s">
        <v>30</v>
      </c>
      <c r="F235" s="4" t="s">
        <v>983</v>
      </c>
      <c r="G235" s="9" t="s">
        <v>942</v>
      </c>
      <c r="H235" s="9" t="s">
        <v>99</v>
      </c>
      <c r="I235" s="9">
        <v>1</v>
      </c>
      <c r="J235" s="5"/>
      <c r="K235" s="5"/>
      <c r="L235" s="5"/>
      <c r="M235" s="41"/>
      <c r="N235" s="22"/>
      <c r="O235" s="20" t="str">
        <f t="shared" si="99"/>
        <v/>
      </c>
      <c r="P235" s="20">
        <f t="shared" si="109"/>
        <v>5</v>
      </c>
      <c r="Q235" s="21"/>
    </row>
    <row r="236" spans="1:17" ht="75" x14ac:dyDescent="0.25">
      <c r="A236" s="9" t="s">
        <v>984</v>
      </c>
      <c r="B236" s="9" t="s">
        <v>843</v>
      </c>
      <c r="C236" s="9" t="s">
        <v>985</v>
      </c>
      <c r="D236" s="29" t="s">
        <v>986</v>
      </c>
      <c r="E236" s="9" t="s">
        <v>30</v>
      </c>
      <c r="F236" s="4" t="s">
        <v>987</v>
      </c>
      <c r="G236" s="9" t="s">
        <v>942</v>
      </c>
      <c r="H236" s="9" t="s">
        <v>99</v>
      </c>
      <c r="I236" s="9">
        <v>1</v>
      </c>
      <c r="J236" s="5"/>
      <c r="K236" s="5"/>
      <c r="L236" s="5"/>
      <c r="M236" s="41"/>
      <c r="N236" s="22"/>
      <c r="O236" s="20" t="str">
        <f t="shared" si="99"/>
        <v/>
      </c>
      <c r="P236" s="20">
        <f t="shared" si="109"/>
        <v>5</v>
      </c>
      <c r="Q236" s="21" t="str">
        <f t="shared" ref="Q236" si="130">IFERROR(O236/P236,"")</f>
        <v/>
      </c>
    </row>
    <row r="237" spans="1:17" ht="60" x14ac:dyDescent="0.25">
      <c r="A237" s="9" t="s">
        <v>988</v>
      </c>
      <c r="B237" s="9" t="s">
        <v>843</v>
      </c>
      <c r="C237" s="9" t="s">
        <v>989</v>
      </c>
      <c r="D237" s="29" t="s">
        <v>990</v>
      </c>
      <c r="E237" s="9" t="s">
        <v>30</v>
      </c>
      <c r="F237" s="4" t="s">
        <v>991</v>
      </c>
      <c r="G237" s="9" t="s">
        <v>942</v>
      </c>
      <c r="H237" s="9" t="s">
        <v>99</v>
      </c>
      <c r="I237" s="9">
        <v>5</v>
      </c>
      <c r="J237" s="5"/>
      <c r="K237" s="5"/>
      <c r="L237" s="5"/>
      <c r="M237" s="41"/>
      <c r="N237" s="22"/>
      <c r="O237" s="20" t="str">
        <f t="shared" si="99"/>
        <v/>
      </c>
      <c r="P237" s="20">
        <f t="shared" si="109"/>
        <v>25</v>
      </c>
      <c r="Q237" s="21"/>
    </row>
    <row r="238" spans="1:17" ht="60" x14ac:dyDescent="0.25">
      <c r="A238" s="9" t="s">
        <v>992</v>
      </c>
      <c r="B238" s="9" t="s">
        <v>843</v>
      </c>
      <c r="C238" s="9" t="s">
        <v>993</v>
      </c>
      <c r="D238" s="29" t="s">
        <v>994</v>
      </c>
      <c r="E238" s="9" t="s">
        <v>30</v>
      </c>
      <c r="F238" s="4" t="s">
        <v>995</v>
      </c>
      <c r="G238" s="9" t="s">
        <v>996</v>
      </c>
      <c r="H238" s="9" t="s">
        <v>33</v>
      </c>
      <c r="I238" s="9">
        <v>5</v>
      </c>
      <c r="J238" s="5"/>
      <c r="K238" s="5"/>
      <c r="L238" s="5"/>
      <c r="M238" s="41"/>
      <c r="N238" s="22"/>
      <c r="O238" s="20"/>
      <c r="P238" s="20">
        <f t="shared" si="109"/>
        <v>25</v>
      </c>
      <c r="Q238" s="21">
        <f t="shared" ref="Q238" si="131">IFERROR(O238/P238,"")</f>
        <v>0</v>
      </c>
    </row>
    <row r="239" spans="1:17" ht="105" x14ac:dyDescent="0.25">
      <c r="A239" s="9" t="s">
        <v>997</v>
      </c>
      <c r="B239" s="9" t="s">
        <v>843</v>
      </c>
      <c r="C239" s="9" t="s">
        <v>998</v>
      </c>
      <c r="D239" s="29" t="s">
        <v>999</v>
      </c>
      <c r="E239" s="9" t="s">
        <v>30</v>
      </c>
      <c r="F239" s="4" t="s">
        <v>1000</v>
      </c>
      <c r="G239" s="9" t="s">
        <v>830</v>
      </c>
      <c r="H239" s="9" t="s">
        <v>33</v>
      </c>
      <c r="I239" s="9">
        <v>5</v>
      </c>
      <c r="J239" s="5"/>
      <c r="K239" s="5"/>
      <c r="L239" s="5"/>
      <c r="M239" s="41"/>
      <c r="N239" s="22"/>
      <c r="O239" s="20"/>
      <c r="P239" s="20">
        <f t="shared" si="109"/>
        <v>25</v>
      </c>
      <c r="Q239" s="21"/>
    </row>
    <row r="240" spans="1:17" ht="60" x14ac:dyDescent="0.25">
      <c r="A240" s="9" t="s">
        <v>1001</v>
      </c>
      <c r="B240" s="9" t="s">
        <v>843</v>
      </c>
      <c r="C240" s="9" t="s">
        <v>1002</v>
      </c>
      <c r="D240" s="29" t="s">
        <v>1003</v>
      </c>
      <c r="E240" s="9" t="s">
        <v>30</v>
      </c>
      <c r="F240" s="4" t="s">
        <v>1004</v>
      </c>
      <c r="G240" s="9" t="s">
        <v>830</v>
      </c>
      <c r="H240" s="9" t="s">
        <v>33</v>
      </c>
      <c r="I240" s="9">
        <v>5</v>
      </c>
      <c r="J240" s="5"/>
      <c r="K240" s="5"/>
      <c r="L240" s="5"/>
      <c r="M240" s="41"/>
      <c r="N240" s="22"/>
      <c r="O240" s="20"/>
      <c r="P240" s="20">
        <f t="shared" si="109"/>
        <v>25</v>
      </c>
      <c r="Q240" s="21">
        <f t="shared" ref="Q240" si="132">IFERROR(O240/P240,"")</f>
        <v>0</v>
      </c>
    </row>
    <row r="241" spans="1:17" ht="60" x14ac:dyDescent="0.25">
      <c r="A241" s="9" t="s">
        <v>1005</v>
      </c>
      <c r="B241" s="9" t="s">
        <v>843</v>
      </c>
      <c r="C241" s="9" t="s">
        <v>1006</v>
      </c>
      <c r="D241" s="29" t="s">
        <v>1007</v>
      </c>
      <c r="E241" s="9" t="s">
        <v>50</v>
      </c>
      <c r="F241" s="4" t="s">
        <v>1004</v>
      </c>
      <c r="G241" s="9" t="s">
        <v>830</v>
      </c>
      <c r="H241" s="9" t="s">
        <v>52</v>
      </c>
      <c r="I241" s="9">
        <v>3</v>
      </c>
      <c r="J241" s="5"/>
      <c r="K241" s="5"/>
      <c r="L241" s="5"/>
      <c r="M241" s="41"/>
      <c r="N241" s="22"/>
      <c r="O241" s="20"/>
      <c r="P241" s="20">
        <f t="shared" si="109"/>
        <v>15</v>
      </c>
      <c r="Q241" s="21"/>
    </row>
    <row r="242" spans="1:17" ht="60" x14ac:dyDescent="0.25">
      <c r="A242" s="9" t="s">
        <v>1008</v>
      </c>
      <c r="B242" s="9" t="s">
        <v>843</v>
      </c>
      <c r="C242" s="9" t="s">
        <v>1009</v>
      </c>
      <c r="D242" s="29" t="s">
        <v>1010</v>
      </c>
      <c r="E242" s="9" t="s">
        <v>97</v>
      </c>
      <c r="F242" s="4" t="s">
        <v>1011</v>
      </c>
      <c r="G242" s="9" t="s">
        <v>830</v>
      </c>
      <c r="H242" s="9" t="s">
        <v>99</v>
      </c>
      <c r="I242" s="9">
        <v>1</v>
      </c>
      <c r="J242" s="5"/>
      <c r="K242" s="5"/>
      <c r="L242" s="5"/>
      <c r="M242" s="41"/>
      <c r="N242" s="22"/>
      <c r="O242" s="20"/>
      <c r="P242" s="20">
        <f t="shared" si="109"/>
        <v>5</v>
      </c>
      <c r="Q242" s="21">
        <f t="shared" ref="Q242" si="133">IFERROR(O242/P242,"")</f>
        <v>0</v>
      </c>
    </row>
    <row r="243" spans="1:17" ht="60" x14ac:dyDescent="0.25">
      <c r="A243" s="9" t="s">
        <v>1012</v>
      </c>
      <c r="B243" s="9" t="s">
        <v>843</v>
      </c>
      <c r="C243" s="9" t="s">
        <v>1013</v>
      </c>
      <c r="D243" s="29" t="s">
        <v>1014</v>
      </c>
      <c r="E243" s="9" t="s">
        <v>30</v>
      </c>
      <c r="F243" s="4" t="s">
        <v>1015</v>
      </c>
      <c r="G243" s="9" t="s">
        <v>830</v>
      </c>
      <c r="H243" s="9" t="s">
        <v>33</v>
      </c>
      <c r="I243" s="9">
        <v>5</v>
      </c>
      <c r="J243" s="5"/>
      <c r="K243" s="5"/>
      <c r="L243" s="5"/>
      <c r="M243" s="41"/>
      <c r="N243" s="22"/>
      <c r="O243" s="20"/>
      <c r="P243" s="20">
        <f t="shared" si="109"/>
        <v>25</v>
      </c>
      <c r="Q243" s="21"/>
    </row>
    <row r="244" spans="1:17" ht="60" x14ac:dyDescent="0.25">
      <c r="A244" s="9" t="s">
        <v>1016</v>
      </c>
      <c r="B244" s="9" t="s">
        <v>843</v>
      </c>
      <c r="C244" s="9" t="s">
        <v>1017</v>
      </c>
      <c r="D244" s="29" t="s">
        <v>1018</v>
      </c>
      <c r="E244" s="9" t="s">
        <v>50</v>
      </c>
      <c r="F244" s="4" t="s">
        <v>1019</v>
      </c>
      <c r="G244" s="9" t="s">
        <v>830</v>
      </c>
      <c r="H244" s="9" t="s">
        <v>52</v>
      </c>
      <c r="I244" s="9">
        <v>3</v>
      </c>
      <c r="J244" s="5"/>
      <c r="K244" s="5"/>
      <c r="L244" s="5"/>
      <c r="M244" s="41"/>
      <c r="N244" s="22"/>
      <c r="O244" s="20"/>
      <c r="P244" s="20">
        <f t="shared" si="109"/>
        <v>15</v>
      </c>
      <c r="Q244" s="21">
        <f t="shared" ref="Q244" si="134">IFERROR(O244/P244,"")</f>
        <v>0</v>
      </c>
    </row>
    <row r="245" spans="1:17" ht="75" x14ac:dyDescent="0.25">
      <c r="A245" s="9" t="s">
        <v>1020</v>
      </c>
      <c r="B245" s="9" t="s">
        <v>843</v>
      </c>
      <c r="C245" s="9" t="s">
        <v>1021</v>
      </c>
      <c r="D245" s="29" t="s">
        <v>1022</v>
      </c>
      <c r="E245" s="9" t="s">
        <v>30</v>
      </c>
      <c r="F245" s="4" t="s">
        <v>1023</v>
      </c>
      <c r="G245" s="9" t="s">
        <v>830</v>
      </c>
      <c r="H245" s="9" t="s">
        <v>33</v>
      </c>
      <c r="I245" s="9">
        <v>5</v>
      </c>
      <c r="J245" s="5"/>
      <c r="K245" s="5"/>
      <c r="L245" s="5"/>
      <c r="M245" s="41"/>
      <c r="N245" s="22"/>
      <c r="O245" s="20"/>
      <c r="P245" s="20">
        <f t="shared" si="109"/>
        <v>25</v>
      </c>
      <c r="Q245" s="21"/>
    </row>
    <row r="246" spans="1:17" ht="90" x14ac:dyDescent="0.25">
      <c r="A246" s="9" t="s">
        <v>1024</v>
      </c>
      <c r="B246" s="9" t="s">
        <v>843</v>
      </c>
      <c r="C246" s="9" t="s">
        <v>1025</v>
      </c>
      <c r="D246" s="29" t="s">
        <v>1026</v>
      </c>
      <c r="E246" s="9" t="s">
        <v>30</v>
      </c>
      <c r="F246" s="4" t="s">
        <v>1027</v>
      </c>
      <c r="G246" s="9" t="s">
        <v>1028</v>
      </c>
      <c r="H246" s="9" t="s">
        <v>33</v>
      </c>
      <c r="I246" s="9">
        <v>5</v>
      </c>
      <c r="J246" s="5"/>
      <c r="K246" s="5"/>
      <c r="L246" s="5"/>
      <c r="M246" s="41"/>
      <c r="N246" s="22"/>
      <c r="O246" s="20"/>
      <c r="P246" s="20">
        <f t="shared" si="109"/>
        <v>25</v>
      </c>
      <c r="Q246" s="21">
        <f t="shared" ref="Q246" si="135">IFERROR(O246/P246,"")</f>
        <v>0</v>
      </c>
    </row>
    <row r="247" spans="1:17" ht="75" x14ac:dyDescent="0.25">
      <c r="A247" s="9" t="s">
        <v>1029</v>
      </c>
      <c r="B247" s="9" t="s">
        <v>843</v>
      </c>
      <c r="C247" s="9" t="s">
        <v>1030</v>
      </c>
      <c r="D247" s="29" t="s">
        <v>1031</v>
      </c>
      <c r="E247" s="9" t="s">
        <v>30</v>
      </c>
      <c r="F247" s="4" t="s">
        <v>1032</v>
      </c>
      <c r="G247" s="9" t="s">
        <v>1028</v>
      </c>
      <c r="H247" s="9" t="s">
        <v>33</v>
      </c>
      <c r="I247" s="9">
        <v>5</v>
      </c>
      <c r="J247" s="5"/>
      <c r="K247" s="5"/>
      <c r="L247" s="5"/>
      <c r="M247" s="41"/>
      <c r="N247" s="22"/>
      <c r="O247" s="20"/>
      <c r="P247" s="20">
        <f t="shared" si="109"/>
        <v>25</v>
      </c>
      <c r="Q247" s="21"/>
    </row>
    <row r="248" spans="1:17" ht="75" x14ac:dyDescent="0.25">
      <c r="A248" s="9" t="s">
        <v>1033</v>
      </c>
      <c r="B248" s="9" t="s">
        <v>843</v>
      </c>
      <c r="C248" s="9" t="s">
        <v>1034</v>
      </c>
      <c r="D248" s="29" t="s">
        <v>1035</v>
      </c>
      <c r="E248" s="9" t="s">
        <v>30</v>
      </c>
      <c r="F248" s="4" t="s">
        <v>1036</v>
      </c>
      <c r="G248" s="9" t="s">
        <v>755</v>
      </c>
      <c r="H248" s="9" t="s">
        <v>33</v>
      </c>
      <c r="I248" s="9">
        <v>5</v>
      </c>
      <c r="J248" s="5"/>
      <c r="K248" s="5"/>
      <c r="L248" s="5"/>
      <c r="M248" s="41"/>
      <c r="N248" s="22"/>
      <c r="O248" s="20"/>
      <c r="P248" s="20">
        <f t="shared" si="109"/>
        <v>25</v>
      </c>
      <c r="Q248" s="21">
        <f t="shared" ref="Q248" si="136">IFERROR(O248/P248,"")</f>
        <v>0</v>
      </c>
    </row>
    <row r="249" spans="1:17" ht="75" x14ac:dyDescent="0.25">
      <c r="A249" s="9" t="s">
        <v>1037</v>
      </c>
      <c r="B249" s="9" t="s">
        <v>843</v>
      </c>
      <c r="C249" s="9" t="s">
        <v>1038</v>
      </c>
      <c r="D249" s="29" t="s">
        <v>1039</v>
      </c>
      <c r="E249" s="9" t="s">
        <v>30</v>
      </c>
      <c r="F249" s="4" t="s">
        <v>1040</v>
      </c>
      <c r="G249" s="9" t="s">
        <v>755</v>
      </c>
      <c r="H249" s="9" t="s">
        <v>33</v>
      </c>
      <c r="I249" s="9">
        <v>5</v>
      </c>
      <c r="J249" s="5"/>
      <c r="K249" s="5"/>
      <c r="L249" s="5"/>
      <c r="M249" s="41"/>
      <c r="N249" s="22"/>
      <c r="O249" s="20"/>
      <c r="P249" s="20">
        <f t="shared" si="109"/>
        <v>25</v>
      </c>
      <c r="Q249" s="21"/>
    </row>
    <row r="250" spans="1:17" ht="60" x14ac:dyDescent="0.25">
      <c r="A250" s="9" t="s">
        <v>1041</v>
      </c>
      <c r="B250" s="9" t="s">
        <v>843</v>
      </c>
      <c r="C250" s="9" t="s">
        <v>1042</v>
      </c>
      <c r="D250" s="29" t="s">
        <v>1043</v>
      </c>
      <c r="E250" s="9" t="s">
        <v>30</v>
      </c>
      <c r="F250" s="4" t="s">
        <v>1044</v>
      </c>
      <c r="G250" s="9" t="s">
        <v>755</v>
      </c>
      <c r="H250" s="9" t="s">
        <v>33</v>
      </c>
      <c r="I250" s="9">
        <v>5</v>
      </c>
      <c r="J250" s="5"/>
      <c r="K250" s="5"/>
      <c r="L250" s="5"/>
      <c r="M250" s="41"/>
      <c r="N250" s="22"/>
      <c r="O250" s="20"/>
      <c r="P250" s="20">
        <f t="shared" si="109"/>
        <v>25</v>
      </c>
      <c r="Q250" s="21">
        <f t="shared" ref="Q250" si="137">IFERROR(O250/P250,"")</f>
        <v>0</v>
      </c>
    </row>
    <row r="251" spans="1:17" ht="60" x14ac:dyDescent="0.25">
      <c r="A251" s="9" t="s">
        <v>1045</v>
      </c>
      <c r="B251" s="9" t="s">
        <v>843</v>
      </c>
      <c r="C251" s="9" t="s">
        <v>1046</v>
      </c>
      <c r="D251" s="29" t="s">
        <v>1047</v>
      </c>
      <c r="E251" s="9" t="s">
        <v>50</v>
      </c>
      <c r="F251" s="4" t="s">
        <v>1048</v>
      </c>
      <c r="G251" s="9" t="s">
        <v>755</v>
      </c>
      <c r="H251" s="9" t="s">
        <v>52</v>
      </c>
      <c r="I251" s="9">
        <v>3</v>
      </c>
      <c r="J251" s="5"/>
      <c r="K251" s="5"/>
      <c r="L251" s="5"/>
      <c r="M251" s="41"/>
      <c r="N251" s="22"/>
      <c r="O251" s="20"/>
      <c r="P251" s="20">
        <f t="shared" si="109"/>
        <v>15</v>
      </c>
      <c r="Q251" s="21"/>
    </row>
    <row r="252" spans="1:17" ht="60" x14ac:dyDescent="0.25">
      <c r="A252" s="9" t="s">
        <v>1049</v>
      </c>
      <c r="B252" s="9" t="s">
        <v>843</v>
      </c>
      <c r="C252" s="9" t="s">
        <v>1050</v>
      </c>
      <c r="D252" s="29" t="s">
        <v>1051</v>
      </c>
      <c r="E252" s="9" t="s">
        <v>97</v>
      </c>
      <c r="F252" s="4" t="s">
        <v>1052</v>
      </c>
      <c r="G252" s="9" t="s">
        <v>755</v>
      </c>
      <c r="H252" s="9" t="s">
        <v>99</v>
      </c>
      <c r="I252" s="9">
        <v>1</v>
      </c>
      <c r="J252" s="5"/>
      <c r="K252" s="5"/>
      <c r="L252" s="5"/>
      <c r="M252" s="41"/>
      <c r="N252" s="22"/>
      <c r="O252" s="20"/>
      <c r="P252" s="20">
        <f t="shared" si="109"/>
        <v>5</v>
      </c>
      <c r="Q252" s="21">
        <f t="shared" ref="Q252" si="138">IFERROR(O252/P252,"")</f>
        <v>0</v>
      </c>
    </row>
    <row r="253" spans="1:17" ht="60" x14ac:dyDescent="0.25">
      <c r="A253" s="9" t="s">
        <v>1053</v>
      </c>
      <c r="B253" s="9" t="s">
        <v>843</v>
      </c>
      <c r="C253" s="9" t="s">
        <v>1050</v>
      </c>
      <c r="D253" s="29" t="s">
        <v>1054</v>
      </c>
      <c r="E253" s="9" t="s">
        <v>97</v>
      </c>
      <c r="F253" s="4" t="s">
        <v>1052</v>
      </c>
      <c r="G253" s="9" t="s">
        <v>1055</v>
      </c>
      <c r="H253" s="9" t="s">
        <v>99</v>
      </c>
      <c r="I253" s="9">
        <v>1</v>
      </c>
      <c r="J253" s="5"/>
      <c r="K253" s="5"/>
      <c r="L253" s="5"/>
      <c r="M253" s="41"/>
      <c r="N253" s="22"/>
      <c r="O253" s="20"/>
      <c r="P253" s="20">
        <f t="shared" si="109"/>
        <v>5</v>
      </c>
      <c r="Q253" s="21"/>
    </row>
    <row r="254" spans="1:17" ht="60" x14ac:dyDescent="0.25">
      <c r="A254" s="9" t="s">
        <v>1056</v>
      </c>
      <c r="B254" s="9" t="s">
        <v>843</v>
      </c>
      <c r="C254" s="9" t="s">
        <v>1050</v>
      </c>
      <c r="D254" s="29" t="s">
        <v>1057</v>
      </c>
      <c r="E254" s="9" t="s">
        <v>97</v>
      </c>
      <c r="F254" s="4" t="s">
        <v>1052</v>
      </c>
      <c r="G254" s="9" t="s">
        <v>1055</v>
      </c>
      <c r="H254" s="9" t="s">
        <v>99</v>
      </c>
      <c r="I254" s="9">
        <v>1</v>
      </c>
      <c r="J254" s="5"/>
      <c r="K254" s="5"/>
      <c r="L254" s="5"/>
      <c r="M254" s="41"/>
      <c r="N254" s="22"/>
      <c r="O254" s="20"/>
      <c r="P254" s="20">
        <f t="shared" si="109"/>
        <v>5</v>
      </c>
      <c r="Q254" s="21">
        <f t="shared" ref="Q254" si="139">IFERROR(O254/P254,"")</f>
        <v>0</v>
      </c>
    </row>
    <row r="255" spans="1:17" ht="60" x14ac:dyDescent="0.25">
      <c r="A255" s="9" t="s">
        <v>1058</v>
      </c>
      <c r="B255" s="9" t="s">
        <v>843</v>
      </c>
      <c r="C255" s="9" t="s">
        <v>1050</v>
      </c>
      <c r="D255" s="29" t="s">
        <v>1059</v>
      </c>
      <c r="E255" s="9" t="s">
        <v>97</v>
      </c>
      <c r="F255" s="4" t="s">
        <v>1052</v>
      </c>
      <c r="G255" s="9" t="s">
        <v>1055</v>
      </c>
      <c r="H255" s="9" t="s">
        <v>99</v>
      </c>
      <c r="I255" s="9">
        <v>1</v>
      </c>
      <c r="J255" s="5"/>
      <c r="K255" s="5"/>
      <c r="L255" s="5"/>
      <c r="M255" s="41"/>
      <c r="N255" s="22"/>
      <c r="O255" s="20"/>
      <c r="P255" s="20">
        <f t="shared" si="109"/>
        <v>5</v>
      </c>
      <c r="Q255" s="21"/>
    </row>
    <row r="256" spans="1:17" ht="60" x14ac:dyDescent="0.25">
      <c r="A256" s="9" t="s">
        <v>1060</v>
      </c>
      <c r="B256" s="9" t="s">
        <v>843</v>
      </c>
      <c r="C256" s="9" t="s">
        <v>1050</v>
      </c>
      <c r="D256" s="29" t="s">
        <v>1061</v>
      </c>
      <c r="E256" s="9" t="s">
        <v>97</v>
      </c>
      <c r="F256" s="4" t="s">
        <v>1052</v>
      </c>
      <c r="G256" s="9" t="s">
        <v>1055</v>
      </c>
      <c r="H256" s="9" t="s">
        <v>99</v>
      </c>
      <c r="I256" s="9">
        <v>1</v>
      </c>
      <c r="J256" s="5"/>
      <c r="K256" s="5"/>
      <c r="L256" s="5"/>
      <c r="M256" s="41"/>
      <c r="N256" s="22"/>
      <c r="O256" s="20"/>
      <c r="P256" s="20">
        <f t="shared" si="109"/>
        <v>5</v>
      </c>
      <c r="Q256" s="21">
        <f t="shared" ref="Q256" si="140">IFERROR(O256/P256,"")</f>
        <v>0</v>
      </c>
    </row>
    <row r="257" spans="1:17" ht="60" x14ac:dyDescent="0.25">
      <c r="A257" s="9" t="s">
        <v>1062</v>
      </c>
      <c r="B257" s="9" t="s">
        <v>843</v>
      </c>
      <c r="C257" s="9" t="s">
        <v>1050</v>
      </c>
      <c r="D257" s="29" t="s">
        <v>1063</v>
      </c>
      <c r="E257" s="9" t="s">
        <v>97</v>
      </c>
      <c r="F257" s="4" t="s">
        <v>1052</v>
      </c>
      <c r="G257" s="9" t="s">
        <v>1055</v>
      </c>
      <c r="H257" s="9" t="s">
        <v>99</v>
      </c>
      <c r="I257" s="9">
        <v>1</v>
      </c>
      <c r="J257" s="5"/>
      <c r="K257" s="5"/>
      <c r="L257" s="5"/>
      <c r="M257" s="41"/>
      <c r="N257" s="22"/>
      <c r="O257" s="20"/>
      <c r="P257" s="20">
        <f t="shared" si="109"/>
        <v>5</v>
      </c>
      <c r="Q257" s="21"/>
    </row>
    <row r="258" spans="1:17" ht="45" x14ac:dyDescent="0.25">
      <c r="A258" s="9" t="s">
        <v>1064</v>
      </c>
      <c r="B258" s="9" t="s">
        <v>1065</v>
      </c>
      <c r="C258" s="9" t="s">
        <v>1066</v>
      </c>
      <c r="D258" s="29" t="s">
        <v>1067</v>
      </c>
      <c r="E258" s="9" t="s">
        <v>30</v>
      </c>
      <c r="F258" s="4" t="s">
        <v>1068</v>
      </c>
      <c r="G258" s="9" t="s">
        <v>1069</v>
      </c>
      <c r="H258" s="9" t="s">
        <v>33</v>
      </c>
      <c r="I258" s="9">
        <f>IF(E258="High",5,IF(E258="Medium",3,1))</f>
        <v>5</v>
      </c>
      <c r="J258" s="5"/>
      <c r="K258" s="5"/>
      <c r="L258" s="5"/>
      <c r="M258" s="41"/>
      <c r="N258" s="22"/>
      <c r="O258" s="20" t="str">
        <f t="shared" si="99"/>
        <v/>
      </c>
      <c r="P258" s="20">
        <f t="shared" si="109"/>
        <v>25</v>
      </c>
      <c r="Q258" s="21" t="str">
        <f t="shared" ref="Q258" si="141">IFERROR(O258/P258,"")</f>
        <v/>
      </c>
    </row>
    <row r="259" spans="1:17" ht="45" x14ac:dyDescent="0.25">
      <c r="A259" s="9" t="s">
        <v>1070</v>
      </c>
      <c r="B259" s="9" t="s">
        <v>1065</v>
      </c>
      <c r="C259" s="9" t="s">
        <v>1071</v>
      </c>
      <c r="D259" s="29" t="s">
        <v>1072</v>
      </c>
      <c r="E259" s="9" t="s">
        <v>30</v>
      </c>
      <c r="F259" s="4" t="s">
        <v>1073</v>
      </c>
      <c r="G259" s="9" t="s">
        <v>1069</v>
      </c>
      <c r="H259" s="9" t="s">
        <v>33</v>
      </c>
      <c r="I259" s="9">
        <f t="shared" si="122"/>
        <v>5</v>
      </c>
      <c r="J259" s="5"/>
      <c r="K259" s="5"/>
      <c r="L259" s="5"/>
      <c r="M259" s="41"/>
      <c r="N259" s="22"/>
      <c r="O259" s="20" t="str">
        <f t="shared" si="99"/>
        <v/>
      </c>
      <c r="P259" s="20">
        <f t="shared" si="109"/>
        <v>25</v>
      </c>
      <c r="Q259" s="21"/>
    </row>
    <row r="260" spans="1:17" ht="45" x14ac:dyDescent="0.25">
      <c r="A260" s="9" t="s">
        <v>1074</v>
      </c>
      <c r="B260" s="9" t="s">
        <v>1065</v>
      </c>
      <c r="C260" s="9" t="s">
        <v>1075</v>
      </c>
      <c r="D260" s="29" t="s">
        <v>1076</v>
      </c>
      <c r="E260" s="9" t="s">
        <v>50</v>
      </c>
      <c r="F260" s="4" t="s">
        <v>1077</v>
      </c>
      <c r="G260" s="9" t="s">
        <v>65</v>
      </c>
      <c r="H260" s="9" t="s">
        <v>52</v>
      </c>
      <c r="I260" s="9">
        <f t="shared" si="122"/>
        <v>3</v>
      </c>
      <c r="J260" s="5"/>
      <c r="K260" s="5"/>
      <c r="L260" s="5"/>
      <c r="M260" s="41"/>
      <c r="N260" s="22"/>
      <c r="O260" s="20" t="str">
        <f t="shared" si="99"/>
        <v/>
      </c>
      <c r="P260" s="20">
        <f t="shared" si="109"/>
        <v>15</v>
      </c>
      <c r="Q260" s="21" t="str">
        <f t="shared" ref="Q260" si="142">IFERROR(O260/P260,"")</f>
        <v/>
      </c>
    </row>
    <row r="261" spans="1:17" ht="45" x14ac:dyDescent="0.25">
      <c r="A261" s="9" t="s">
        <v>1078</v>
      </c>
      <c r="B261" s="9" t="s">
        <v>1065</v>
      </c>
      <c r="C261" s="9" t="s">
        <v>1079</v>
      </c>
      <c r="D261" s="29" t="s">
        <v>1080</v>
      </c>
      <c r="E261" s="9" t="s">
        <v>30</v>
      </c>
      <c r="F261" s="4" t="s">
        <v>1081</v>
      </c>
      <c r="G261" s="9" t="s">
        <v>1069</v>
      </c>
      <c r="H261" s="9" t="s">
        <v>33</v>
      </c>
      <c r="I261" s="9">
        <f t="shared" si="122"/>
        <v>5</v>
      </c>
      <c r="J261" s="5"/>
      <c r="K261" s="5"/>
      <c r="L261" s="5"/>
      <c r="M261" s="41"/>
      <c r="N261" s="22"/>
      <c r="O261" s="20" t="str">
        <f t="shared" si="99"/>
        <v/>
      </c>
      <c r="P261" s="20">
        <f t="shared" si="109"/>
        <v>25</v>
      </c>
      <c r="Q261" s="21"/>
    </row>
    <row r="262" spans="1:17" ht="45" x14ac:dyDescent="0.25">
      <c r="A262" s="9" t="s">
        <v>1082</v>
      </c>
      <c r="B262" s="9" t="s">
        <v>1065</v>
      </c>
      <c r="C262" s="9" t="s">
        <v>1083</v>
      </c>
      <c r="D262" s="29" t="s">
        <v>1084</v>
      </c>
      <c r="E262" s="9" t="s">
        <v>30</v>
      </c>
      <c r="F262" s="4" t="s">
        <v>1085</v>
      </c>
      <c r="G262" s="9" t="s">
        <v>1086</v>
      </c>
      <c r="H262" s="9" t="s">
        <v>33</v>
      </c>
      <c r="I262" s="9">
        <f t="shared" si="122"/>
        <v>5</v>
      </c>
      <c r="J262" s="5"/>
      <c r="K262" s="5"/>
      <c r="L262" s="5"/>
      <c r="M262" s="41"/>
      <c r="N262" s="22"/>
      <c r="O262" s="20" t="str">
        <f t="shared" si="99"/>
        <v/>
      </c>
      <c r="P262" s="20">
        <f t="shared" ref="P262:P270" si="143">I262*5</f>
        <v>25</v>
      </c>
      <c r="Q262" s="21" t="str">
        <f t="shared" ref="Q262" si="144">IFERROR(O262/P262,"")</f>
        <v/>
      </c>
    </row>
    <row r="263" spans="1:17" ht="45" x14ac:dyDescent="0.25">
      <c r="A263" s="9" t="s">
        <v>1087</v>
      </c>
      <c r="B263" s="9" t="s">
        <v>1065</v>
      </c>
      <c r="C263" s="9" t="s">
        <v>1088</v>
      </c>
      <c r="D263" s="29" t="s">
        <v>1089</v>
      </c>
      <c r="E263" s="9" t="s">
        <v>30</v>
      </c>
      <c r="F263" s="4" t="s">
        <v>1090</v>
      </c>
      <c r="G263" s="9" t="s">
        <v>1069</v>
      </c>
      <c r="H263" s="9" t="s">
        <v>33</v>
      </c>
      <c r="I263" s="9">
        <f t="shared" si="122"/>
        <v>5</v>
      </c>
      <c r="J263" s="5"/>
      <c r="K263" s="5"/>
      <c r="L263" s="5"/>
      <c r="M263" s="41"/>
      <c r="N263" s="22"/>
      <c r="O263" s="20" t="str">
        <f t="shared" si="99"/>
        <v/>
      </c>
      <c r="P263" s="20">
        <f t="shared" si="143"/>
        <v>25</v>
      </c>
      <c r="Q263" s="21"/>
    </row>
    <row r="264" spans="1:17" ht="45" x14ac:dyDescent="0.25">
      <c r="A264" s="9" t="s">
        <v>1091</v>
      </c>
      <c r="B264" s="9" t="s">
        <v>1065</v>
      </c>
      <c r="C264" s="9" t="s">
        <v>1092</v>
      </c>
      <c r="D264" s="29" t="s">
        <v>1093</v>
      </c>
      <c r="E264" s="9" t="s">
        <v>30</v>
      </c>
      <c r="F264" s="4" t="s">
        <v>1094</v>
      </c>
      <c r="G264" s="9" t="s">
        <v>1069</v>
      </c>
      <c r="H264" s="9" t="s">
        <v>33</v>
      </c>
      <c r="I264" s="9">
        <f t="shared" si="122"/>
        <v>5</v>
      </c>
      <c r="J264" s="5"/>
      <c r="K264" s="5"/>
      <c r="L264" s="5"/>
      <c r="M264" s="41"/>
      <c r="N264" s="22"/>
      <c r="O264" s="20" t="str">
        <f t="shared" si="99"/>
        <v/>
      </c>
      <c r="P264" s="20">
        <f t="shared" si="143"/>
        <v>25</v>
      </c>
      <c r="Q264" s="21" t="str">
        <f t="shared" ref="Q264" si="145">IFERROR(O264/P264,"")</f>
        <v/>
      </c>
    </row>
    <row r="265" spans="1:17" ht="45" x14ac:dyDescent="0.25">
      <c r="A265" s="9" t="s">
        <v>1095</v>
      </c>
      <c r="B265" s="9" t="s">
        <v>1065</v>
      </c>
      <c r="C265" s="9" t="s">
        <v>1096</v>
      </c>
      <c r="D265" s="29" t="s">
        <v>1097</v>
      </c>
      <c r="E265" s="9" t="s">
        <v>30</v>
      </c>
      <c r="F265" s="4" t="s">
        <v>1094</v>
      </c>
      <c r="G265" s="9" t="s">
        <v>1098</v>
      </c>
      <c r="H265" s="9" t="s">
        <v>33</v>
      </c>
      <c r="I265" s="9">
        <v>5</v>
      </c>
      <c r="J265" s="5"/>
      <c r="K265" s="5"/>
      <c r="L265" s="5"/>
      <c r="M265" s="41"/>
      <c r="N265" s="22"/>
      <c r="O265" s="20" t="str">
        <f t="shared" si="99"/>
        <v/>
      </c>
      <c r="P265" s="20">
        <f t="shared" si="143"/>
        <v>25</v>
      </c>
      <c r="Q265" s="21"/>
    </row>
    <row r="266" spans="1:17" ht="45" x14ac:dyDescent="0.25">
      <c r="A266" s="9" t="s">
        <v>1099</v>
      </c>
      <c r="B266" s="9" t="s">
        <v>1065</v>
      </c>
      <c r="C266" s="9" t="s">
        <v>1100</v>
      </c>
      <c r="D266" s="29" t="s">
        <v>1101</v>
      </c>
      <c r="E266" s="9" t="s">
        <v>50</v>
      </c>
      <c r="F266" s="4" t="s">
        <v>1102</v>
      </c>
      <c r="G266" s="9" t="s">
        <v>354</v>
      </c>
      <c r="H266" s="9" t="s">
        <v>52</v>
      </c>
      <c r="I266" s="9">
        <v>3</v>
      </c>
      <c r="J266" s="5"/>
      <c r="K266" s="5"/>
      <c r="L266" s="5"/>
      <c r="M266" s="41"/>
      <c r="N266" s="22"/>
      <c r="O266" s="20" t="str">
        <f t="shared" si="99"/>
        <v/>
      </c>
      <c r="P266" s="20">
        <f t="shared" si="143"/>
        <v>15</v>
      </c>
      <c r="Q266" s="21" t="str">
        <f t="shared" ref="Q266" si="146">IFERROR(O266/P266,"")</f>
        <v/>
      </c>
    </row>
    <row r="267" spans="1:17" ht="45" x14ac:dyDescent="0.25">
      <c r="A267" s="9" t="s">
        <v>1103</v>
      </c>
      <c r="B267" s="9" t="s">
        <v>1065</v>
      </c>
      <c r="C267" s="9" t="s">
        <v>1104</v>
      </c>
      <c r="D267" s="29" t="s">
        <v>1105</v>
      </c>
      <c r="E267" s="9" t="s">
        <v>50</v>
      </c>
      <c r="F267" s="4" t="s">
        <v>1106</v>
      </c>
      <c r="G267" s="9" t="s">
        <v>934</v>
      </c>
      <c r="H267" s="9" t="s">
        <v>52</v>
      </c>
      <c r="I267" s="9">
        <f t="shared" si="122"/>
        <v>3</v>
      </c>
      <c r="J267" s="5"/>
      <c r="K267" s="18"/>
      <c r="L267" s="5"/>
      <c r="M267" s="41"/>
      <c r="N267" s="22"/>
      <c r="O267" s="20" t="str">
        <f t="shared" si="99"/>
        <v/>
      </c>
      <c r="P267" s="20">
        <f t="shared" si="143"/>
        <v>15</v>
      </c>
      <c r="Q267" s="21"/>
    </row>
    <row r="268" spans="1:17" ht="45" x14ac:dyDescent="0.25">
      <c r="A268" s="9" t="s">
        <v>1107</v>
      </c>
      <c r="B268" s="9" t="s">
        <v>1065</v>
      </c>
      <c r="C268" s="9" t="s">
        <v>1108</v>
      </c>
      <c r="D268" s="29" t="s">
        <v>1109</v>
      </c>
      <c r="E268" s="9" t="s">
        <v>30</v>
      </c>
      <c r="F268" s="4" t="s">
        <v>1110</v>
      </c>
      <c r="G268" s="9" t="s">
        <v>587</v>
      </c>
      <c r="H268" s="9" t="s">
        <v>33</v>
      </c>
      <c r="I268" s="9">
        <v>5</v>
      </c>
      <c r="J268" s="5"/>
      <c r="K268" s="5"/>
      <c r="L268" s="5"/>
      <c r="M268" s="41"/>
      <c r="N268" s="22"/>
      <c r="O268" s="20"/>
      <c r="P268" s="20">
        <f t="shared" si="143"/>
        <v>25</v>
      </c>
      <c r="Q268" s="21">
        <f t="shared" ref="Q268" si="147">IFERROR(O268/P268,"")</f>
        <v>0</v>
      </c>
    </row>
    <row r="269" spans="1:17" ht="45" x14ac:dyDescent="0.25">
      <c r="A269" s="9" t="s">
        <v>1111</v>
      </c>
      <c r="B269" s="9" t="s">
        <v>1065</v>
      </c>
      <c r="C269" s="9" t="s">
        <v>1112</v>
      </c>
      <c r="D269" s="29" t="s">
        <v>1113</v>
      </c>
      <c r="E269" s="9" t="s">
        <v>30</v>
      </c>
      <c r="F269" s="4" t="s">
        <v>1114</v>
      </c>
      <c r="G269" s="9" t="s">
        <v>1069</v>
      </c>
      <c r="H269" s="9" t="s">
        <v>33</v>
      </c>
      <c r="I269" s="9">
        <f t="shared" si="122"/>
        <v>5</v>
      </c>
      <c r="J269" s="5"/>
      <c r="K269" s="5"/>
      <c r="L269" s="5"/>
      <c r="M269" s="41"/>
      <c r="N269" s="22"/>
      <c r="O269" s="20" t="str">
        <f t="shared" si="99"/>
        <v/>
      </c>
      <c r="P269" s="20">
        <f t="shared" si="143"/>
        <v>25</v>
      </c>
      <c r="Q269" s="21"/>
    </row>
    <row r="270" spans="1:17" ht="45" x14ac:dyDescent="0.25">
      <c r="A270" s="9" t="s">
        <v>1115</v>
      </c>
      <c r="B270" s="9" t="s">
        <v>1065</v>
      </c>
      <c r="C270" s="9" t="s">
        <v>1116</v>
      </c>
      <c r="D270" s="29" t="s">
        <v>1117</v>
      </c>
      <c r="E270" s="9" t="s">
        <v>30</v>
      </c>
      <c r="F270" s="4" t="s">
        <v>1118</v>
      </c>
      <c r="G270" s="9" t="s">
        <v>65</v>
      </c>
      <c r="H270" s="9" t="s">
        <v>33</v>
      </c>
      <c r="I270" s="9">
        <f t="shared" si="122"/>
        <v>5</v>
      </c>
      <c r="J270" s="5"/>
      <c r="K270" s="5"/>
      <c r="L270" s="5"/>
      <c r="M270" s="43"/>
      <c r="N270" s="23"/>
      <c r="O270" s="20" t="str">
        <f t="shared" si="99"/>
        <v/>
      </c>
      <c r="P270" s="20">
        <f t="shared" si="143"/>
        <v>25</v>
      </c>
      <c r="Q270" s="21" t="str">
        <f t="shared" ref="Q270" si="148">IFERROR(O270/P270,"")</f>
        <v/>
      </c>
    </row>
  </sheetData>
  <autoFilter ref="A1:Q270" xr:uid="{00000000-0001-0000-0200-000000000000}"/>
  <phoneticPr fontId="5" type="noConversion"/>
  <conditionalFormatting sqref="E2:E270">
    <cfRule type="cellIs" dxfId="5" priority="7" operator="equal">
      <formula>"High"</formula>
    </cfRule>
    <cfRule type="cellIs" dxfId="4" priority="8" operator="equal">
      <formula>"Medium"</formula>
    </cfRule>
    <cfRule type="cellIs" dxfId="3" priority="9" operator="equal">
      <formula>"Low"</formula>
    </cfRule>
  </conditionalFormatting>
  <conditionalFormatting sqref="Q2:Q270">
    <cfRule type="expression" dxfId="2" priority="1">
      <formula>Q2&lt;0.6</formula>
    </cfRule>
    <cfRule type="expression" dxfId="1" priority="2">
      <formula>AND(Q2&gt;=0.6,Q2&lt;0.8)</formula>
    </cfRule>
    <cfRule type="expression" dxfId="0" priority="3">
      <formula>Q2&gt;=0.8</formula>
    </cfRule>
  </conditionalFormatting>
  <pageMargins left="0.7" right="0.7" top="0.75" bottom="0.75" header="0.3" footer="0.3"/>
  <pageSetup scale="60" orientation="landscape" r:id="rId1"/>
  <legacyDrawing r:id="rId2"/>
  <extLst>
    <ext xmlns:x14="http://schemas.microsoft.com/office/spreadsheetml/2009/9/main" uri="{CCE6A557-97BC-4b89-ADB6-D9C93CAAB3DF}">
      <x14:dataValidations xmlns:xm="http://schemas.microsoft.com/office/excel/2006/main" count="5">
        <x14:dataValidation type="list" allowBlank="1" xr:uid="{00000000-0002-0000-0200-000001000000}">
          <x14:formula1>
            <xm:f>Lists!$B$2:$B$4</xm:f>
          </x14:formula1>
          <xm:sqref>H78:H627 H2:H76</xm:sqref>
        </x14:dataValidation>
        <x14:dataValidation type="list" allowBlank="1" error="Choose a score between 0 and 5 from the list." prompt="Select evaluator score from 0 to 5" xr:uid="{00000000-0002-0000-0200-000004000000}">
          <x14:formula1>
            <xm:f>Lists!$G$2:$G$7</xm:f>
          </x14:formula1>
          <xm:sqref>M77 N78:N270 N2:N76</xm:sqref>
        </x14:dataValidation>
        <x14:dataValidation type="list" allowBlank="1" xr:uid="{00000000-0002-0000-0200-000002000000}">
          <x14:formula1>
            <xm:f>Lists!$C$2:$C$6</xm:f>
          </x14:formula1>
          <xm:sqref>J78:J627 J2:J76</xm:sqref>
        </x14:dataValidation>
        <x14:dataValidation type="list" allowBlank="1" xr:uid="{00000000-0002-0000-0200-000003000000}">
          <x14:formula1>
            <xm:f>Lists!$D$2:$D$8</xm:f>
          </x14:formula1>
          <xm:sqref>K78:K627 K2:K76</xm:sqref>
        </x14:dataValidation>
        <x14:dataValidation type="list" allowBlank="1" xr:uid="{00000000-0002-0000-0200-000000000000}">
          <x14:formula1>
            <xm:f>Lists!$A$2:$A$4</xm:f>
          </x14:formula1>
          <xm:sqref>E2:E627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4"/>
  <sheetViews>
    <sheetView showGridLines="0" workbookViewId="0">
      <selection activeCell="D19" sqref="D19"/>
    </sheetView>
  </sheetViews>
  <sheetFormatPr defaultRowHeight="15" x14ac:dyDescent="0.25"/>
  <cols>
    <col min="1" max="1" width="24" customWidth="1"/>
    <col min="2" max="2" width="14" customWidth="1"/>
    <col min="4" max="4" width="48" customWidth="1"/>
    <col min="5" max="5" width="12" customWidth="1"/>
  </cols>
  <sheetData>
    <row r="1" spans="1:6" ht="21" x14ac:dyDescent="0.35">
      <c r="A1" s="48" t="s">
        <v>1119</v>
      </c>
      <c r="B1" s="49"/>
      <c r="C1" s="49"/>
      <c r="D1" s="49"/>
      <c r="E1" s="49"/>
      <c r="F1" s="49"/>
    </row>
    <row r="3" spans="1:6" x14ac:dyDescent="0.25">
      <c r="A3" s="2" t="s">
        <v>1120</v>
      </c>
      <c r="B3" s="3">
        <f>COUNTA('All Requirements Matrix'!A:A)-1</f>
        <v>269</v>
      </c>
      <c r="D3" s="14" t="s">
        <v>10</v>
      </c>
      <c r="E3" s="14" t="s">
        <v>1121</v>
      </c>
    </row>
    <row r="4" spans="1:6" x14ac:dyDescent="0.25">
      <c r="A4" s="2" t="s">
        <v>1122</v>
      </c>
      <c r="B4" s="3">
        <f>COUNTIF('All Requirements Matrix'!E:E,"High")</f>
        <v>165</v>
      </c>
      <c r="D4" t="s">
        <v>27</v>
      </c>
      <c r="E4">
        <f>COUNTIF('All Requirements Matrix'!B:B,D4)</f>
        <v>35</v>
      </c>
    </row>
    <row r="5" spans="1:6" x14ac:dyDescent="0.25">
      <c r="A5" s="2" t="s">
        <v>1123</v>
      </c>
      <c r="B5" s="3">
        <f>COUNTIF('All Requirements Matrix'!E:E,"Medium")</f>
        <v>78</v>
      </c>
      <c r="D5" t="s">
        <v>180</v>
      </c>
      <c r="E5">
        <f>COUNTIF('All Requirements Matrix'!B:B,D5)</f>
        <v>22</v>
      </c>
    </row>
    <row r="6" spans="1:6" x14ac:dyDescent="0.25">
      <c r="A6" s="2" t="s">
        <v>1124</v>
      </c>
      <c r="B6" s="3">
        <f>COUNTIF('All Requirements Matrix'!E:E,"Low")</f>
        <v>26</v>
      </c>
      <c r="D6" t="s">
        <v>274</v>
      </c>
      <c r="E6">
        <f>COUNTIF('All Requirements Matrix'!B:B,D6)</f>
        <v>13</v>
      </c>
    </row>
    <row r="7" spans="1:6" x14ac:dyDescent="0.25">
      <c r="A7" s="2" t="s">
        <v>1125</v>
      </c>
      <c r="B7" s="3">
        <f>COUNTIF('All Requirements Matrix'!H:H,"Required")</f>
        <v>162</v>
      </c>
      <c r="D7" t="s">
        <v>329</v>
      </c>
      <c r="E7">
        <f>COUNTIF('All Requirements Matrix'!B:B,D7)</f>
        <v>11</v>
      </c>
    </row>
    <row r="8" spans="1:6" x14ac:dyDescent="0.25">
      <c r="A8" s="2" t="s">
        <v>1126</v>
      </c>
      <c r="B8" s="3">
        <f>COUNTIF('All Requirements Matrix'!J2:J270,"&lt;&gt;")</f>
        <v>0</v>
      </c>
      <c r="D8" s="46" t="s">
        <v>376</v>
      </c>
      <c r="E8">
        <f>COUNTIF('All Requirements Matrix'!B:B,D8)</f>
        <v>27</v>
      </c>
    </row>
    <row r="9" spans="1:6" x14ac:dyDescent="0.25">
      <c r="A9" t="s">
        <v>1127</v>
      </c>
      <c r="B9">
        <f>COUNTBLANK('All Requirements Matrix'!J2:J414)</f>
        <v>413</v>
      </c>
      <c r="D9" s="46" t="s">
        <v>486</v>
      </c>
      <c r="E9" s="46">
        <f>COUNTIF('All Requirements Matrix'!B:B,D9)</f>
        <v>32</v>
      </c>
    </row>
    <row r="10" spans="1:6" x14ac:dyDescent="0.25">
      <c r="A10" s="2"/>
      <c r="D10" t="s">
        <v>608</v>
      </c>
      <c r="E10">
        <f>COUNTIF('All Requirements Matrix'!B:B,D10)</f>
        <v>10</v>
      </c>
    </row>
    <row r="11" spans="1:6" x14ac:dyDescent="0.25">
      <c r="A11" s="45"/>
      <c r="B11" s="45"/>
      <c r="D11" t="s">
        <v>651</v>
      </c>
      <c r="E11">
        <f>COUNTIF('All Requirements Matrix'!B:B,D11)</f>
        <v>31</v>
      </c>
    </row>
    <row r="12" spans="1:6" x14ac:dyDescent="0.25">
      <c r="D12" t="s">
        <v>776</v>
      </c>
      <c r="E12">
        <f>COUNTIF('All Requirements Matrix'!B:B,D12)</f>
        <v>16</v>
      </c>
    </row>
    <row r="13" spans="1:6" x14ac:dyDescent="0.25">
      <c r="D13" t="s">
        <v>843</v>
      </c>
      <c r="E13">
        <f>COUNTIF('All Requirements Matrix'!B:B,D13)</f>
        <v>59</v>
      </c>
    </row>
    <row r="14" spans="1:6" x14ac:dyDescent="0.25">
      <c r="D14" t="s">
        <v>1065</v>
      </c>
      <c r="E14">
        <f>COUNTIF('All Requirements Matrix'!B:B,D14)</f>
        <v>13</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workbookViewId="0">
      <pane ySplit="3" topLeftCell="A7" activePane="bottomLeft" state="frozen"/>
      <selection pane="bottomLeft" activeCell="B29" sqref="B29"/>
    </sheetView>
  </sheetViews>
  <sheetFormatPr defaultRowHeight="15" x14ac:dyDescent="0.25"/>
  <cols>
    <col min="1" max="1" width="38" customWidth="1"/>
    <col min="2" max="2" width="17.5703125" customWidth="1"/>
    <col min="3" max="3" width="12" customWidth="1"/>
    <col min="4" max="4" width="10" customWidth="1"/>
    <col min="5" max="5" width="23.42578125" customWidth="1"/>
    <col min="6" max="6" width="20.42578125" customWidth="1"/>
  </cols>
  <sheetData>
    <row r="1" spans="1:6" ht="18.75" x14ac:dyDescent="0.3">
      <c r="A1" s="55" t="s">
        <v>1128</v>
      </c>
      <c r="B1" s="49"/>
      <c r="C1" s="49"/>
      <c r="D1" s="49"/>
      <c r="E1" s="49"/>
      <c r="F1" s="49"/>
    </row>
    <row r="2" spans="1:6" x14ac:dyDescent="0.25">
      <c r="A2" s="53" t="s">
        <v>1129</v>
      </c>
      <c r="B2" s="54"/>
      <c r="C2" s="54"/>
      <c r="D2" s="54"/>
      <c r="E2" s="54"/>
      <c r="F2" s="54"/>
    </row>
    <row r="4" spans="1:6" x14ac:dyDescent="0.25">
      <c r="A4" s="15" t="s">
        <v>1130</v>
      </c>
      <c r="B4" s="15" t="s">
        <v>23</v>
      </c>
      <c r="C4" s="15" t="s">
        <v>24</v>
      </c>
      <c r="D4" s="15" t="s">
        <v>25</v>
      </c>
      <c r="E4" s="15" t="s">
        <v>1131</v>
      </c>
      <c r="F4" s="15" t="s">
        <v>1132</v>
      </c>
    </row>
    <row r="5" spans="1:6" x14ac:dyDescent="0.25">
      <c r="A5" s="6" t="s">
        <v>1133</v>
      </c>
      <c r="B5" s="7" t="e">
        <f>SUM(#REF!)</f>
        <v>#REF!</v>
      </c>
      <c r="C5" s="7" t="e">
        <f>SUM(#REF!)</f>
        <v>#REF!</v>
      </c>
      <c r="D5" s="8" t="str">
        <f>IFERROR(B5/C5,"")</f>
        <v/>
      </c>
      <c r="E5" s="6">
        <f>COUNTA(#REF!)-1</f>
        <v>0</v>
      </c>
      <c r="F5" s="6">
        <f>COUNT(#REF!)</f>
        <v>0</v>
      </c>
    </row>
    <row r="6" spans="1:6" x14ac:dyDescent="0.25">
      <c r="A6" s="6" t="s">
        <v>1134</v>
      </c>
      <c r="B6" s="7" t="e">
        <f>SUM(#REF!)</f>
        <v>#REF!</v>
      </c>
      <c r="C6" s="7" t="e">
        <f>SUM(#REF!)</f>
        <v>#REF!</v>
      </c>
      <c r="D6" s="8" t="str">
        <f>IFERROR(B6/C6,"")</f>
        <v/>
      </c>
      <c r="E6" s="6">
        <f>COUNTA(#REF!)-1</f>
        <v>0</v>
      </c>
      <c r="F6" s="6">
        <f>COUNT(#REF!)</f>
        <v>0</v>
      </c>
    </row>
    <row r="7" spans="1:6" x14ac:dyDescent="0.25">
      <c r="A7" s="6" t="s">
        <v>1135</v>
      </c>
      <c r="B7" s="7" t="e">
        <f>SUM(B5:B6)</f>
        <v>#REF!</v>
      </c>
      <c r="C7" s="7" t="e">
        <f>SUM(C5:C6)</f>
        <v>#REF!</v>
      </c>
      <c r="D7" s="8" t="str">
        <f>IFERROR(B7/C7,"")</f>
        <v/>
      </c>
      <c r="E7" s="6">
        <f>SUM(E5:E6)</f>
        <v>0</v>
      </c>
      <c r="F7" s="6">
        <f>SUM(F5:F6)</f>
        <v>0</v>
      </c>
    </row>
    <row r="8" spans="1:6" x14ac:dyDescent="0.25">
      <c r="A8" s="6"/>
      <c r="B8" s="7"/>
      <c r="C8" s="7"/>
      <c r="D8" s="6"/>
      <c r="E8" s="6"/>
      <c r="F8" s="6"/>
    </row>
    <row r="9" spans="1:6" x14ac:dyDescent="0.25">
      <c r="A9" s="6"/>
      <c r="B9" s="7"/>
      <c r="C9" s="7"/>
      <c r="D9" s="6"/>
      <c r="E9" s="6"/>
      <c r="F9" s="6"/>
    </row>
    <row r="10" spans="1:6" x14ac:dyDescent="0.25">
      <c r="A10" s="50" t="s">
        <v>1136</v>
      </c>
      <c r="B10" s="51"/>
      <c r="C10" s="51"/>
      <c r="D10" s="52"/>
      <c r="E10" s="52"/>
      <c r="F10" s="6"/>
    </row>
    <row r="11" spans="1:6" x14ac:dyDescent="0.25">
      <c r="A11" s="16" t="s">
        <v>10</v>
      </c>
      <c r="B11" s="17" t="s">
        <v>23</v>
      </c>
      <c r="C11" s="17" t="s">
        <v>24</v>
      </c>
      <c r="D11" s="16" t="s">
        <v>25</v>
      </c>
      <c r="E11" s="16" t="s">
        <v>1132</v>
      </c>
      <c r="F11" s="6"/>
    </row>
    <row r="12" spans="1:6" x14ac:dyDescent="0.25">
      <c r="A12" s="6" t="s">
        <v>27</v>
      </c>
      <c r="B12" s="7" t="e">
        <f>SUMIF(#REF!,A12,#REF!)</f>
        <v>#REF!</v>
      </c>
      <c r="C12" s="7" t="e">
        <f>SUMIF(#REF!,A12,#REF!)</f>
        <v>#REF!</v>
      </c>
      <c r="D12" s="8" t="str">
        <f t="shared" ref="D12:D19" si="0">IFERROR(B12/C12,"")</f>
        <v/>
      </c>
      <c r="E12" s="6" t="e">
        <f>COUNTIF(#REF!,A12)</f>
        <v>#REF!</v>
      </c>
      <c r="F12" s="6"/>
    </row>
    <row r="13" spans="1:6" x14ac:dyDescent="0.25">
      <c r="A13" s="6" t="s">
        <v>180</v>
      </c>
      <c r="B13" s="7" t="e">
        <f>SUMIF(#REF!,A13,#REF!)</f>
        <v>#REF!</v>
      </c>
      <c r="C13" s="7" t="e">
        <f>SUMIF(#REF!,A13,#REF!)</f>
        <v>#REF!</v>
      </c>
      <c r="D13" s="8" t="str">
        <f t="shared" si="0"/>
        <v/>
      </c>
      <c r="E13" s="6" t="e">
        <f>COUNTIF(#REF!,A13)</f>
        <v>#REF!</v>
      </c>
      <c r="F13" s="6"/>
    </row>
    <row r="14" spans="1:6" x14ac:dyDescent="0.25">
      <c r="A14" s="6" t="s">
        <v>274</v>
      </c>
      <c r="B14" s="7" t="e">
        <f>SUMIF(#REF!,A14,#REF!)</f>
        <v>#REF!</v>
      </c>
      <c r="C14" s="7" t="e">
        <f>SUMIF(#REF!,A14,#REF!)</f>
        <v>#REF!</v>
      </c>
      <c r="D14" s="8" t="str">
        <f t="shared" si="0"/>
        <v/>
      </c>
      <c r="E14" s="6" t="e">
        <f>COUNTIF(#REF!,A14)</f>
        <v>#REF!</v>
      </c>
      <c r="F14" s="6"/>
    </row>
    <row r="15" spans="1:6" x14ac:dyDescent="0.25">
      <c r="A15" s="6" t="s">
        <v>329</v>
      </c>
      <c r="B15" s="7" t="e">
        <f>SUMIF(#REF!,A15,#REF!)</f>
        <v>#REF!</v>
      </c>
      <c r="C15" s="7" t="e">
        <f>SUMIF(#REF!,A15,#REF!)</f>
        <v>#REF!</v>
      </c>
      <c r="D15" s="8" t="str">
        <f t="shared" si="0"/>
        <v/>
      </c>
      <c r="E15" s="6" t="e">
        <f>COUNTIF(#REF!,A15)</f>
        <v>#REF!</v>
      </c>
      <c r="F15" s="6"/>
    </row>
    <row r="16" spans="1:6" x14ac:dyDescent="0.25">
      <c r="A16" s="6" t="s">
        <v>376</v>
      </c>
      <c r="B16" s="7" t="e">
        <f>SUMIF(#REF!,A16,#REF!)</f>
        <v>#REF!</v>
      </c>
      <c r="C16" s="7" t="e">
        <f>SUMIF(#REF!,A16,#REF!)</f>
        <v>#REF!</v>
      </c>
      <c r="D16" s="8" t="str">
        <f t="shared" si="0"/>
        <v/>
      </c>
      <c r="E16" s="6" t="e">
        <f>COUNTIF(#REF!,A16)</f>
        <v>#REF!</v>
      </c>
      <c r="F16" s="6"/>
    </row>
    <row r="17" spans="1:6" x14ac:dyDescent="0.25">
      <c r="A17" s="6" t="s">
        <v>486</v>
      </c>
      <c r="B17" s="7" t="e">
        <f>SUMIF(#REF!,A17,#REF!)</f>
        <v>#REF!</v>
      </c>
      <c r="C17" s="7" t="e">
        <f>SUMIF(#REF!,A17,#REF!)</f>
        <v>#REF!</v>
      </c>
      <c r="D17" s="8" t="str">
        <f t="shared" si="0"/>
        <v/>
      </c>
      <c r="E17" s="6" t="e">
        <f>COUNTIF(#REF!,A17)</f>
        <v>#REF!</v>
      </c>
      <c r="F17" s="6"/>
    </row>
    <row r="18" spans="1:6" x14ac:dyDescent="0.25">
      <c r="A18" s="6" t="s">
        <v>608</v>
      </c>
      <c r="B18" s="7" t="e">
        <f>SUMIF(#REF!,A18,#REF!)</f>
        <v>#REF!</v>
      </c>
      <c r="C18" s="7" t="e">
        <f>SUMIF(#REF!,A18,#REF!)</f>
        <v>#REF!</v>
      </c>
      <c r="D18" s="8" t="str">
        <f t="shared" si="0"/>
        <v/>
      </c>
      <c r="E18" s="6" t="e">
        <f>COUNTIF(#REF!,A18)</f>
        <v>#REF!</v>
      </c>
      <c r="F18" s="6"/>
    </row>
    <row r="19" spans="1:6" x14ac:dyDescent="0.25">
      <c r="A19" s="6" t="s">
        <v>651</v>
      </c>
      <c r="B19" s="7" t="e">
        <f>SUMIF(#REF!,A19,#REF!)</f>
        <v>#REF!</v>
      </c>
      <c r="C19" s="7" t="e">
        <f>SUMIF(#REF!,A19,#REF!)</f>
        <v>#REF!</v>
      </c>
      <c r="D19" s="8" t="str">
        <f t="shared" si="0"/>
        <v/>
      </c>
      <c r="E19" s="6" t="e">
        <f>COUNTIF(#REF!,A19)</f>
        <v>#REF!</v>
      </c>
      <c r="F19" s="6"/>
    </row>
    <row r="20" spans="1:6" x14ac:dyDescent="0.25">
      <c r="A20" s="6"/>
      <c r="B20" s="7"/>
      <c r="C20" s="7"/>
      <c r="D20" s="6"/>
      <c r="E20" s="6"/>
      <c r="F20" s="6"/>
    </row>
    <row r="21" spans="1:6" x14ac:dyDescent="0.25">
      <c r="A21" s="50" t="s">
        <v>1137</v>
      </c>
      <c r="B21" s="51"/>
      <c r="C21" s="51"/>
      <c r="D21" s="52"/>
      <c r="E21" s="52"/>
      <c r="F21" s="6"/>
    </row>
    <row r="22" spans="1:6" x14ac:dyDescent="0.25">
      <c r="A22" s="16" t="s">
        <v>10</v>
      </c>
      <c r="B22" s="17" t="s">
        <v>23</v>
      </c>
      <c r="C22" s="17" t="s">
        <v>24</v>
      </c>
      <c r="D22" s="16" t="s">
        <v>25</v>
      </c>
      <c r="E22" s="16" t="s">
        <v>1132</v>
      </c>
      <c r="F22" s="6"/>
    </row>
    <row r="23" spans="1:6" x14ac:dyDescent="0.25">
      <c r="A23" s="6" t="s">
        <v>776</v>
      </c>
      <c r="B23" s="7" t="e">
        <f>SUMIF(#REF!,A23,#REF!)</f>
        <v>#REF!</v>
      </c>
      <c r="C23" s="7" t="e">
        <f>SUMIF(#REF!,A23,#REF!)</f>
        <v>#REF!</v>
      </c>
      <c r="D23" s="8" t="str">
        <f>IFERROR(B23/C23,"")</f>
        <v/>
      </c>
      <c r="E23" s="6" t="e">
        <f>COUNTIF(#REF!,A23)</f>
        <v>#REF!</v>
      </c>
      <c r="F23" s="6"/>
    </row>
    <row r="24" spans="1:6" x14ac:dyDescent="0.25">
      <c r="A24" s="6" t="s">
        <v>843</v>
      </c>
      <c r="B24" s="7" t="e">
        <f>SUMIF(#REF!,A24,#REF!)</f>
        <v>#REF!</v>
      </c>
      <c r="C24" s="7" t="e">
        <f>SUMIF(#REF!,A24,#REF!)</f>
        <v>#REF!</v>
      </c>
      <c r="D24" s="8" t="str">
        <f>IFERROR(B24/C24,"")</f>
        <v/>
      </c>
      <c r="E24" s="6" t="e">
        <f>COUNTIF(#REF!,A24)</f>
        <v>#REF!</v>
      </c>
      <c r="F24" s="6"/>
    </row>
    <row r="25" spans="1:6" x14ac:dyDescent="0.25">
      <c r="A25" s="6" t="s">
        <v>1065</v>
      </c>
      <c r="B25" s="7" t="e">
        <f>SUMIF(#REF!,A25,#REF!)</f>
        <v>#REF!</v>
      </c>
      <c r="C25" s="7" t="e">
        <f>SUMIF(#REF!,A25,#REF!)</f>
        <v>#REF!</v>
      </c>
      <c r="D25" s="8" t="str">
        <f>IFERROR(B25/C25,"")</f>
        <v/>
      </c>
      <c r="E25" s="6" t="e">
        <f>COUNTIF(#REF!,A25)</f>
        <v>#REF!</v>
      </c>
      <c r="F25" s="6"/>
    </row>
  </sheetData>
  <mergeCells count="4">
    <mergeCell ref="A21:E21"/>
    <mergeCell ref="A2:F2"/>
    <mergeCell ref="A10:E10"/>
    <mergeCell ref="A1:F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workbookViewId="0">
      <selection activeCell="E13" sqref="E13"/>
    </sheetView>
  </sheetViews>
  <sheetFormatPr defaultRowHeight="15" x14ac:dyDescent="0.25"/>
  <cols>
    <col min="1" max="4" width="24" customWidth="1"/>
    <col min="5" max="5" width="36" customWidth="1"/>
    <col min="7" max="7" width="12" customWidth="1"/>
    <col min="8" max="8" width="28" customWidth="1"/>
  </cols>
  <sheetData>
    <row r="1" spans="1:8" x14ac:dyDescent="0.25">
      <c r="A1" t="s">
        <v>1138</v>
      </c>
      <c r="B1" t="s">
        <v>1139</v>
      </c>
      <c r="C1" t="s">
        <v>1140</v>
      </c>
      <c r="D1" t="s">
        <v>1141</v>
      </c>
      <c r="E1" t="s">
        <v>1142</v>
      </c>
      <c r="G1" t="s">
        <v>1143</v>
      </c>
      <c r="H1" t="s">
        <v>1144</v>
      </c>
    </row>
    <row r="2" spans="1:8" x14ac:dyDescent="0.25">
      <c r="A2" t="s">
        <v>30</v>
      </c>
      <c r="B2" t="s">
        <v>33</v>
      </c>
      <c r="C2" t="s">
        <v>1145</v>
      </c>
      <c r="D2" t="s">
        <v>1146</v>
      </c>
      <c r="E2" t="s">
        <v>27</v>
      </c>
      <c r="G2">
        <v>0</v>
      </c>
      <c r="H2" t="s">
        <v>1147</v>
      </c>
    </row>
    <row r="3" spans="1:8" x14ac:dyDescent="0.25">
      <c r="A3" t="s">
        <v>50</v>
      </c>
      <c r="B3" t="s">
        <v>52</v>
      </c>
      <c r="C3" t="s">
        <v>1148</v>
      </c>
      <c r="D3" t="s">
        <v>1149</v>
      </c>
      <c r="E3" t="s">
        <v>180</v>
      </c>
      <c r="G3">
        <v>1</v>
      </c>
      <c r="H3" t="s">
        <v>1150</v>
      </c>
    </row>
    <row r="4" spans="1:8" x14ac:dyDescent="0.25">
      <c r="A4" t="s">
        <v>97</v>
      </c>
      <c r="B4" t="s">
        <v>99</v>
      </c>
      <c r="C4" t="s">
        <v>1151</v>
      </c>
      <c r="D4" t="s">
        <v>1152</v>
      </c>
      <c r="E4" t="s">
        <v>274</v>
      </c>
      <c r="G4">
        <v>2</v>
      </c>
      <c r="H4" t="s">
        <v>1153</v>
      </c>
    </row>
    <row r="5" spans="1:8" x14ac:dyDescent="0.25">
      <c r="C5" t="s">
        <v>1154</v>
      </c>
      <c r="D5" t="s">
        <v>575</v>
      </c>
      <c r="E5" t="s">
        <v>329</v>
      </c>
      <c r="G5">
        <v>3</v>
      </c>
      <c r="H5" t="s">
        <v>1155</v>
      </c>
    </row>
    <row r="6" spans="1:8" x14ac:dyDescent="0.25">
      <c r="C6" t="s">
        <v>1156</v>
      </c>
      <c r="D6" t="s">
        <v>1157</v>
      </c>
      <c r="E6" t="s">
        <v>376</v>
      </c>
      <c r="G6">
        <v>4</v>
      </c>
      <c r="H6" t="s">
        <v>1158</v>
      </c>
    </row>
    <row r="7" spans="1:8" x14ac:dyDescent="0.25">
      <c r="D7" t="s">
        <v>1159</v>
      </c>
      <c r="E7" t="s">
        <v>486</v>
      </c>
      <c r="G7">
        <v>5</v>
      </c>
      <c r="H7" t="s">
        <v>1160</v>
      </c>
    </row>
    <row r="8" spans="1:8" x14ac:dyDescent="0.25">
      <c r="D8" t="s">
        <v>1161</v>
      </c>
      <c r="E8" t="s">
        <v>608</v>
      </c>
    </row>
    <row r="9" spans="1:8" x14ac:dyDescent="0.25">
      <c r="E9" t="s">
        <v>651</v>
      </c>
    </row>
    <row r="10" spans="1:8" x14ac:dyDescent="0.25">
      <c r="E10" t="s">
        <v>776</v>
      </c>
    </row>
    <row r="11" spans="1:8" x14ac:dyDescent="0.25">
      <c r="E11" t="s">
        <v>843</v>
      </c>
    </row>
    <row r="12" spans="1:8" x14ac:dyDescent="0.25">
      <c r="E12" t="s">
        <v>1065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16DAB80849E3419075326EB86175FB" ma:contentTypeVersion="3" ma:contentTypeDescription="Create a new document." ma:contentTypeScope="" ma:versionID="ac4674e6099b2faaa46856f9b36dfe7d">
  <xsd:schema xmlns:xsd="http://www.w3.org/2001/XMLSchema" xmlns:xs="http://www.w3.org/2001/XMLSchema" xmlns:p="http://schemas.microsoft.com/office/2006/metadata/properties" xmlns:ns2="0430b208-3b53-444e-8bea-8e28ad315afc" targetNamespace="http://schemas.microsoft.com/office/2006/metadata/properties" ma:root="true" ma:fieldsID="6333e743f3aefc6d72d0fa813a5175a8" ns2:_="">
    <xsd:import namespace="0430b208-3b53-444e-8bea-8e28ad315af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30b208-3b53-444e-8bea-8e28ad315a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309516-98BC-4C97-BE38-99173467B7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30b208-3b53-444e-8bea-8e28ad315a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7A1B1D-15D4-44EA-A6B5-771E7A21E96A}">
  <ds:schemaRefs>
    <ds:schemaRef ds:uri="0430b208-3b53-444e-8bea-8e28ad315afc"/>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FB710D71-2DAC-4BD5-B0BC-6CF2EBD2A5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All Requirements Matrix</vt:lpstr>
      <vt:lpstr>Coverage Summary</vt:lpstr>
      <vt:lpstr>Scoring Summary</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 K Post</dc:creator>
  <cp:keywords/>
  <dc:description/>
  <cp:lastModifiedBy>Smith, Jed A (LAW)</cp:lastModifiedBy>
  <cp:revision/>
  <dcterms:created xsi:type="dcterms:W3CDTF">2026-03-24T01:13:15Z</dcterms:created>
  <dcterms:modified xsi:type="dcterms:W3CDTF">2026-04-07T23:10:06Z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0x0101005E16DAB80849E3419075326EB86175FB</vt:lpwstr>
  </property>
</Properties>
</file>