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66925"/>
  <mc:AlternateContent xmlns:mc="http://schemas.openxmlformats.org/markup-compatibility/2006">
    <mc:Choice Requires="x15">
      <x15ac:absPath xmlns:x15ac="http://schemas.microsoft.com/office/spreadsheetml/2010/11/ac" url="V:\JNU-HQ\EA-Election Administration\Elections - REAA-CRSA\24REAA - Delete December 2026\Ballot order\"/>
    </mc:Choice>
  </mc:AlternateContent>
  <xr:revisionPtr revIDLastSave="0" documentId="13_ncr:1_{7D8130A3-EDD4-4250-880E-FE4F55E44778}" xr6:coauthVersionLast="47" xr6:coauthVersionMax="47" xr10:uidLastSave="{00000000-0000-0000-0000-000000000000}"/>
  <bookViews>
    <workbookView xWindow="-120" yWindow="-120" windowWidth="29040" windowHeight="15840" tabRatio="966" activeTab="8" xr2:uid="{313A9AD2-3030-4E99-9F01-A1C17E80818F}"/>
  </bookViews>
  <sheets>
    <sheet name="TOTALS" sheetId="1" r:id="rId1"/>
    <sheet name="REAA2" sheetId="2" r:id="rId2"/>
    <sheet name="REAA3" sheetId="3" r:id="rId3"/>
    <sheet name="REAA4" sheetId="4" r:id="rId4"/>
    <sheet name="REAA5 " sheetId="5" r:id="rId5"/>
    <sheet name="REAA6" sheetId="6" r:id="rId6"/>
    <sheet name="REAA8" sheetId="7" r:id="rId7"/>
    <sheet name="REAA9" sheetId="8" r:id="rId8"/>
    <sheet name="REAA11" sheetId="9" r:id="rId9"/>
    <sheet name="REAA12" sheetId="10" r:id="rId10"/>
    <sheet name="REAA13" sheetId="11" r:id="rId11"/>
    <sheet name="REAA15" sheetId="12" r:id="rId12"/>
    <sheet name="REAA16" sheetId="13" r:id="rId13"/>
    <sheet name="REAA17" sheetId="14" r:id="rId14"/>
    <sheet name="REAA18" sheetId="15" r:id="rId15"/>
    <sheet name="REAA19" sheetId="16" r:id="rId16"/>
    <sheet name="REAA20" sheetId="17" r:id="rId17"/>
    <sheet name="REAA21" sheetId="18" r:id="rId18"/>
    <sheet name="REAA22" sheetId="19" r:id="rId19"/>
    <sheet name="REAA23" sheetId="20" r:id="rId20"/>
    <sheet name="Sheet1" sheetId="21"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1" i="9" l="1"/>
  <c r="H33" i="1"/>
  <c r="H32" i="1"/>
  <c r="H31" i="1"/>
  <c r="H30" i="1"/>
  <c r="H28" i="1"/>
  <c r="H29" i="1"/>
  <c r="H27" i="1"/>
  <c r="H20" i="1"/>
  <c r="H21" i="1"/>
  <c r="H22" i="1"/>
  <c r="H23" i="1"/>
  <c r="H24" i="1"/>
  <c r="H25" i="1"/>
  <c r="H26" i="1"/>
  <c r="K33" i="2"/>
  <c r="G13" i="4"/>
  <c r="D25" i="1"/>
  <c r="E47" i="5"/>
  <c r="E58" i="10"/>
  <c r="L50" i="2"/>
  <c r="G11" i="14"/>
  <c r="L19" i="6"/>
  <c r="G32" i="1"/>
  <c r="F14" i="11"/>
  <c r="I40" i="1"/>
  <c r="G7" i="1"/>
  <c r="K16" i="2"/>
  <c r="J16" i="2"/>
  <c r="F16" i="2"/>
  <c r="E16" i="2"/>
  <c r="K50" i="2"/>
  <c r="K65" i="2"/>
  <c r="F65" i="2"/>
  <c r="K81" i="2"/>
  <c r="J81" i="2"/>
  <c r="F81" i="2"/>
  <c r="E81" i="2"/>
  <c r="K23" i="3"/>
  <c r="J23" i="3"/>
  <c r="K75" i="4"/>
  <c r="K39" i="4"/>
  <c r="K16" i="5"/>
  <c r="J16" i="5"/>
  <c r="E16" i="5"/>
  <c r="K19" i="6"/>
  <c r="K38" i="9"/>
  <c r="J38" i="9"/>
  <c r="F38" i="9"/>
  <c r="F18" i="10"/>
  <c r="J39" i="10"/>
  <c r="J58" i="10"/>
  <c r="K49" i="11"/>
  <c r="F49" i="11"/>
  <c r="J16" i="12"/>
  <c r="F18" i="14"/>
  <c r="K24" i="16"/>
  <c r="H36" i="1" s="1"/>
  <c r="J24" i="16"/>
  <c r="K16" i="18"/>
  <c r="H38" i="1" s="1"/>
  <c r="K13" i="19"/>
  <c r="F32" i="15" l="1"/>
  <c r="C35" i="1" s="1"/>
  <c r="F48" i="13"/>
  <c r="F17" i="13"/>
  <c r="F16" i="12"/>
  <c r="F58" i="10"/>
  <c r="F16" i="5"/>
  <c r="F33" i="2"/>
  <c r="I40" i="11"/>
  <c r="F24" i="16"/>
  <c r="F39" i="10"/>
  <c r="F23" i="3"/>
  <c r="G10" i="1" l="1"/>
  <c r="G13" i="1"/>
  <c r="E33" i="2"/>
  <c r="K18" i="10"/>
  <c r="I7" i="13"/>
  <c r="G10" i="13" s="1"/>
  <c r="G23" i="1"/>
  <c r="G21" i="1"/>
  <c r="E53" i="9"/>
  <c r="G40" i="5"/>
  <c r="G23" i="2"/>
  <c r="L13" i="19"/>
  <c r="L58" i="10"/>
  <c r="K19" i="9"/>
  <c r="J19" i="9"/>
  <c r="F19" i="9"/>
  <c r="E19" i="9"/>
  <c r="E14" i="7"/>
  <c r="K59" i="4"/>
  <c r="J59" i="4"/>
  <c r="F59" i="4"/>
  <c r="E23" i="3"/>
  <c r="E59" i="4" l="1"/>
  <c r="E24" i="16"/>
  <c r="I25" i="1"/>
  <c r="K15" i="20"/>
  <c r="K32" i="5"/>
  <c r="K18" i="4"/>
  <c r="E39" i="10" l="1"/>
  <c r="E18" i="10"/>
  <c r="G16" i="1" l="1"/>
  <c r="I30" i="1" l="1"/>
  <c r="G25" i="1"/>
  <c r="G30" i="1"/>
  <c r="G34" i="1"/>
  <c r="G26" i="1"/>
  <c r="K14" i="8" l="1"/>
  <c r="H19" i="1" s="1"/>
  <c r="H17" i="1"/>
  <c r="H9" i="1" l="1"/>
  <c r="H7" i="1"/>
  <c r="H11" i="1" l="1"/>
  <c r="L47" i="5"/>
  <c r="G5" i="1" l="1"/>
  <c r="J18" i="14"/>
  <c r="J49" i="11"/>
  <c r="D28" i="1" s="1"/>
  <c r="J14" i="11"/>
  <c r="G40" i="1"/>
  <c r="B6" i="20"/>
  <c r="H40" i="1"/>
  <c r="J15" i="20"/>
  <c r="D40" i="1" s="1"/>
  <c r="F15" i="20"/>
  <c r="C40" i="1" s="1"/>
  <c r="E15" i="20"/>
  <c r="I6" i="20"/>
  <c r="G7" i="20" s="1"/>
  <c r="I7" i="20" s="1"/>
  <c r="G8" i="20" s="1"/>
  <c r="I8" i="20" s="1"/>
  <c r="G9" i="20" s="1"/>
  <c r="I39" i="1"/>
  <c r="G39" i="1"/>
  <c r="B6" i="19"/>
  <c r="H39" i="1"/>
  <c r="J13" i="19"/>
  <c r="D39" i="1" s="1"/>
  <c r="F13" i="19"/>
  <c r="C39" i="1" s="1"/>
  <c r="E13" i="19"/>
  <c r="I6" i="19"/>
  <c r="G38" i="1"/>
  <c r="B6" i="18"/>
  <c r="L16" i="18"/>
  <c r="I38" i="1" s="1"/>
  <c r="J16" i="18"/>
  <c r="D38" i="1" s="1"/>
  <c r="F16" i="18"/>
  <c r="C38" i="1" s="1"/>
  <c r="E16" i="18"/>
  <c r="I6" i="18"/>
  <c r="G37" i="1"/>
  <c r="B6" i="17"/>
  <c r="L14" i="17"/>
  <c r="I37" i="1" s="1"/>
  <c r="K14" i="17"/>
  <c r="H37" i="1" s="1"/>
  <c r="J14" i="17"/>
  <c r="D37" i="1" s="1"/>
  <c r="F14" i="17"/>
  <c r="C37" i="1" s="1"/>
  <c r="E14" i="17"/>
  <c r="I6" i="17"/>
  <c r="G7" i="17" s="1"/>
  <c r="I7" i="17" s="1"/>
  <c r="G8" i="17" s="1"/>
  <c r="G36" i="1"/>
  <c r="B6" i="16"/>
  <c r="L24" i="16"/>
  <c r="I36" i="1" s="1"/>
  <c r="D36" i="1"/>
  <c r="C36" i="1"/>
  <c r="G35" i="1"/>
  <c r="B22" i="15"/>
  <c r="B6" i="15"/>
  <c r="L32" i="15"/>
  <c r="I35" i="1" s="1"/>
  <c r="K32" i="15"/>
  <c r="H35" i="1" s="1"/>
  <c r="L15" i="15"/>
  <c r="I34" i="1" s="1"/>
  <c r="K15" i="15"/>
  <c r="H34" i="1" s="1"/>
  <c r="J32" i="15"/>
  <c r="D35" i="1" s="1"/>
  <c r="E32" i="15"/>
  <c r="J15" i="15"/>
  <c r="D34" i="1" s="1"/>
  <c r="F15" i="15"/>
  <c r="C34" i="1" s="1"/>
  <c r="E15" i="15"/>
  <c r="I6" i="15"/>
  <c r="G7" i="15" s="1"/>
  <c r="I7" i="15" s="1"/>
  <c r="G8" i="15" s="1"/>
  <c r="I8" i="15" s="1"/>
  <c r="G9" i="15" s="1"/>
  <c r="I33" i="1"/>
  <c r="G33" i="1"/>
  <c r="B6" i="14"/>
  <c r="L18" i="14"/>
  <c r="K18" i="14"/>
  <c r="C33" i="1"/>
  <c r="E18" i="14"/>
  <c r="I11" i="14"/>
  <c r="G12" i="14" s="1"/>
  <c r="B39" i="13"/>
  <c r="B24" i="13"/>
  <c r="B6" i="13"/>
  <c r="K48" i="13"/>
  <c r="L48" i="13"/>
  <c r="I32" i="1" s="1"/>
  <c r="L32" i="13"/>
  <c r="I31" i="1" s="1"/>
  <c r="K32" i="13"/>
  <c r="K17" i="13"/>
  <c r="L17" i="13"/>
  <c r="I10" i="13"/>
  <c r="G11" i="13" s="1"/>
  <c r="J48" i="13"/>
  <c r="D32" i="1" s="1"/>
  <c r="C32" i="1"/>
  <c r="E48" i="13"/>
  <c r="I41" i="13"/>
  <c r="G42" i="13" s="1"/>
  <c r="J32" i="13"/>
  <c r="F32" i="13"/>
  <c r="C31" i="1" s="1"/>
  <c r="E32" i="13"/>
  <c r="I25" i="13"/>
  <c r="G26" i="13" s="1"/>
  <c r="J17" i="13"/>
  <c r="C30" i="1"/>
  <c r="E17" i="13"/>
  <c r="C29" i="1"/>
  <c r="G7" i="19" l="1"/>
  <c r="I6" i="16"/>
  <c r="G7" i="18"/>
  <c r="I7" i="18" s="1"/>
  <c r="G29" i="1"/>
  <c r="B7" i="12"/>
  <c r="L16" i="12"/>
  <c r="I29" i="1" s="1"/>
  <c r="K16" i="12"/>
  <c r="E16" i="12"/>
  <c r="I7" i="12"/>
  <c r="G8" i="12" s="1"/>
  <c r="I8" i="12" s="1"/>
  <c r="G9" i="12" s="1"/>
  <c r="I9" i="12" s="1"/>
  <c r="G10" i="12" s="1"/>
  <c r="G28" i="1"/>
  <c r="B38" i="11"/>
  <c r="L49" i="11"/>
  <c r="I28" i="1" s="1"/>
  <c r="I27" i="1"/>
  <c r="G27" i="1"/>
  <c r="B21" i="11"/>
  <c r="K30" i="11"/>
  <c r="G7" i="16" l="1"/>
  <c r="I7" i="16" s="1"/>
  <c r="G8" i="16" s="1"/>
  <c r="I8" i="16" s="1"/>
  <c r="G8" i="18"/>
  <c r="I8" i="18" s="1"/>
  <c r="G9" i="18" s="1"/>
  <c r="I9" i="18" s="1"/>
  <c r="G10" i="18" s="1"/>
  <c r="B6" i="11"/>
  <c r="L14" i="11"/>
  <c r="I26" i="1" s="1"/>
  <c r="K14" i="11"/>
  <c r="C28" i="1"/>
  <c r="E49" i="11"/>
  <c r="J30" i="11"/>
  <c r="F30" i="11"/>
  <c r="C27" i="1" s="1"/>
  <c r="E30" i="11"/>
  <c r="I21" i="11"/>
  <c r="G22" i="11" s="1"/>
  <c r="I22" i="11" s="1"/>
  <c r="C26" i="1"/>
  <c r="E14" i="11"/>
  <c r="B46" i="10"/>
  <c r="I24" i="1"/>
  <c r="G24" i="1"/>
  <c r="B26" i="10"/>
  <c r="I23" i="1"/>
  <c r="B5" i="10"/>
  <c r="C25" i="1"/>
  <c r="C24" i="1"/>
  <c r="J18" i="10"/>
  <c r="C23" i="1"/>
  <c r="I5" i="10"/>
  <c r="G6" i="10" s="1"/>
  <c r="I6" i="10" s="1"/>
  <c r="G7" i="10" s="1"/>
  <c r="I7" i="10" s="1"/>
  <c r="G8" i="10" s="1"/>
  <c r="I22" i="1"/>
  <c r="G22" i="1"/>
  <c r="B45" i="9"/>
  <c r="K53" i="9"/>
  <c r="I21" i="1"/>
  <c r="B26" i="9"/>
  <c r="I20" i="1"/>
  <c r="G20" i="1"/>
  <c r="B6" i="9"/>
  <c r="J53" i="9"/>
  <c r="F53" i="9"/>
  <c r="C22" i="1" s="1"/>
  <c r="I45" i="9"/>
  <c r="G46" i="9" s="1"/>
  <c r="I46" i="9" s="1"/>
  <c r="G47" i="9" s="1"/>
  <c r="C21" i="1"/>
  <c r="E38" i="9"/>
  <c r="I26" i="9"/>
  <c r="G27" i="9" s="1"/>
  <c r="C20" i="1"/>
  <c r="I6" i="9"/>
  <c r="G7" i="9" s="1"/>
  <c r="I7" i="9" s="1"/>
  <c r="I19" i="1"/>
  <c r="G19" i="1"/>
  <c r="B6" i="8"/>
  <c r="J14" i="8"/>
  <c r="D19" i="1" s="1"/>
  <c r="F14" i="8"/>
  <c r="C19" i="1" s="1"/>
  <c r="E14" i="8"/>
  <c r="I6" i="8"/>
  <c r="G7" i="8" s="1"/>
  <c r="I7" i="8" s="1"/>
  <c r="G8" i="8" s="1"/>
  <c r="I18" i="1"/>
  <c r="G18" i="1"/>
  <c r="B6" i="7"/>
  <c r="K14" i="7"/>
  <c r="H18" i="1" s="1"/>
  <c r="J14" i="7"/>
  <c r="D18" i="1" s="1"/>
  <c r="F14" i="7"/>
  <c r="C18" i="1" s="1"/>
  <c r="I6" i="7"/>
  <c r="G7" i="7" s="1"/>
  <c r="I7" i="7" s="1"/>
  <c r="G8" i="7" s="1"/>
  <c r="G17" i="1"/>
  <c r="B6" i="6"/>
  <c r="I17" i="1"/>
  <c r="J19" i="6"/>
  <c r="D17" i="1" s="1"/>
  <c r="F19" i="6"/>
  <c r="C17" i="1" s="1"/>
  <c r="E19" i="6"/>
  <c r="I6" i="6"/>
  <c r="G7" i="6" s="1"/>
  <c r="I7" i="6" s="1"/>
  <c r="G8" i="6" s="1"/>
  <c r="I8" i="6" s="1"/>
  <c r="G9" i="6" s="1"/>
  <c r="I9" i="6" s="1"/>
  <c r="G10" i="6" s="1"/>
  <c r="I10" i="6" s="1"/>
  <c r="G11" i="6" s="1"/>
  <c r="I11" i="6" s="1"/>
  <c r="G12" i="6" s="1"/>
  <c r="I12" i="6" s="1"/>
  <c r="G13" i="6" s="1"/>
  <c r="B39" i="5"/>
  <c r="I16" i="1"/>
  <c r="K47" i="5"/>
  <c r="H16" i="1" s="1"/>
  <c r="I15" i="1"/>
  <c r="G15" i="1"/>
  <c r="B23" i="5"/>
  <c r="H15" i="1"/>
  <c r="I14" i="1"/>
  <c r="G14" i="1"/>
  <c r="B6" i="5"/>
  <c r="H14" i="1"/>
  <c r="J47" i="5"/>
  <c r="D16" i="1" s="1"/>
  <c r="F47" i="5"/>
  <c r="C16" i="1" s="1"/>
  <c r="I40" i="5"/>
  <c r="G41" i="5" s="1"/>
  <c r="J32" i="5"/>
  <c r="D15" i="1" s="1"/>
  <c r="F32" i="5"/>
  <c r="C15" i="1" s="1"/>
  <c r="E32" i="5"/>
  <c r="I23" i="5"/>
  <c r="D14" i="1"/>
  <c r="C14" i="1"/>
  <c r="B66" i="4"/>
  <c r="L75" i="4"/>
  <c r="I13" i="1" s="1"/>
  <c r="I12" i="1"/>
  <c r="G12" i="1"/>
  <c r="B46" i="4"/>
  <c r="H12" i="1"/>
  <c r="I11" i="1"/>
  <c r="G11" i="1"/>
  <c r="B26" i="4"/>
  <c r="I10" i="1"/>
  <c r="B6" i="4"/>
  <c r="H10" i="1"/>
  <c r="J75" i="4"/>
  <c r="D13" i="1" s="1"/>
  <c r="F75" i="4"/>
  <c r="C13" i="1" s="1"/>
  <c r="E75" i="4"/>
  <c r="I66" i="4"/>
  <c r="G67" i="4" s="1"/>
  <c r="I67" i="4" s="1"/>
  <c r="G68" i="4" s="1"/>
  <c r="I68" i="4" s="1"/>
  <c r="G69" i="4" s="1"/>
  <c r="D12" i="1"/>
  <c r="C12" i="1"/>
  <c r="I46" i="4"/>
  <c r="G47" i="4" s="1"/>
  <c r="I47" i="4" s="1"/>
  <c r="G48" i="4" s="1"/>
  <c r="I48" i="4" s="1"/>
  <c r="G49" i="4" s="1"/>
  <c r="I49" i="4" s="1"/>
  <c r="G50" i="4" s="1"/>
  <c r="I50" i="4" s="1"/>
  <c r="G51" i="4" s="1"/>
  <c r="I51" i="4" s="1"/>
  <c r="G52" i="4" s="1"/>
  <c r="I52" i="4" s="1"/>
  <c r="G53" i="4" s="1"/>
  <c r="J39" i="4"/>
  <c r="D11" i="1" s="1"/>
  <c r="F39" i="4"/>
  <c r="C11" i="1" s="1"/>
  <c r="E39" i="4"/>
  <c r="I26" i="4"/>
  <c r="J18" i="4"/>
  <c r="D10" i="1" s="1"/>
  <c r="F18" i="4"/>
  <c r="C10" i="1" s="1"/>
  <c r="E18" i="4"/>
  <c r="G23" i="11" l="1"/>
  <c r="I23" i="11" s="1"/>
  <c r="G24" i="11" s="1"/>
  <c r="I27" i="9"/>
  <c r="G8" i="9"/>
  <c r="I6" i="5"/>
  <c r="G7" i="5" s="1"/>
  <c r="I7" i="5" s="1"/>
  <c r="G24" i="5"/>
  <c r="I24" i="5" s="1"/>
  <c r="G25" i="5" s="1"/>
  <c r="I25" i="5" s="1"/>
  <c r="G26" i="5" s="1"/>
  <c r="G27" i="4"/>
  <c r="I27" i="4" s="1"/>
  <c r="G28" i="4" s="1"/>
  <c r="I28" i="4" s="1"/>
  <c r="H13" i="1"/>
  <c r="I6" i="4"/>
  <c r="G7" i="4" s="1"/>
  <c r="I7" i="4" s="1"/>
  <c r="G8" i="4" s="1"/>
  <c r="I8" i="4" s="1"/>
  <c r="G9" i="4" s="1"/>
  <c r="I9" i="4" s="1"/>
  <c r="G10" i="4" s="1"/>
  <c r="I10" i="4" s="1"/>
  <c r="G11" i="4" s="1"/>
  <c r="I11" i="4" s="1"/>
  <c r="G12" i="4" s="1"/>
  <c r="I12" i="4" s="1"/>
  <c r="G9" i="16"/>
  <c r="I9" i="16" s="1"/>
  <c r="G10" i="16" s="1"/>
  <c r="I10" i="16" s="1"/>
  <c r="G11" i="16" s="1"/>
  <c r="I9" i="1"/>
  <c r="G9" i="1"/>
  <c r="B73" i="2"/>
  <c r="B57" i="2"/>
  <c r="B23" i="2"/>
  <c r="B6" i="3"/>
  <c r="I6" i="3" s="1"/>
  <c r="D9" i="1"/>
  <c r="C9" i="1"/>
  <c r="G8" i="1"/>
  <c r="I8" i="1"/>
  <c r="I7" i="1"/>
  <c r="I6" i="1"/>
  <c r="H6" i="1"/>
  <c r="I5" i="1"/>
  <c r="L16" i="2"/>
  <c r="I4" i="1" s="1"/>
  <c r="G6" i="1"/>
  <c r="G4" i="1"/>
  <c r="B40" i="2"/>
  <c r="B6" i="2"/>
  <c r="J65" i="2"/>
  <c r="D7" i="1" s="1"/>
  <c r="C7" i="1"/>
  <c r="E65" i="2"/>
  <c r="I57" i="2"/>
  <c r="G58" i="2" s="1"/>
  <c r="I58" i="2" s="1"/>
  <c r="G59" i="2" s="1"/>
  <c r="J50" i="2"/>
  <c r="D6" i="1" s="1"/>
  <c r="F50" i="2"/>
  <c r="C6" i="1" s="1"/>
  <c r="E50" i="2"/>
  <c r="I40" i="2"/>
  <c r="G41" i="2" s="1"/>
  <c r="I41" i="2" s="1"/>
  <c r="G42" i="2" s="1"/>
  <c r="I42" i="2" s="1"/>
  <c r="G43" i="2" s="1"/>
  <c r="I43" i="2" s="1"/>
  <c r="G44" i="2" s="1"/>
  <c r="D4" i="1"/>
  <c r="C4" i="1"/>
  <c r="E41" i="1"/>
  <c r="G28" i="9" l="1"/>
  <c r="I28" i="9" s="1"/>
  <c r="G29" i="9" s="1"/>
  <c r="I29" i="9" s="1"/>
  <c r="G30" i="9" s="1"/>
  <c r="I30" i="9" s="1"/>
  <c r="I50" i="10"/>
  <c r="G51" i="10" s="1"/>
  <c r="I51" i="10" s="1"/>
  <c r="G52" i="10" s="1"/>
  <c r="I8" i="9"/>
  <c r="G9" i="9" s="1"/>
  <c r="I9" i="9" s="1"/>
  <c r="G10" i="9" s="1"/>
  <c r="I10" i="9" s="1"/>
  <c r="I31" i="9"/>
  <c r="G32" i="9" s="1"/>
  <c r="G8" i="5"/>
  <c r="I8" i="5" s="1"/>
  <c r="G9" i="5" s="1"/>
  <c r="I9" i="5" s="1"/>
  <c r="G10" i="5" s="1"/>
  <c r="G29" i="4"/>
  <c r="I29" i="4" s="1"/>
  <c r="G7" i="3"/>
  <c r="I7" i="3" s="1"/>
  <c r="I73" i="2"/>
  <c r="G74" i="2" s="1"/>
  <c r="I74" i="2" s="1"/>
  <c r="H4" i="1"/>
  <c r="H5" i="1"/>
  <c r="I11" i="16"/>
  <c r="G41" i="1"/>
  <c r="I41" i="1"/>
  <c r="G75" i="2" l="1"/>
  <c r="I11" i="13"/>
  <c r="G11" i="9"/>
  <c r="I11" i="9" s="1"/>
  <c r="G12" i="9" s="1"/>
  <c r="G30" i="4"/>
  <c r="I30" i="4" s="1"/>
  <c r="G8" i="3"/>
  <c r="I8" i="3" s="1"/>
  <c r="D5" i="1"/>
  <c r="D8" i="1"/>
  <c r="C5" i="1"/>
  <c r="C8" i="1"/>
  <c r="H8" i="1"/>
  <c r="G12" i="16"/>
  <c r="I12" i="16" s="1"/>
  <c r="I8" i="11" l="1"/>
  <c r="G9" i="11" s="1"/>
  <c r="I9" i="11" s="1"/>
  <c r="G10" i="11" s="1"/>
  <c r="I10" i="11" s="1"/>
  <c r="G11" i="11" s="1"/>
  <c r="I11" i="11" s="1"/>
  <c r="G12" i="11" s="1"/>
  <c r="I12" i="11" s="1"/>
  <c r="G13" i="11" s="1"/>
  <c r="I13" i="11" s="1"/>
  <c r="G12" i="13"/>
  <c r="I12" i="13" s="1"/>
  <c r="G13" i="13" s="1"/>
  <c r="I13" i="13" s="1"/>
  <c r="G14" i="13" s="1"/>
  <c r="I14" i="13" s="1"/>
  <c r="G15" i="13" s="1"/>
  <c r="I15" i="13" s="1"/>
  <c r="G16" i="13" s="1"/>
  <c r="I16" i="13" s="1"/>
  <c r="K58" i="10"/>
  <c r="G31" i="4"/>
  <c r="G9" i="3"/>
  <c r="I9" i="3" s="1"/>
  <c r="C41" i="1"/>
  <c r="D41" i="1"/>
  <c r="G13" i="16"/>
  <c r="I13" i="16" s="1"/>
  <c r="I8" i="10" l="1"/>
  <c r="G9" i="10" s="1"/>
  <c r="I9" i="10" s="1"/>
  <c r="G10" i="10" s="1"/>
  <c r="I10" i="10" s="1"/>
  <c r="G11" i="10" s="1"/>
  <c r="I11" i="10" s="1"/>
  <c r="I26" i="10"/>
  <c r="G27" i="10" s="1"/>
  <c r="I27" i="10" s="1"/>
  <c r="G28" i="10" s="1"/>
  <c r="I28" i="10" s="1"/>
  <c r="I12" i="9"/>
  <c r="G13" i="9" s="1"/>
  <c r="I31" i="4"/>
  <c r="G32" i="4" s="1"/>
  <c r="I32" i="4" s="1"/>
  <c r="G10" i="3"/>
  <c r="I10" i="3" s="1"/>
  <c r="G14" i="16"/>
  <c r="I14" i="16" s="1"/>
  <c r="G12" i="10" l="1"/>
  <c r="G33" i="4"/>
  <c r="I41" i="11"/>
  <c r="G29" i="10"/>
  <c r="I29" i="10" s="1"/>
  <c r="G30" i="10" s="1"/>
  <c r="I30" i="10" s="1"/>
  <c r="G31" i="10" s="1"/>
  <c r="I31" i="10" s="1"/>
  <c r="G11" i="3"/>
  <c r="I11" i="3" s="1"/>
  <c r="G15" i="16"/>
  <c r="I15" i="16" s="1"/>
  <c r="G42" i="11" l="1"/>
  <c r="I42" i="11" s="1"/>
  <c r="G32" i="10"/>
  <c r="I26" i="5"/>
  <c r="G27" i="5" s="1"/>
  <c r="I27" i="5" s="1"/>
  <c r="G28" i="5" s="1"/>
  <c r="I28" i="5" s="1"/>
  <c r="G29" i="5" s="1"/>
  <c r="I29" i="5" s="1"/>
  <c r="G30" i="5" s="1"/>
  <c r="I30" i="5" s="1"/>
  <c r="G31" i="5" s="1"/>
  <c r="I31" i="5" s="1"/>
  <c r="I10" i="5"/>
  <c r="G11" i="5" s="1"/>
  <c r="I11" i="5" s="1"/>
  <c r="G12" i="5" s="1"/>
  <c r="I12" i="5" s="1"/>
  <c r="G13" i="5" s="1"/>
  <c r="I13" i="5" s="1"/>
  <c r="G14" i="5" s="1"/>
  <c r="I14" i="5" s="1"/>
  <c r="G15" i="5" s="1"/>
  <c r="I15" i="5" s="1"/>
  <c r="G12" i="3"/>
  <c r="I12" i="3" s="1"/>
  <c r="G16" i="16"/>
  <c r="I16" i="16" s="1"/>
  <c r="G43" i="11" l="1"/>
  <c r="I43" i="11" s="1"/>
  <c r="G44" i="11" s="1"/>
  <c r="I44" i="11" s="1"/>
  <c r="G45" i="11" s="1"/>
  <c r="I45" i="11" s="1"/>
  <c r="G46" i="11" s="1"/>
  <c r="I46" i="11" s="1"/>
  <c r="G47" i="11" s="1"/>
  <c r="I47" i="11" s="1"/>
  <c r="G48" i="11" s="1"/>
  <c r="I48" i="11" s="1"/>
  <c r="I32" i="10"/>
  <c r="G33" i="10" s="1"/>
  <c r="I33" i="10" s="1"/>
  <c r="I32" i="9"/>
  <c r="G33" i="9" s="1"/>
  <c r="I33" i="9" s="1"/>
  <c r="G34" i="9" s="1"/>
  <c r="G13" i="3"/>
  <c r="I13" i="3" s="1"/>
  <c r="G17" i="16"/>
  <c r="I17" i="16" s="1"/>
  <c r="G18" i="16" s="1"/>
  <c r="I12" i="10" l="1"/>
  <c r="G13" i="10" s="1"/>
  <c r="I13" i="10" s="1"/>
  <c r="G14" i="10" s="1"/>
  <c r="I14" i="10" s="1"/>
  <c r="G15" i="10" s="1"/>
  <c r="I15" i="10" s="1"/>
  <c r="G16" i="10" s="1"/>
  <c r="I16" i="10" s="1"/>
  <c r="G17" i="10" s="1"/>
  <c r="I17" i="10" s="1"/>
  <c r="G14" i="3"/>
  <c r="I14" i="3" s="1"/>
  <c r="G15" i="3" l="1"/>
  <c r="I15" i="3" s="1"/>
  <c r="G34" i="10" l="1"/>
  <c r="I34" i="10" s="1"/>
  <c r="K38" i="10"/>
  <c r="I13" i="9"/>
  <c r="G16" i="3"/>
  <c r="I16" i="3" s="1"/>
  <c r="G17" i="3" s="1"/>
  <c r="G35" i="10" l="1"/>
  <c r="G14" i="9"/>
  <c r="I14" i="9" s="1"/>
  <c r="K39" i="10"/>
  <c r="I18" i="16"/>
  <c r="I23" i="2"/>
  <c r="G24" i="2" s="1"/>
  <c r="I24" i="2" s="1"/>
  <c r="I35" i="10" l="1"/>
  <c r="G36" i="10" s="1"/>
  <c r="I36" i="10" s="1"/>
  <c r="G37" i="10" s="1"/>
  <c r="G15" i="9"/>
  <c r="I15" i="9" s="1"/>
  <c r="G19" i="16"/>
  <c r="I19" i="16" s="1"/>
  <c r="G25" i="2"/>
  <c r="I25" i="2" s="1"/>
  <c r="G26" i="2" s="1"/>
  <c r="I26" i="2" s="1"/>
  <c r="G27" i="2" s="1"/>
  <c r="I37" i="10" l="1"/>
  <c r="G38" i="10" s="1"/>
  <c r="I38" i="10" s="1"/>
  <c r="G16" i="9"/>
  <c r="I16" i="9" s="1"/>
  <c r="G20" i="16"/>
  <c r="I20" i="16" s="1"/>
  <c r="H41" i="1"/>
  <c r="G17" i="9" l="1"/>
  <c r="I17" i="9" s="1"/>
  <c r="G21" i="16"/>
  <c r="I21" i="16" s="1"/>
  <c r="G6" i="2"/>
  <c r="I6" i="2" s="1"/>
  <c r="G7" i="2" s="1"/>
  <c r="I7" i="2" s="1"/>
  <c r="G8" i="2" s="1"/>
  <c r="I8" i="2" s="1"/>
  <c r="G9" i="2" s="1"/>
  <c r="I9" i="2" s="1"/>
  <c r="G10" i="2" s="1"/>
  <c r="I10" i="2" s="1"/>
  <c r="G11" i="2" s="1"/>
  <c r="I11" i="2" s="1"/>
  <c r="G12" i="2" s="1"/>
  <c r="I12" i="2" s="1"/>
  <c r="G13" i="2" s="1"/>
  <c r="I13" i="2" s="1"/>
  <c r="G14" i="2" s="1"/>
  <c r="I14" i="2" s="1"/>
  <c r="G15" i="2" s="1"/>
  <c r="I15" i="2" s="1"/>
  <c r="I27" i="2"/>
  <c r="G28" i="2" s="1"/>
  <c r="I28" i="2" s="1"/>
  <c r="G29" i="2" s="1"/>
  <c r="I29" i="2" s="1"/>
  <c r="G30" i="2" s="1"/>
  <c r="I30" i="2" s="1"/>
  <c r="G31" i="2" s="1"/>
  <c r="I31" i="2" s="1"/>
  <c r="G32" i="2" s="1"/>
  <c r="I32" i="2" s="1"/>
  <c r="I44" i="2"/>
  <c r="G45" i="2" s="1"/>
  <c r="I45" i="2" s="1"/>
  <c r="G46" i="2" s="1"/>
  <c r="I46" i="2" s="1"/>
  <c r="G47" i="2" s="1"/>
  <c r="I47" i="2" s="1"/>
  <c r="G48" i="2" s="1"/>
  <c r="I48" i="2" s="1"/>
  <c r="G49" i="2" s="1"/>
  <c r="I49" i="2" s="1"/>
  <c r="I17" i="3"/>
  <c r="G18" i="3" s="1"/>
  <c r="I18" i="3" s="1"/>
  <c r="G18" i="9" l="1"/>
  <c r="I18" i="9" s="1"/>
  <c r="G22" i="16"/>
  <c r="I22" i="16" s="1"/>
  <c r="G19" i="3"/>
  <c r="I19" i="3" s="1"/>
  <c r="G23" i="16" l="1"/>
  <c r="I23" i="16" s="1"/>
  <c r="K23" i="16" s="1"/>
  <c r="K22" i="16"/>
  <c r="G20" i="3"/>
  <c r="I20" i="3" s="1"/>
  <c r="G21" i="3" s="1"/>
  <c r="I21" i="3" s="1"/>
  <c r="G22" i="3" l="1"/>
  <c r="I22" i="3" s="1"/>
  <c r="I69" i="4"/>
  <c r="G70" i="4" s="1"/>
  <c r="I70" i="4" s="1"/>
  <c r="G71" i="4" s="1"/>
  <c r="I71" i="4" s="1"/>
  <c r="G72" i="4" s="1"/>
  <c r="I72" i="4" s="1"/>
  <c r="G73" i="4" s="1"/>
  <c r="I73" i="4" s="1"/>
  <c r="G74" i="4" s="1"/>
  <c r="I74" i="4" s="1"/>
  <c r="I41" i="5"/>
  <c r="G42" i="5" s="1"/>
  <c r="I42" i="5" s="1"/>
  <c r="G43" i="5" s="1"/>
  <c r="I43" i="5" s="1"/>
  <c r="G44" i="5" s="1"/>
  <c r="I44" i="5" s="1"/>
  <c r="G45" i="5" s="1"/>
  <c r="I45" i="5" s="1"/>
  <c r="G46" i="5" s="1"/>
  <c r="I46" i="5" s="1"/>
  <c r="I13" i="6"/>
  <c r="G14" i="6" s="1"/>
  <c r="I14" i="6" s="1"/>
  <c r="G15" i="6" s="1"/>
  <c r="I15" i="6" s="1"/>
  <c r="G16" i="6" s="1"/>
  <c r="I16" i="6" s="1"/>
  <c r="G17" i="6" s="1"/>
  <c r="I17" i="6" s="1"/>
  <c r="G18" i="6" s="1"/>
  <c r="I18" i="6" s="1"/>
  <c r="I8" i="7"/>
  <c r="G9" i="7" s="1"/>
  <c r="I9" i="7" s="1"/>
  <c r="G10" i="7" s="1"/>
  <c r="I10" i="7" s="1"/>
  <c r="G11" i="7" s="1"/>
  <c r="I11" i="7" s="1"/>
  <c r="G12" i="7" s="1"/>
  <c r="I12" i="7" s="1"/>
  <c r="G13" i="7" s="1"/>
  <c r="I13" i="7" s="1"/>
  <c r="I8" i="8"/>
  <c r="G9" i="8" s="1"/>
  <c r="I9" i="8" s="1"/>
  <c r="G10" i="8" s="1"/>
  <c r="I10" i="8" s="1"/>
  <c r="G11" i="8" s="1"/>
  <c r="I11" i="8" s="1"/>
  <c r="G12" i="8" s="1"/>
  <c r="I47" i="9"/>
  <c r="G48" i="9" s="1"/>
  <c r="I48" i="9" s="1"/>
  <c r="G49" i="9" s="1"/>
  <c r="I49" i="9" s="1"/>
  <c r="G50" i="9" s="1"/>
  <c r="I50" i="9" s="1"/>
  <c r="G51" i="9" s="1"/>
  <c r="I51" i="9" s="1"/>
  <c r="G52" i="9" s="1"/>
  <c r="I52" i="9" s="1"/>
  <c r="I52" i="10"/>
  <c r="G53" i="10" s="1"/>
  <c r="I53" i="10" s="1"/>
  <c r="G54" i="10" s="1"/>
  <c r="I54" i="10" s="1"/>
  <c r="G55" i="10" s="1"/>
  <c r="I55" i="10" s="1"/>
  <c r="G56" i="10" s="1"/>
  <c r="I56" i="10" s="1"/>
  <c r="G57" i="10" s="1"/>
  <c r="I57" i="10" s="1"/>
  <c r="I24" i="11"/>
  <c r="G25" i="11" s="1"/>
  <c r="I25" i="11" s="1"/>
  <c r="G26" i="11" s="1"/>
  <c r="I26" i="11" s="1"/>
  <c r="G27" i="11" s="1"/>
  <c r="I27" i="11" s="1"/>
  <c r="G28" i="11" s="1"/>
  <c r="I28" i="11" s="1"/>
  <c r="G29" i="11" s="1"/>
  <c r="I29" i="11" s="1"/>
  <c r="I10" i="12"/>
  <c r="G11" i="12" s="1"/>
  <c r="I11" i="12" s="1"/>
  <c r="G12" i="12" s="1"/>
  <c r="I12" i="12" s="1"/>
  <c r="G13" i="12" s="1"/>
  <c r="I13" i="12" s="1"/>
  <c r="G14" i="12" s="1"/>
  <c r="I14" i="12" s="1"/>
  <c r="G15" i="12" s="1"/>
  <c r="I15" i="12" s="1"/>
  <c r="I26" i="13"/>
  <c r="G27" i="13" s="1"/>
  <c r="I27" i="13" s="1"/>
  <c r="G28" i="13" s="1"/>
  <c r="I28" i="13" s="1"/>
  <c r="G29" i="13" s="1"/>
  <c r="I29" i="13" s="1"/>
  <c r="G30" i="13" s="1"/>
  <c r="I30" i="13" s="1"/>
  <c r="G31" i="13" s="1"/>
  <c r="I31" i="13" s="1"/>
  <c r="I42" i="13"/>
  <c r="G43" i="13" s="1"/>
  <c r="I43" i="13" s="1"/>
  <c r="G44" i="13" s="1"/>
  <c r="I44" i="13" s="1"/>
  <c r="G45" i="13" s="1"/>
  <c r="I45" i="13" s="1"/>
  <c r="G46" i="13" s="1"/>
  <c r="I46" i="13" s="1"/>
  <c r="G47" i="13" s="1"/>
  <c r="I47" i="13" s="1"/>
  <c r="I12" i="14"/>
  <c r="G13" i="14" s="1"/>
  <c r="I13" i="14" s="1"/>
  <c r="G14" i="14" s="1"/>
  <c r="I14" i="14" s="1"/>
  <c r="G15" i="14" s="1"/>
  <c r="I15" i="14" s="1"/>
  <c r="G16" i="14" s="1"/>
  <c r="I16" i="14" s="1"/>
  <c r="G17" i="14" s="1"/>
  <c r="I17" i="14" s="1"/>
  <c r="I9" i="15"/>
  <c r="G10" i="15" s="1"/>
  <c r="I10" i="15" s="1"/>
  <c r="G11" i="15" s="1"/>
  <c r="I11" i="15" s="1"/>
  <c r="G12" i="15" s="1"/>
  <c r="I12" i="15" s="1"/>
  <c r="G13" i="15" s="1"/>
  <c r="I13" i="15" s="1"/>
  <c r="G14" i="15" s="1"/>
  <c r="I14" i="15" s="1"/>
  <c r="I8" i="17"/>
  <c r="G9" i="17" s="1"/>
  <c r="I9" i="17" s="1"/>
  <c r="G10" i="17" s="1"/>
  <c r="I10" i="17" s="1"/>
  <c r="G11" i="17" s="1"/>
  <c r="I11" i="17" s="1"/>
  <c r="G12" i="17" s="1"/>
  <c r="I12" i="17" s="1"/>
  <c r="G13" i="17" s="1"/>
  <c r="I13" i="17" s="1"/>
  <c r="I10" i="18"/>
  <c r="G11" i="18" s="1"/>
  <c r="I11" i="18" s="1"/>
  <c r="G12" i="18" s="1"/>
  <c r="I12" i="18" s="1"/>
  <c r="G13" i="18" s="1"/>
  <c r="I13" i="18" s="1"/>
  <c r="G14" i="18" s="1"/>
  <c r="I14" i="18" s="1"/>
  <c r="G15" i="18" s="1"/>
  <c r="I15" i="18" s="1"/>
  <c r="I9" i="20"/>
  <c r="G10" i="20" s="1"/>
  <c r="I10" i="20" s="1"/>
  <c r="G11" i="20" s="1"/>
  <c r="I11" i="20" s="1"/>
  <c r="G12" i="20" s="1"/>
  <c r="I12" i="20" s="1"/>
  <c r="G13" i="20" s="1"/>
  <c r="I13" i="20" s="1"/>
  <c r="G14" i="20" s="1"/>
  <c r="I14" i="20" s="1"/>
  <c r="I12" i="8" l="1"/>
  <c r="G13" i="8" s="1"/>
  <c r="I13" i="8" s="1"/>
  <c r="G22" i="15"/>
  <c r="I22" i="15" s="1"/>
  <c r="G23" i="15" s="1"/>
  <c r="I23" i="15" s="1"/>
  <c r="G24" i="15" s="1"/>
  <c r="I24" i="15" s="1"/>
  <c r="G25" i="15" s="1"/>
  <c r="I25" i="15" s="1"/>
  <c r="G26" i="15" s="1"/>
  <c r="I26" i="15" s="1"/>
  <c r="G27" i="15" s="1"/>
  <c r="I27" i="15" s="1"/>
  <c r="G28" i="15" s="1"/>
  <c r="I28" i="15" s="1"/>
  <c r="G29" i="15" s="1"/>
  <c r="I29" i="15" s="1"/>
  <c r="G30" i="15" s="1"/>
  <c r="I30" i="15" s="1"/>
  <c r="G31" i="15" s="1"/>
  <c r="I31" i="15" s="1"/>
  <c r="I7" i="19"/>
  <c r="G8" i="19" s="1"/>
  <c r="I8" i="19" s="1"/>
  <c r="G9" i="19" s="1"/>
  <c r="I9" i="19" s="1"/>
  <c r="G10" i="19" s="1"/>
  <c r="I10" i="19" s="1"/>
  <c r="G11" i="19" s="1"/>
  <c r="I11" i="19" s="1"/>
  <c r="G12" i="19" s="1"/>
  <c r="I12" i="19" s="1"/>
  <c r="I59" i="2"/>
  <c r="G60" i="2" s="1"/>
  <c r="I60" i="2" s="1"/>
  <c r="G61" i="2" s="1"/>
  <c r="I61" i="2" s="1"/>
  <c r="G62" i="2" s="1"/>
  <c r="I62" i="2" s="1"/>
  <c r="G63" i="2" s="1"/>
  <c r="I63" i="2" s="1"/>
  <c r="G64" i="2" s="1"/>
  <c r="I64" i="2" s="1"/>
  <c r="I33" i="4"/>
  <c r="G34" i="4" s="1"/>
  <c r="I34" i="4" s="1"/>
  <c r="G35" i="4" s="1"/>
  <c r="I35" i="4" s="1"/>
  <c r="G36" i="4" s="1"/>
  <c r="I36" i="4" s="1"/>
  <c r="G37" i="4" s="1"/>
  <c r="I37" i="4" s="1"/>
  <c r="G38" i="4" s="1"/>
  <c r="I38" i="4" s="1"/>
  <c r="I75" i="2" l="1"/>
  <c r="G76" i="2" s="1"/>
  <c r="I76" i="2" s="1"/>
  <c r="G77" i="2" s="1"/>
  <c r="I77" i="2" s="1"/>
  <c r="G78" i="2" s="1"/>
  <c r="I78" i="2" s="1"/>
  <c r="G79" i="2" s="1"/>
  <c r="I79" i="2" s="1"/>
  <c r="G80" i="2" s="1"/>
  <c r="I80" i="2" s="1"/>
  <c r="I53" i="4"/>
  <c r="G54" i="4"/>
  <c r="I54" i="4" s="1"/>
  <c r="G55" i="4" s="1"/>
  <c r="I55" i="4" s="1"/>
  <c r="G56" i="4" s="1"/>
  <c r="I56" i="4" s="1"/>
  <c r="G57" i="4" s="1"/>
  <c r="I57" i="4" s="1"/>
  <c r="G58" i="4" s="1"/>
  <c r="I58" i="4" s="1"/>
  <c r="I13" i="4"/>
  <c r="G14" i="4"/>
  <c r="I14" i="4"/>
  <c r="G15" i="4"/>
  <c r="I15" i="4"/>
  <c r="G16" i="4"/>
  <c r="I16" i="4"/>
  <c r="G17" i="4"/>
  <c r="I17" i="4"/>
  <c r="I34" i="9"/>
  <c r="G35" i="9"/>
  <c r="I35" i="9" s="1"/>
  <c r="G36" i="9" s="1"/>
  <c r="I36" i="9" s="1"/>
  <c r="G37" i="9" s="1"/>
  <c r="I3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M. Jackson</author>
  </authors>
  <commentList>
    <comment ref="A3" authorId="0" shapeId="0" xr:uid="{740FB729-8443-4514-AD80-9E95E0465C35}">
      <text>
        <r>
          <rPr>
            <b/>
            <sz val="9"/>
            <color indexed="81"/>
            <rFont val="Tahoma"/>
            <family val="2"/>
          </rPr>
          <t>Brian M. Jackson:</t>
        </r>
        <r>
          <rPr>
            <sz val="9"/>
            <color indexed="81"/>
            <rFont val="Tahoma"/>
            <family val="2"/>
          </rPr>
          <t xml:space="preserve">
EED Card # is the ballot # derived from EED and only available once the election is set.</t>
        </r>
      </text>
    </comment>
    <comment ref="E3" authorId="0" shapeId="0" xr:uid="{5E40CF24-8C3D-4483-828C-C83299693A46}">
      <text>
        <r>
          <rPr>
            <b/>
            <sz val="9"/>
            <color indexed="81"/>
            <rFont val="Tahoma"/>
            <family val="2"/>
          </rPr>
          <t>Brian M. Jackson:</t>
        </r>
        <r>
          <rPr>
            <sz val="9"/>
            <color indexed="81"/>
            <rFont val="Tahoma"/>
            <family val="2"/>
          </rPr>
          <t xml:space="preserve">
EPM enters test deck order here.</t>
        </r>
      </text>
    </comment>
  </commentList>
</comments>
</file>

<file path=xl/sharedStrings.xml><?xml version="1.0" encoding="utf-8"?>
<sst xmlns="http://schemas.openxmlformats.org/spreadsheetml/2006/main" count="1737" uniqueCount="288">
  <si>
    <t>Ballots</t>
  </si>
  <si>
    <t>Samples</t>
  </si>
  <si>
    <t>REAA 2, SECTION I</t>
  </si>
  <si>
    <t>REAA 2, SECTION II</t>
  </si>
  <si>
    <t>REAA 2, SECTION III</t>
  </si>
  <si>
    <t>REAA 2, SECTION IV</t>
  </si>
  <si>
    <t>REAA 2, SECTION V</t>
  </si>
  <si>
    <t>REAA 3</t>
  </si>
  <si>
    <t>REAA 4, SECTION I</t>
  </si>
  <si>
    <t>REAA 4, SECTION II</t>
  </si>
  <si>
    <t>REAA 4, SECTION III</t>
  </si>
  <si>
    <t>REAA 4, SECTION IV</t>
  </si>
  <si>
    <t>REAA 5, SECTION I</t>
  </si>
  <si>
    <t>REAA 5, SECTION II</t>
  </si>
  <si>
    <t>REAA 6</t>
  </si>
  <si>
    <t>REAA 8</t>
  </si>
  <si>
    <t>REAA 9</t>
  </si>
  <si>
    <t>REAA 11, SECTION II</t>
  </si>
  <si>
    <t>REAA 11, SECTION III</t>
  </si>
  <si>
    <t>REAA 12, SECTION I</t>
  </si>
  <si>
    <t>REAA 12, SECTION II</t>
  </si>
  <si>
    <t>REAA 13, SECTION II</t>
  </si>
  <si>
    <t>REAA 18, SECTION I</t>
  </si>
  <si>
    <t>REAA 18, SECTION II</t>
  </si>
  <si>
    <t>REAA 19</t>
  </si>
  <si>
    <t>REAA 20</t>
  </si>
  <si>
    <t>REAA 22</t>
  </si>
  <si>
    <t>REAA 23</t>
  </si>
  <si>
    <t>Totals</t>
  </si>
  <si>
    <t>Straight Order deliver to Directors Office</t>
  </si>
  <si>
    <t>Deliver to Region?</t>
  </si>
  <si>
    <t>R4</t>
  </si>
  <si>
    <t>HC</t>
  </si>
  <si>
    <t>R3</t>
  </si>
  <si>
    <t>R1</t>
  </si>
  <si>
    <t>BALLOT ORDER</t>
  </si>
  <si>
    <t>TEST DECK ORDER</t>
  </si>
  <si>
    <t>Reverse 
Order</t>
  </si>
  <si>
    <t>Summary Sheet</t>
  </si>
  <si>
    <r>
      <t xml:space="preserve">REAA 5, SECTION III </t>
    </r>
    <r>
      <rPr>
        <sz val="8"/>
        <rFont val="Arial"/>
        <family val="2"/>
      </rPr>
      <t>(By-Mail)</t>
    </r>
  </si>
  <si>
    <r>
      <t xml:space="preserve">REAA 12, SECTION III </t>
    </r>
    <r>
      <rPr>
        <sz val="8"/>
        <rFont val="Arial"/>
        <family val="2"/>
      </rPr>
      <t>(By-Mail)</t>
    </r>
  </si>
  <si>
    <r>
      <t xml:space="preserve">REAA 13, SECTION I </t>
    </r>
    <r>
      <rPr>
        <sz val="8"/>
        <rFont val="Arial"/>
        <family val="2"/>
      </rPr>
      <t>(By-Mail)</t>
    </r>
  </si>
  <si>
    <r>
      <t xml:space="preserve">REAA 13, SECTION III </t>
    </r>
    <r>
      <rPr>
        <sz val="8"/>
        <rFont val="Arial"/>
        <family val="2"/>
      </rPr>
      <t>(By-Mail)</t>
    </r>
  </si>
  <si>
    <r>
      <t xml:space="preserve">REAA 16, SECTION I </t>
    </r>
    <r>
      <rPr>
        <sz val="8"/>
        <rFont val="Arial"/>
        <family val="2"/>
      </rPr>
      <t>(By-Mail)</t>
    </r>
  </si>
  <si>
    <r>
      <t xml:space="preserve">REAA 16, SECTION II </t>
    </r>
    <r>
      <rPr>
        <sz val="8"/>
        <rFont val="Arial"/>
        <family val="2"/>
      </rPr>
      <t>(By-Mail)</t>
    </r>
  </si>
  <si>
    <r>
      <t xml:space="preserve">REAA 16, SECTION III </t>
    </r>
    <r>
      <rPr>
        <sz val="8"/>
        <rFont val="Arial"/>
        <family val="2"/>
      </rPr>
      <t>(By-Mail)</t>
    </r>
  </si>
  <si>
    <r>
      <t xml:space="preserve">REAA 17 </t>
    </r>
    <r>
      <rPr>
        <sz val="8"/>
        <rFont val="Arial"/>
        <family val="2"/>
      </rPr>
      <t>(By-Mail)</t>
    </r>
  </si>
  <si>
    <t>Delivery</t>
  </si>
  <si>
    <t>PRECINCTS and AVOs</t>
  </si>
  <si>
    <t># VOTERS</t>
  </si>
  <si>
    <t>REAA 2, SECTION I - NOME REGIONAL OFFICE</t>
  </si>
  <si>
    <t>39-938 Shishmaref</t>
  </si>
  <si>
    <t>-</t>
  </si>
  <si>
    <t>94-900 Reg. IV Absentee</t>
  </si>
  <si>
    <t>91-900 Reg. I Absentee</t>
  </si>
  <si>
    <t>R2</t>
  </si>
  <si>
    <t>92-900 Reg. II Absentee</t>
  </si>
  <si>
    <t>93-900 Reg. III Absentee</t>
  </si>
  <si>
    <t>AP</t>
  </si>
  <si>
    <t>90-901 Absentee By Mail</t>
  </si>
  <si>
    <t>TOTAL</t>
  </si>
  <si>
    <t>REAA 2, SECTION II - NOME REGIONAL OFFICE</t>
  </si>
  <si>
    <t>39-902 Brevig Mission</t>
  </si>
  <si>
    <t>39-946 Teller</t>
  </si>
  <si>
    <t>39-950 Wales</t>
  </si>
  <si>
    <t>39-952 White Mountain</t>
  </si>
  <si>
    <t>REAA 2, SECTION III - NOME REGIONAL OFFICE</t>
  </si>
  <si>
    <t>39-908 Elim</t>
  </si>
  <si>
    <t>39-914 Golovin</t>
  </si>
  <si>
    <t>39-920 Koyuk</t>
  </si>
  <si>
    <t>39-936 Shaktoolik</t>
  </si>
  <si>
    <t>REAA 2, SECTION IV - NOME REGIONAL OFFICE</t>
  </si>
  <si>
    <t>39-942 St. Michael</t>
  </si>
  <si>
    <t>39-944 Stebbins</t>
  </si>
  <si>
    <t>39-948 Unalakleet</t>
  </si>
  <si>
    <t>39-982 Unalakleet AVO</t>
  </si>
  <si>
    <t>REAA 2, SECTION V - NOME REGIONAL OFFICE</t>
  </si>
  <si>
    <t>39-906 Diomede</t>
  </si>
  <si>
    <t>39-912 Gambell</t>
  </si>
  <si>
    <t>39-932 Savoonga</t>
  </si>
  <si>
    <t xml:space="preserve"> # BALLOTS</t>
  </si>
  <si>
    <t>BALLOT SEQ. #'S</t>
  </si>
  <si>
    <t>SAMPLE</t>
  </si>
  <si>
    <t>SUMMARY</t>
  </si>
  <si>
    <t>TEST BALLOTS</t>
  </si>
  <si>
    <t>Card #</t>
  </si>
  <si>
    <t>39-900 Alakanuk</t>
  </si>
  <si>
    <t>39-910 Emmonak</t>
  </si>
  <si>
    <t>39-916 Hooper Bay</t>
  </si>
  <si>
    <t>39-918 Kotlik</t>
  </si>
  <si>
    <t>39-922 Mountain Village</t>
  </si>
  <si>
    <t>39-928 Nunam Iqua</t>
  </si>
  <si>
    <t>39-930 Pilot Station</t>
  </si>
  <si>
    <t>39-934 Scammon Bay</t>
  </si>
  <si>
    <t>39-980 Pitka's Point AVO</t>
  </si>
  <si>
    <t># BALLOTS</t>
  </si>
  <si>
    <t>REAA 21</t>
  </si>
  <si>
    <t>REAA 11, SECTION I</t>
  </si>
  <si>
    <t>38-842 Newtok</t>
  </si>
  <si>
    <t>38-844 Nightmute</t>
  </si>
  <si>
    <t>38-852 Toksook Bay</t>
  </si>
  <si>
    <t>38-858 Tununak</t>
  </si>
  <si>
    <t>REAA 4, SECTION II - NOME REGIONAL OFFICE</t>
  </si>
  <si>
    <t>38-812 Chefornak</t>
  </si>
  <si>
    <t>38-824 Kipnuk</t>
  </si>
  <si>
    <t>38-830 Kwigillingok</t>
  </si>
  <si>
    <t>38-836 Mekoryuk</t>
  </si>
  <si>
    <t>REAA 4, SECTION III - NOME REGIONAL OFFICE</t>
  </si>
  <si>
    <t>38-806 Atmautluak</t>
  </si>
  <si>
    <t>38-822 Kasigluk</t>
  </si>
  <si>
    <t>38-828 Kwethluk</t>
  </si>
  <si>
    <t>38-838 Napakiak</t>
  </si>
  <si>
    <t>38-840 Napaskiak</t>
  </si>
  <si>
    <t>38-846 Nunapitchuk</t>
  </si>
  <si>
    <t>38-856 Tuntutuliak</t>
  </si>
  <si>
    <t>REAA 4, SECTION IV - NOME REGIONAL OFFICE</t>
  </si>
  <si>
    <t>38-808 Bethel #1</t>
  </si>
  <si>
    <t>38-810 Bethel #2</t>
  </si>
  <si>
    <t>38-981 Bethel AVO</t>
  </si>
  <si>
    <t>38-818 Eek</t>
  </si>
  <si>
    <t>38-826 Kongiganak</t>
  </si>
  <si>
    <t>38-848 Quinhagak</t>
  </si>
  <si>
    <t>REAA 4, SECTION I - NOME REGIONAL OFFICE</t>
  </si>
  <si>
    <t>REAA 3 - NOME REGIONAL OFFICE</t>
  </si>
  <si>
    <t>REAA 5, SECTION I - NOME REGIONAL OFFICE</t>
  </si>
  <si>
    <t>38-980 Aniak AVO</t>
  </si>
  <si>
    <t>REAA 5, SECTION II - NOME REGIONAL OFFICE</t>
  </si>
  <si>
    <t>REAA 5, SECTION III - NOME REGIONAL OFFICE</t>
  </si>
  <si>
    <t>37-746 Sleetmute</t>
  </si>
  <si>
    <t>By Mail</t>
  </si>
  <si>
    <t>REAA 6 - NOME REGIONAL OFFICE</t>
  </si>
  <si>
    <t>37-702 Aleknagik</t>
  </si>
  <si>
    <t>37-710 Clark's Point</t>
  </si>
  <si>
    <t>37-718 Ekwok</t>
  </si>
  <si>
    <t>37-724 Koliganek</t>
  </si>
  <si>
    <t>37-732 Manokatak</t>
  </si>
  <si>
    <t>37-736 New Stuyahok</t>
  </si>
  <si>
    <t>37-754 Togiak</t>
  </si>
  <si>
    <t>REAA 8 - NOME REGIONAL OFFICE</t>
  </si>
  <si>
    <t>37-704 Aleutians #1 (Adak)</t>
  </si>
  <si>
    <t>37-980 Atka AVO</t>
  </si>
  <si>
    <t>Note:  37-702 Nikolski and Atka are PAV so need to have</t>
  </si>
  <si>
    <t>enough ballots ordered for these voters as well.</t>
  </si>
  <si>
    <t>A&amp;P Office order enough ballots for this area.</t>
  </si>
  <si>
    <t>REAA 9 - NOME REGIONAL OFFICE</t>
  </si>
  <si>
    <t>37-750  St. George Island</t>
  </si>
  <si>
    <t>37-752 St. Paul Island</t>
  </si>
  <si>
    <t>REAA 11, SECTION I - NOME &amp; FAIRBANKS REGIONAL OFFICE</t>
  </si>
  <si>
    <t>REAA 11, SECTION II - FAIRBANKS REGIONAL OFFICE</t>
  </si>
  <si>
    <t>REAA 11, SECTION III - FAIRBANKS REGIONAL OFFICE</t>
  </si>
  <si>
    <t>REAA 12, SECTION I - FAIRBANKS REGIONAL OFFICE</t>
  </si>
  <si>
    <t>REAA 12, SECTION II - FAIRBANKS REGIONAL OFFICE</t>
  </si>
  <si>
    <t>REAA 12, SECTION III - FAIRBANKS REGIONAL OFFICE</t>
  </si>
  <si>
    <t>**By Mail</t>
  </si>
  <si>
    <t>REAA 13, SECTION I - FAIRBANKS REGIONAL OFFICE</t>
  </si>
  <si>
    <t>NA</t>
  </si>
  <si>
    <t>REAA 13, SECTION II - FAIRBANKS REGIONAL OFFICE</t>
  </si>
  <si>
    <t>REAA 13, SECTION III - FAIRBANKS REGIONAL OFFICE</t>
  </si>
  <si>
    <t>N/A</t>
  </si>
  <si>
    <t>REAA 15 - FAIRBANKS REGIONAL OFFICE</t>
  </si>
  <si>
    <t>REAA 16, SECTION I - FAIRBANKS REGIONAL OFFICE</t>
  </si>
  <si>
    <t>REAA 16, SECTION II - FAIRBANKS REGIONAL OFFICE</t>
  </si>
  <si>
    <t>REAA 16, SECTION III - FAIRBANKS REGIONAL OFFICE</t>
  </si>
  <si>
    <t>REAA 17 - FAIRBANKS REGIONAL OFFICE</t>
  </si>
  <si>
    <t>REAA 18, SECTION I - JUNEAU REGIONAL OFFICE</t>
  </si>
  <si>
    <t>REAA 18, SECTION II - JUNEAU REGIONAL OFFICE</t>
  </si>
  <si>
    <t>REAA 19 - JUNEAU REGIONAL OFFICE</t>
  </si>
  <si>
    <t>REAA 20 - JUNEAU REGIONAL OFFICE</t>
  </si>
  <si>
    <t>09-986 Whittier AVO</t>
  </si>
  <si>
    <t>REAA 22 - NOME REGIONAL OFFICE</t>
  </si>
  <si>
    <t>REAA 23 - NOME REGIONAL OFFICES</t>
  </si>
  <si>
    <t>38-800 Akiachak</t>
  </si>
  <si>
    <t>38-802 Akiak</t>
  </si>
  <si>
    <t>38-854 Tuluksak</t>
  </si>
  <si>
    <t>REAA/SECTIONS</t>
  </si>
  <si>
    <t>Ballot Card #</t>
  </si>
  <si>
    <t>SUMMARY &amp; 
ICP CARD ORDER</t>
  </si>
  <si>
    <t>ICP CARDS</t>
  </si>
  <si>
    <t>ICC TAB.</t>
  </si>
  <si>
    <t xml:space="preserve">38-980 Aniak AVO </t>
  </si>
  <si>
    <r>
      <t xml:space="preserve">*The 'Nenana Area' reflects voters who reside outside of the City of Nenana boundaries.  When determining the </t>
    </r>
    <r>
      <rPr>
        <b/>
        <sz val="12"/>
        <color theme="1"/>
        <rFont val="Arial"/>
        <family val="2"/>
      </rPr>
      <t># VOTERS</t>
    </r>
    <r>
      <rPr>
        <sz val="12"/>
        <color theme="1"/>
        <rFont val="Arial"/>
        <family val="2"/>
      </rPr>
      <t xml:space="preserve">, order the voter list for REAA 12-3 and sort by precinct.  Exclude the voters from the Manley Hot Springs and Minto precincts and the remaining will be the voters who reside outside the city limits of Nenana and who are part of REAA 12-3. </t>
    </r>
  </si>
  <si>
    <r>
      <t xml:space="preserve">*The 'Fort Yukon' precinct reflects voters who reside in the Chalkyitsik community that are assigned to the Fort Yukon precinct.  When determining the </t>
    </r>
    <r>
      <rPr>
        <b/>
        <sz val="12"/>
        <color theme="1"/>
        <rFont val="Arial"/>
        <family val="2"/>
      </rPr>
      <t># VOTERS</t>
    </r>
    <r>
      <rPr>
        <sz val="12"/>
        <color theme="1"/>
        <rFont val="Arial"/>
        <family val="2"/>
      </rPr>
      <t>, order the voter list for REAA 13-3 and sort by precinct.  Exclude the voters from the Central, Circle and Stevens Village  precincts and the remaining voters will be the voters who reside in Chalkyitsik community that are part of REAA 13-3.</t>
    </r>
  </si>
  <si>
    <r>
      <t xml:space="preserve">*Not all voters in the 'Northway' precinct fall within REAA 16-1.  When determining the </t>
    </r>
    <r>
      <rPr>
        <b/>
        <sz val="12"/>
        <rFont val="Arial"/>
        <family val="2"/>
      </rPr>
      <t># VOTERS</t>
    </r>
    <r>
      <rPr>
        <sz val="12"/>
        <rFont val="Arial"/>
        <family val="2"/>
      </rPr>
      <t xml:space="preserve">, order the voter list for REAA 16-1 and sort by precinct.  The number of voters in 06-060 will be the number to enter in </t>
    </r>
    <r>
      <rPr>
        <b/>
        <sz val="12"/>
        <rFont val="Arial"/>
        <family val="2"/>
      </rPr>
      <t># VOTERS</t>
    </r>
    <r>
      <rPr>
        <sz val="12"/>
        <rFont val="Arial"/>
        <family val="2"/>
      </rPr>
      <t>.</t>
    </r>
  </si>
  <si>
    <t>ICP Cards or ICC Tabulator</t>
  </si>
  <si>
    <t>REAA 15</t>
  </si>
  <si>
    <r>
      <rPr>
        <b/>
        <sz val="12"/>
        <color rgb="FFC00000"/>
        <rFont val="Arial"/>
        <family val="2"/>
      </rPr>
      <t>Note:</t>
    </r>
    <r>
      <rPr>
        <sz val="12"/>
        <color rgb="FFC00000"/>
        <rFont val="Arial"/>
        <family val="2"/>
      </rPr>
      <t xml:space="preserve"> 32-850 Chenega is a PAV and part of the Tatitlek precinct but it is not a polling place or an AVO.  Voters are automatically sent a by-mail application.  A&amp;P office sends a ballot.  I would gray their row out because unless I have an AVO there I would not send</t>
    </r>
  </si>
  <si>
    <t>38-999 Mertarvik AVO</t>
  </si>
  <si>
    <t>95-900 Region V Absentee</t>
  </si>
  <si>
    <t>R5</t>
  </si>
  <si>
    <t>37-719 Goodnews Bay</t>
  </si>
  <si>
    <t>37-709 Chauthbaluk</t>
  </si>
  <si>
    <t>37-731 Lower Kalskag</t>
  </si>
  <si>
    <t>37-758 Upper Kalskag</t>
  </si>
  <si>
    <t>37-707 Aniak</t>
  </si>
  <si>
    <t>37-713 Crooked Creek</t>
  </si>
  <si>
    <t>36-014 Anvik</t>
  </si>
  <si>
    <t>36-082 Grayling</t>
  </si>
  <si>
    <t>36-086 Holy Cross</t>
  </si>
  <si>
    <t>36-146 Shageluk</t>
  </si>
  <si>
    <t>36-130 Nikolai</t>
  </si>
  <si>
    <t>36-114 McGrath</t>
  </si>
  <si>
    <t>36-010 Allakaket</t>
  </si>
  <si>
    <t>36-026 Bettles</t>
  </si>
  <si>
    <t>36-090 Hughes</t>
  </si>
  <si>
    <t>36-094 Huslia</t>
  </si>
  <si>
    <t>36-098 Kaltag</t>
  </si>
  <si>
    <t>36-138 Nulato</t>
  </si>
  <si>
    <t>36-110 Manley Hot Springs</t>
  </si>
  <si>
    <t>36-122 Minto</t>
  </si>
  <si>
    <t>36-126 Nenana Area</t>
  </si>
  <si>
    <t>36-018 Arctic Village</t>
  </si>
  <si>
    <t>36-022 Beaver</t>
  </si>
  <si>
    <t>36-034 Central</t>
  </si>
  <si>
    <t>36-042 Circle</t>
  </si>
  <si>
    <t>36-054 Deltana</t>
  </si>
  <si>
    <t>36-050 Delta Junction</t>
  </si>
  <si>
    <t>36-062 Eagle</t>
  </si>
  <si>
    <t>36-134 Northway</t>
  </si>
  <si>
    <t>36-166 Tetlin</t>
  </si>
  <si>
    <t>36-170 Tok</t>
  </si>
  <si>
    <t>36-058 Dot Lake</t>
  </si>
  <si>
    <t>36-118 Mentasta</t>
  </si>
  <si>
    <t>36-038 Chistochina</t>
  </si>
  <si>
    <t>36-070 Gakona</t>
  </si>
  <si>
    <t>36-078 Glennallen</t>
  </si>
  <si>
    <t>36-046 Copper Center</t>
  </si>
  <si>
    <t>36-102 Kenny Lake</t>
  </si>
  <si>
    <t>02-700 Angoon</t>
  </si>
  <si>
    <t>03-340 Klukwan</t>
  </si>
  <si>
    <t>03-325 Gustavus</t>
  </si>
  <si>
    <t>02-775 Tenakee Springs</t>
  </si>
  <si>
    <t>01-675 Coffman Cove</t>
  </si>
  <si>
    <t>02-780 Thorne Bay</t>
  </si>
  <si>
    <t>02-735 Kasaan</t>
  </si>
  <si>
    <t>02-760 Port Alexander</t>
  </si>
  <si>
    <t>01-680 Metlakatla</t>
  </si>
  <si>
    <t>09-145 Whittier</t>
  </si>
  <si>
    <t>38-813 Chevak</t>
  </si>
  <si>
    <t>05-870 Tatitlek</t>
  </si>
  <si>
    <t>05-870 Chenega (PAV)</t>
  </si>
  <si>
    <t>36-106 Koyukuk</t>
  </si>
  <si>
    <t>by-mail</t>
  </si>
  <si>
    <t>39-921 Marshall</t>
  </si>
  <si>
    <t>39-931 Russian Mission</t>
  </si>
  <si>
    <t>36-174 Venetie</t>
  </si>
  <si>
    <t>36-066 Fort Yukon</t>
  </si>
  <si>
    <t>63-114 McGrath AVO</t>
  </si>
  <si>
    <t>63-014 Anvik AVO</t>
  </si>
  <si>
    <t>63-086 Holy Cross AVO</t>
  </si>
  <si>
    <t>63-146 Shageluk AVO</t>
  </si>
  <si>
    <t>63-082 Grayling AVO</t>
  </si>
  <si>
    <t>63-010 Allakaket AVO</t>
  </si>
  <si>
    <t>63-090 Hughes AVO</t>
  </si>
  <si>
    <t>63-026 Bettles AVO</t>
  </si>
  <si>
    <t>63-094 Huslia AVO</t>
  </si>
  <si>
    <t>63-098 Kaltag AVO</t>
  </si>
  <si>
    <t>63-142 Ruby AVO</t>
  </si>
  <si>
    <t>63-126 Nenana AVO</t>
  </si>
  <si>
    <t>63-066 Fort Yukon AVO</t>
  </si>
  <si>
    <t>63-027 Birch Creek AVO</t>
  </si>
  <si>
    <t>63-135 Rampart AVO</t>
  </si>
  <si>
    <t>63-066 Fort Yukon Area (Chalkyitsik)</t>
  </si>
  <si>
    <t>63-050 Delta Junction AVO</t>
  </si>
  <si>
    <t>63-062 Eagle AVO</t>
  </si>
  <si>
    <t>63-170 Tok AVO</t>
  </si>
  <si>
    <t>63-078 Glennallen AVO</t>
  </si>
  <si>
    <t>02-932 Angoon AVO</t>
  </si>
  <si>
    <t>03-968 Gustavus AVO</t>
  </si>
  <si>
    <t>02-962 Tenakee Springs AVO</t>
  </si>
  <si>
    <t>01-920 Coffman Cove AVO</t>
  </si>
  <si>
    <t>02-938 Hollis AVO</t>
  </si>
  <si>
    <t>02-964 Thorne Bay AVO</t>
  </si>
  <si>
    <t>02-950 Naukati Bay AVO</t>
  </si>
  <si>
    <t>02-956 Port Protection AVO</t>
  </si>
  <si>
    <t>01-928 Whale Pass AVO</t>
  </si>
  <si>
    <t>02-960 South Thorne Bay AVO</t>
  </si>
  <si>
    <t>01-926 Metlakatla AVO</t>
  </si>
  <si>
    <t>By-Mail</t>
  </si>
  <si>
    <t>02-957 Port Alexander AVO</t>
  </si>
  <si>
    <t>REAA 21 - ANCHORAGE/WASILLA/SOUTHEAST</t>
  </si>
  <si>
    <t>63-130 Nikolai AVO</t>
  </si>
  <si>
    <t>63-149 Takotna AVO</t>
  </si>
  <si>
    <t>63-147 Stevens Village AVO</t>
  </si>
  <si>
    <t>24REAA ORDERS</t>
  </si>
  <si>
    <t>36-162 Tanana</t>
  </si>
  <si>
    <t>ICP2</t>
  </si>
  <si>
    <t>36-142 Ruby ** By-mail**</t>
  </si>
  <si>
    <t>ICC Tabulator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</si>
</sst>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2"/>
      <name val="Arial"/>
      <family val="2"/>
    </font>
    <font>
      <sz val="12"/>
      <name val="Arial"/>
      <family val="2"/>
    </font>
    <font>
      <b/>
      <sz val="12"/>
      <color theme="1"/>
      <name val="Arial"/>
      <family val="2"/>
    </font>
    <font>
      <b/>
      <sz val="20"/>
      <color theme="1"/>
      <name val="Arial"/>
      <family val="2"/>
    </font>
    <font>
      <sz val="12"/>
      <color theme="1"/>
      <name val="Arial"/>
      <family val="2"/>
    </font>
    <font>
      <b/>
      <sz val="36"/>
      <color theme="1"/>
      <name val="Arial"/>
      <family val="2"/>
    </font>
    <font>
      <sz val="8"/>
      <name val="Arial"/>
      <family val="2"/>
    </font>
    <font>
      <b/>
      <sz val="12"/>
      <color indexed="10"/>
      <name val="Arial"/>
      <family val="2"/>
    </font>
    <font>
      <b/>
      <u/>
      <sz val="12"/>
      <name val="Arial"/>
      <family val="2"/>
    </font>
    <font>
      <b/>
      <sz val="10"/>
      <name val="Arial"/>
      <family val="2"/>
    </font>
    <font>
      <sz val="12"/>
      <color indexed="10"/>
      <name val="Arial"/>
      <family val="2"/>
    </font>
    <font>
      <sz val="10"/>
      <name val="Arial"/>
      <family val="2"/>
    </font>
    <font>
      <b/>
      <sz val="20"/>
      <name val="Arial"/>
      <family val="2"/>
    </font>
    <font>
      <b/>
      <sz val="11"/>
      <name val="Arial"/>
      <family val="2"/>
    </font>
    <font>
      <sz val="9"/>
      <color indexed="81"/>
      <name val="Tahoma"/>
      <family val="2"/>
    </font>
    <font>
      <b/>
      <sz val="9"/>
      <color indexed="81"/>
      <name val="Tahoma"/>
      <family val="2"/>
    </font>
    <font>
      <sz val="11"/>
      <color theme="1"/>
      <name val="Arial"/>
      <family val="2"/>
    </font>
    <font>
      <sz val="12"/>
      <color rgb="FFC00000"/>
      <name val="Arial"/>
      <family val="2"/>
    </font>
    <font>
      <b/>
      <sz val="12"/>
      <color rgb="FFC00000"/>
      <name val="Arial"/>
      <family val="2"/>
    </font>
  </fonts>
  <fills count="12">
    <fill>
      <patternFill patternType="none"/>
    </fill>
    <fill>
      <patternFill patternType="gray125"/>
    </fill>
    <fill>
      <patternFill patternType="solid">
        <fgColor theme="0"/>
        <bgColor indexed="64"/>
      </patternFill>
    </fill>
    <fill>
      <patternFill patternType="solid">
        <fgColor rgb="FF69FFFF"/>
        <bgColor indexed="64"/>
      </patternFill>
    </fill>
    <fill>
      <patternFill patternType="solid">
        <fgColor theme="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000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ck">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thin">
        <color indexed="64"/>
      </right>
      <top/>
      <bottom style="medium">
        <color indexed="64"/>
      </bottom>
      <diagonal/>
    </border>
  </borders>
  <cellStyleXfs count="1">
    <xf numFmtId="0" fontId="0" fillId="0" borderId="0"/>
  </cellStyleXfs>
  <cellXfs count="412">
    <xf numFmtId="0" fontId="0" fillId="0" borderId="0" xfId="0"/>
    <xf numFmtId="0" fontId="2" fillId="2" borderId="1" xfId="0" applyFont="1" applyFill="1" applyBorder="1" applyAlignment="1">
      <alignment horizontal="center"/>
    </xf>
    <xf numFmtId="0" fontId="2" fillId="2" borderId="2" xfId="0" applyFont="1" applyFill="1" applyBorder="1"/>
    <xf numFmtId="3" fontId="2" fillId="2" borderId="1" xfId="0" applyNumberFormat="1" applyFont="1" applyFill="1" applyBorder="1"/>
    <xf numFmtId="0" fontId="2" fillId="2" borderId="1" xfId="0" applyFont="1" applyFill="1" applyBorder="1"/>
    <xf numFmtId="1" fontId="2" fillId="2" borderId="1" xfId="0" applyNumberFormat="1" applyFont="1" applyFill="1" applyBorder="1"/>
    <xf numFmtId="0" fontId="2" fillId="2" borderId="1" xfId="0" applyFont="1" applyFill="1" applyBorder="1" applyProtection="1">
      <protection locked="0"/>
    </xf>
    <xf numFmtId="3" fontId="2" fillId="4" borderId="1" xfId="0" applyNumberFormat="1" applyFont="1" applyFill="1" applyBorder="1"/>
    <xf numFmtId="0" fontId="2" fillId="2" borderId="9" xfId="0" applyFont="1" applyFill="1" applyBorder="1" applyAlignment="1">
      <alignment horizontal="center"/>
    </xf>
    <xf numFmtId="0" fontId="2" fillId="4" borderId="1" xfId="0" applyFont="1" applyFill="1" applyBorder="1"/>
    <xf numFmtId="0" fontId="2" fillId="2" borderId="11" xfId="0" applyFont="1" applyFill="1" applyBorder="1" applyAlignment="1">
      <alignment horizontal="center"/>
    </xf>
    <xf numFmtId="0" fontId="2" fillId="0" borderId="1" xfId="0" applyFont="1" applyBorder="1" applyAlignment="1">
      <alignment horizontal="center"/>
    </xf>
    <xf numFmtId="0" fontId="2" fillId="4" borderId="13" xfId="0" applyFont="1" applyFill="1" applyBorder="1" applyAlignment="1">
      <alignment horizontal="center"/>
    </xf>
    <xf numFmtId="0" fontId="1" fillId="0" borderId="0" xfId="0" applyFont="1" applyAlignment="1" applyProtection="1">
      <alignment horizontal="center"/>
      <protection locked="0"/>
    </xf>
    <xf numFmtId="0" fontId="1" fillId="0" borderId="0" xfId="0" applyFont="1" applyAlignment="1">
      <alignment horizontal="left"/>
    </xf>
    <xf numFmtId="0" fontId="1" fillId="0" borderId="0" xfId="0" applyFont="1" applyAlignment="1">
      <alignment horizontal="center"/>
    </xf>
    <xf numFmtId="0" fontId="8" fillId="2" borderId="0" xfId="0" applyFont="1" applyFill="1" applyAlignment="1" applyProtection="1">
      <alignment horizontal="center"/>
      <protection locked="0"/>
    </xf>
    <xf numFmtId="0" fontId="1" fillId="2" borderId="0" xfId="0" applyFont="1" applyFill="1"/>
    <xf numFmtId="0" fontId="2" fillId="2" borderId="0" xfId="0" applyFont="1" applyFill="1" applyAlignment="1">
      <alignment horizontal="center"/>
    </xf>
    <xf numFmtId="0" fontId="2" fillId="2" borderId="0" xfId="0" applyFont="1" applyFill="1" applyProtection="1">
      <protection locked="0"/>
    </xf>
    <xf numFmtId="0" fontId="1" fillId="2"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3" fontId="2" fillId="2" borderId="1" xfId="0" applyNumberFormat="1" applyFont="1" applyFill="1" applyBorder="1" applyAlignment="1">
      <alignment horizontal="left"/>
    </xf>
    <xf numFmtId="3" fontId="2" fillId="2" borderId="1" xfId="0" applyNumberFormat="1" applyFont="1" applyFill="1" applyBorder="1" applyProtection="1">
      <protection locked="0"/>
    </xf>
    <xf numFmtId="0" fontId="2" fillId="3" borderId="26" xfId="0" applyFont="1" applyFill="1" applyBorder="1"/>
    <xf numFmtId="0" fontId="2" fillId="3" borderId="1" xfId="0" applyFont="1" applyFill="1" applyBorder="1"/>
    <xf numFmtId="0" fontId="2" fillId="3" borderId="4" xfId="0" applyFont="1" applyFill="1" applyBorder="1" applyAlignment="1">
      <alignment horizontal="center"/>
    </xf>
    <xf numFmtId="0" fontId="2" fillId="3" borderId="25" xfId="0" applyFont="1" applyFill="1" applyBorder="1" applyProtection="1">
      <protection locked="0"/>
    </xf>
    <xf numFmtId="0" fontId="2" fillId="0" borderId="0" xfId="0" applyFont="1" applyAlignment="1" applyProtection="1">
      <alignment horizontal="center"/>
      <protection locked="0"/>
    </xf>
    <xf numFmtId="0" fontId="2" fillId="0" borderId="0" xfId="0" applyFont="1"/>
    <xf numFmtId="3" fontId="2" fillId="0" borderId="0" xfId="0" applyNumberFormat="1" applyFont="1" applyProtection="1">
      <protection locked="0"/>
    </xf>
    <xf numFmtId="3" fontId="2" fillId="0" borderId="0" xfId="0" applyNumberFormat="1" applyFont="1"/>
    <xf numFmtId="0" fontId="2" fillId="0" borderId="0" xfId="0" applyFont="1" applyAlignment="1">
      <alignment horizontal="center"/>
    </xf>
    <xf numFmtId="3" fontId="2" fillId="0" borderId="0" xfId="0" applyNumberFormat="1" applyFont="1" applyAlignment="1">
      <alignment horizontal="left"/>
    </xf>
    <xf numFmtId="0" fontId="2" fillId="0" borderId="0" xfId="0" applyFont="1" applyProtection="1">
      <protection locked="0"/>
    </xf>
    <xf numFmtId="0" fontId="8" fillId="0" borderId="0" xfId="0" applyFont="1" applyAlignment="1" applyProtection="1">
      <alignment horizontal="center"/>
      <protection locked="0"/>
    </xf>
    <xf numFmtId="0" fontId="1" fillId="0" borderId="0" xfId="0" applyFont="1"/>
    <xf numFmtId="0" fontId="2" fillId="3" borderId="25" xfId="0" applyFont="1" applyFill="1" applyBorder="1"/>
    <xf numFmtId="3" fontId="2" fillId="3" borderId="4" xfId="0" applyNumberFormat="1" applyFont="1" applyFill="1" applyBorder="1"/>
    <xf numFmtId="0" fontId="2" fillId="3" borderId="1" xfId="0" applyFont="1" applyFill="1" applyBorder="1" applyProtection="1">
      <protection locked="0"/>
    </xf>
    <xf numFmtId="0" fontId="2" fillId="0" borderId="0" xfId="0" applyFont="1" applyAlignment="1">
      <alignment horizontal="left"/>
    </xf>
    <xf numFmtId="0" fontId="1" fillId="0" borderId="1" xfId="0" applyFont="1" applyBorder="1" applyAlignment="1" applyProtection="1">
      <alignment horizontal="center"/>
      <protection locked="0"/>
    </xf>
    <xf numFmtId="0" fontId="1" fillId="2" borderId="1" xfId="0" applyFont="1" applyFill="1" applyBorder="1"/>
    <xf numFmtId="0" fontId="1" fillId="2" borderId="1" xfId="0" applyFont="1" applyFill="1" applyBorder="1" applyProtection="1">
      <protection locked="0"/>
    </xf>
    <xf numFmtId="0" fontId="1" fillId="0" borderId="0" xfId="0" applyFont="1" applyProtection="1">
      <protection locked="0"/>
    </xf>
    <xf numFmtId="0" fontId="1" fillId="2" borderId="0" xfId="0" applyFont="1" applyFill="1" applyAlignment="1">
      <alignment horizontal="left"/>
    </xf>
    <xf numFmtId="0" fontId="1" fillId="0" borderId="39" xfId="0" applyFont="1" applyBorder="1" applyAlignment="1" applyProtection="1">
      <alignment horizontal="center"/>
      <protection locked="0"/>
    </xf>
    <xf numFmtId="0" fontId="0" fillId="0" borderId="42" xfId="0" applyBorder="1"/>
    <xf numFmtId="0" fontId="2" fillId="0" borderId="20" xfId="0" applyFont="1" applyBorder="1" applyProtection="1">
      <protection locked="0"/>
    </xf>
    <xf numFmtId="0" fontId="2" fillId="0" borderId="39" xfId="0" applyFont="1" applyBorder="1" applyProtection="1">
      <protection locked="0"/>
    </xf>
    <xf numFmtId="0" fontId="2" fillId="2" borderId="0" xfId="0" applyFont="1" applyFill="1" applyAlignment="1" applyProtection="1">
      <alignment horizontal="center"/>
      <protection locked="0"/>
    </xf>
    <xf numFmtId="0" fontId="2" fillId="2" borderId="20" xfId="0" applyFont="1" applyFill="1" applyBorder="1" applyAlignment="1" applyProtection="1">
      <alignment horizontal="center"/>
      <protection locked="0"/>
    </xf>
    <xf numFmtId="0" fontId="2" fillId="2" borderId="20" xfId="0" applyFont="1" applyFill="1" applyBorder="1"/>
    <xf numFmtId="3" fontId="2" fillId="2" borderId="20" xfId="0" applyNumberFormat="1" applyFont="1" applyFill="1" applyBorder="1"/>
    <xf numFmtId="0" fontId="2" fillId="2" borderId="20" xfId="0" applyFont="1" applyFill="1" applyBorder="1" applyProtection="1">
      <protection locked="0"/>
    </xf>
    <xf numFmtId="0" fontId="0" fillId="0" borderId="41" xfId="0" applyBorder="1"/>
    <xf numFmtId="0" fontId="5" fillId="4" borderId="1" xfId="0" applyFont="1" applyFill="1" applyBorder="1"/>
    <xf numFmtId="0" fontId="5" fillId="0" borderId="1" xfId="0" applyFont="1" applyBorder="1"/>
    <xf numFmtId="0" fontId="5" fillId="3" borderId="1" xfId="0" applyFont="1" applyFill="1" applyBorder="1"/>
    <xf numFmtId="0" fontId="10" fillId="0" borderId="0" xfId="0" applyFont="1" applyAlignment="1">
      <alignment horizontal="center"/>
    </xf>
    <xf numFmtId="0" fontId="8" fillId="0" borderId="0" xfId="0" applyFont="1" applyAlignment="1">
      <alignment horizontal="center"/>
    </xf>
    <xf numFmtId="0" fontId="2" fillId="0" borderId="1" xfId="0" applyFont="1" applyBorder="1"/>
    <xf numFmtId="0" fontId="2" fillId="0" borderId="1" xfId="0" applyFont="1" applyBorder="1" applyProtection="1">
      <protection locked="0"/>
    </xf>
    <xf numFmtId="1" fontId="2" fillId="0" borderId="1" xfId="0" applyNumberFormat="1" applyFont="1" applyBorder="1"/>
    <xf numFmtId="1" fontId="2" fillId="0" borderId="1" xfId="0" applyNumberFormat="1" applyFont="1" applyBorder="1" applyAlignment="1">
      <alignment horizontal="center"/>
    </xf>
    <xf numFmtId="1" fontId="2" fillId="0" borderId="1" xfId="0" applyNumberFormat="1" applyFont="1" applyBorder="1" applyAlignment="1">
      <alignment horizontal="left"/>
    </xf>
    <xf numFmtId="3" fontId="2" fillId="0" borderId="1" xfId="0" applyNumberFormat="1" applyFont="1" applyBorder="1" applyProtection="1">
      <protection locked="0"/>
    </xf>
    <xf numFmtId="0" fontId="1" fillId="0" borderId="1" xfId="0" applyFont="1" applyBorder="1" applyAlignment="1">
      <alignment horizontal="center"/>
    </xf>
    <xf numFmtId="0" fontId="2" fillId="3" borderId="37" xfId="0" applyFont="1" applyFill="1" applyBorder="1"/>
    <xf numFmtId="1" fontId="2" fillId="3" borderId="37" xfId="0" applyNumberFormat="1" applyFont="1" applyFill="1" applyBorder="1" applyProtection="1">
      <protection locked="0"/>
    </xf>
    <xf numFmtId="1" fontId="2" fillId="3" borderId="4" xfId="0" applyNumberFormat="1" applyFont="1" applyFill="1" applyBorder="1"/>
    <xf numFmtId="1" fontId="2" fillId="3" borderId="4" xfId="0" applyNumberFormat="1" applyFont="1" applyFill="1" applyBorder="1" applyAlignment="1">
      <alignment horizontal="center"/>
    </xf>
    <xf numFmtId="1" fontId="2" fillId="3" borderId="37" xfId="0" applyNumberFormat="1" applyFont="1" applyFill="1" applyBorder="1" applyAlignment="1">
      <alignment horizontal="left"/>
    </xf>
    <xf numFmtId="3" fontId="2" fillId="3" borderId="37" xfId="0" applyNumberFormat="1" applyFont="1" applyFill="1" applyBorder="1" applyProtection="1">
      <protection locked="0"/>
    </xf>
    <xf numFmtId="0" fontId="1" fillId="2" borderId="0" xfId="0" applyFont="1" applyFill="1" applyAlignment="1">
      <alignment horizontal="center"/>
    </xf>
    <xf numFmtId="0" fontId="1" fillId="2" borderId="0" xfId="0" applyFont="1" applyFill="1" applyAlignment="1" applyProtection="1">
      <alignment horizontal="center"/>
      <protection locked="0"/>
    </xf>
    <xf numFmtId="0" fontId="8" fillId="2" borderId="8" xfId="0" applyFont="1" applyFill="1" applyBorder="1" applyAlignment="1" applyProtection="1">
      <alignment horizontal="center"/>
      <protection locked="0"/>
    </xf>
    <xf numFmtId="0" fontId="8" fillId="2" borderId="0" xfId="0" applyFont="1" applyFill="1" applyAlignment="1">
      <alignment horizontal="center"/>
    </xf>
    <xf numFmtId="3" fontId="2" fillId="3" borderId="37" xfId="0" applyNumberFormat="1" applyFont="1" applyFill="1" applyBorder="1"/>
    <xf numFmtId="0" fontId="2" fillId="3" borderId="4" xfId="0" applyFont="1" applyFill="1" applyBorder="1"/>
    <xf numFmtId="0" fontId="2" fillId="2" borderId="0" xfId="0" applyFont="1" applyFill="1"/>
    <xf numFmtId="0" fontId="2" fillId="0" borderId="1" xfId="0" applyFont="1" applyBorder="1" applyAlignment="1" applyProtection="1">
      <alignment horizontal="center"/>
      <protection locked="0"/>
    </xf>
    <xf numFmtId="3" fontId="2" fillId="0" borderId="1" xfId="0" applyNumberFormat="1" applyFont="1" applyBorder="1"/>
    <xf numFmtId="3" fontId="2" fillId="0" borderId="1" xfId="0" applyNumberFormat="1" applyFont="1" applyBorder="1" applyAlignment="1">
      <alignment horizontal="left"/>
    </xf>
    <xf numFmtId="3" fontId="2" fillId="3" borderId="25" xfId="0" applyNumberFormat="1" applyFont="1" applyFill="1" applyBorder="1"/>
    <xf numFmtId="0" fontId="3" fillId="2" borderId="1" xfId="0" applyFont="1" applyFill="1" applyBorder="1"/>
    <xf numFmtId="0" fontId="2" fillId="0" borderId="20" xfId="0" applyFont="1" applyBorder="1" applyAlignment="1" applyProtection="1">
      <alignment horizontal="center"/>
      <protection locked="0"/>
    </xf>
    <xf numFmtId="0" fontId="2" fillId="0" borderId="20" xfId="0" applyFont="1" applyBorder="1"/>
    <xf numFmtId="0" fontId="5" fillId="0" borderId="0" xfId="0" applyFont="1"/>
    <xf numFmtId="0" fontId="5" fillId="0" borderId="41" xfId="0" applyFont="1" applyBorder="1"/>
    <xf numFmtId="0" fontId="5" fillId="0" borderId="42" xfId="0" applyFont="1" applyBorder="1"/>
    <xf numFmtId="0" fontId="5" fillId="0" borderId="43" xfId="0" applyFont="1" applyBorder="1"/>
    <xf numFmtId="0" fontId="5" fillId="0" borderId="20" xfId="0" applyFont="1" applyBorder="1"/>
    <xf numFmtId="0" fontId="5" fillId="0" borderId="44" xfId="0" applyFont="1" applyBorder="1"/>
    <xf numFmtId="0" fontId="2" fillId="3" borderId="4" xfId="0" applyFont="1" applyFill="1" applyBorder="1" applyAlignment="1">
      <alignment horizontal="left"/>
    </xf>
    <xf numFmtId="0" fontId="1" fillId="2" borderId="0" xfId="0" applyFont="1" applyFill="1" applyProtection="1">
      <protection locked="0"/>
    </xf>
    <xf numFmtId="0" fontId="2" fillId="0" borderId="20" xfId="0" applyFont="1" applyBorder="1" applyAlignment="1">
      <alignment horizontal="center"/>
    </xf>
    <xf numFmtId="3" fontId="2" fillId="2" borderId="0" xfId="0" applyNumberFormat="1" applyFont="1" applyFill="1" applyProtection="1">
      <protection locked="0"/>
    </xf>
    <xf numFmtId="0" fontId="2" fillId="2" borderId="0" xfId="0" applyFont="1" applyFill="1" applyAlignment="1">
      <alignment horizontal="left"/>
    </xf>
    <xf numFmtId="0" fontId="5" fillId="2" borderId="0" xfId="0" applyFont="1" applyFill="1"/>
    <xf numFmtId="0" fontId="2" fillId="2" borderId="39" xfId="0" applyFont="1" applyFill="1" applyBorder="1"/>
    <xf numFmtId="0" fontId="0" fillId="2" borderId="20" xfId="0" applyFill="1" applyBorder="1"/>
    <xf numFmtId="0" fontId="0" fillId="2" borderId="20" xfId="0" applyFill="1" applyBorder="1" applyProtection="1">
      <protection locked="0"/>
    </xf>
    <xf numFmtId="1" fontId="2" fillId="3" borderId="37" xfId="0" applyNumberFormat="1" applyFont="1" applyFill="1" applyBorder="1"/>
    <xf numFmtId="1" fontId="2" fillId="0" borderId="1" xfId="0" applyNumberFormat="1" applyFont="1" applyBorder="1" applyProtection="1">
      <protection locked="0"/>
    </xf>
    <xf numFmtId="3" fontId="2" fillId="4" borderId="1" xfId="0" applyNumberFormat="1" applyFont="1" applyFill="1" applyBorder="1" applyAlignment="1">
      <alignment horizontal="right"/>
    </xf>
    <xf numFmtId="0" fontId="2" fillId="3" borderId="37" xfId="0" applyFont="1" applyFill="1" applyBorder="1" applyAlignment="1">
      <alignment horizontal="left"/>
    </xf>
    <xf numFmtId="0" fontId="2" fillId="0" borderId="0" xfId="0" quotePrefix="1" applyFont="1" applyAlignment="1">
      <alignment horizontal="center"/>
    </xf>
    <xf numFmtId="0" fontId="1" fillId="0" borderId="8" xfId="0" applyFont="1" applyBorder="1" applyAlignment="1" applyProtection="1">
      <alignment horizontal="center"/>
      <protection locked="0"/>
    </xf>
    <xf numFmtId="0" fontId="1" fillId="2" borderId="8" xfId="0" applyFont="1" applyFill="1" applyBorder="1" applyAlignment="1" applyProtection="1">
      <alignment horizontal="center"/>
      <protection locked="0"/>
    </xf>
    <xf numFmtId="0" fontId="1" fillId="0" borderId="20" xfId="0" applyFont="1" applyBorder="1" applyAlignment="1" applyProtection="1">
      <alignment horizontal="center"/>
      <protection locked="0"/>
    </xf>
    <xf numFmtId="0" fontId="2" fillId="4" borderId="1" xfId="0" applyFont="1" applyFill="1" applyBorder="1" applyProtection="1">
      <protection locked="0"/>
    </xf>
    <xf numFmtId="0" fontId="2" fillId="0" borderId="39" xfId="0" applyFont="1" applyBorder="1"/>
    <xf numFmtId="0" fontId="2" fillId="3" borderId="4" xfId="0" quotePrefix="1" applyFont="1" applyFill="1" applyBorder="1" applyAlignment="1">
      <alignment horizontal="center"/>
    </xf>
    <xf numFmtId="0" fontId="2" fillId="0" borderId="20" xfId="0" applyFont="1" applyBorder="1" applyAlignment="1">
      <alignment horizontal="left"/>
    </xf>
    <xf numFmtId="0" fontId="1" fillId="0" borderId="20" xfId="0" applyFont="1" applyBorder="1" applyAlignment="1">
      <alignment horizontal="center"/>
    </xf>
    <xf numFmtId="0" fontId="2" fillId="2" borderId="20" xfId="0" quotePrefix="1" applyFont="1" applyFill="1" applyBorder="1" applyAlignment="1">
      <alignment horizontal="center"/>
    </xf>
    <xf numFmtId="0" fontId="2" fillId="2" borderId="20" xfId="0" applyFont="1" applyFill="1" applyBorder="1" applyAlignment="1">
      <alignment horizontal="left"/>
    </xf>
    <xf numFmtId="0" fontId="2" fillId="2" borderId="1" xfId="0" applyFont="1" applyFill="1" applyBorder="1" applyAlignment="1">
      <alignment horizontal="left"/>
    </xf>
    <xf numFmtId="3" fontId="2" fillId="4" borderId="1" xfId="0" applyNumberFormat="1" applyFont="1" applyFill="1" applyBorder="1" applyProtection="1">
      <protection locked="0"/>
    </xf>
    <xf numFmtId="0" fontId="1" fillId="2" borderId="8" xfId="0" applyFont="1" applyFill="1" applyBorder="1" applyProtection="1">
      <protection locked="0"/>
    </xf>
    <xf numFmtId="1" fontId="2" fillId="2" borderId="1" xfId="0" applyNumberFormat="1" applyFont="1" applyFill="1" applyBorder="1" applyAlignment="1">
      <alignment horizontal="center"/>
    </xf>
    <xf numFmtId="1" fontId="2" fillId="2" borderId="1" xfId="0" applyNumberFormat="1" applyFont="1" applyFill="1" applyBorder="1" applyAlignment="1">
      <alignment horizontal="left"/>
    </xf>
    <xf numFmtId="0" fontId="1" fillId="2" borderId="20" xfId="0" applyFont="1" applyFill="1" applyBorder="1" applyAlignment="1" applyProtection="1">
      <alignment horizontal="center"/>
      <protection locked="0"/>
    </xf>
    <xf numFmtId="0" fontId="2" fillId="2" borderId="39" xfId="0" applyFont="1" applyFill="1" applyBorder="1" applyProtection="1">
      <protection locked="0"/>
    </xf>
    <xf numFmtId="0" fontId="2" fillId="3" borderId="4" xfId="0" applyFont="1" applyFill="1" applyBorder="1" applyProtection="1">
      <protection locked="0"/>
    </xf>
    <xf numFmtId="0" fontId="2" fillId="3" borderId="37" xfId="0" applyFont="1" applyFill="1" applyBorder="1" applyAlignment="1" applyProtection="1">
      <alignment horizontal="right"/>
      <protection locked="0"/>
    </xf>
    <xf numFmtId="0" fontId="2" fillId="0" borderId="36" xfId="0" applyFont="1" applyBorder="1" applyAlignment="1" applyProtection="1">
      <alignment horizontal="center"/>
      <protection locked="0"/>
    </xf>
    <xf numFmtId="0" fontId="1" fillId="8" borderId="14" xfId="0" applyFont="1" applyFill="1" applyBorder="1" applyAlignment="1">
      <alignment horizontal="right"/>
    </xf>
    <xf numFmtId="0" fontId="1" fillId="8" borderId="17" xfId="0" applyFont="1" applyFill="1" applyBorder="1" applyAlignment="1">
      <alignment horizontal="center"/>
    </xf>
    <xf numFmtId="3" fontId="2" fillId="2" borderId="9" xfId="0" applyNumberFormat="1" applyFont="1" applyFill="1" applyBorder="1" applyAlignment="1">
      <alignment horizontal="center"/>
    </xf>
    <xf numFmtId="3" fontId="2" fillId="2" borderId="12" xfId="0" applyNumberFormat="1" applyFont="1" applyFill="1" applyBorder="1" applyAlignment="1">
      <alignment horizontal="center"/>
    </xf>
    <xf numFmtId="0" fontId="2" fillId="2" borderId="12" xfId="0" applyFont="1" applyFill="1" applyBorder="1" applyAlignment="1">
      <alignment horizontal="center"/>
    </xf>
    <xf numFmtId="1" fontId="2" fillId="2" borderId="9" xfId="0" applyNumberFormat="1" applyFont="1" applyFill="1" applyBorder="1" applyAlignment="1">
      <alignment horizontal="center"/>
    </xf>
    <xf numFmtId="1" fontId="2" fillId="2" borderId="12" xfId="0" applyNumberFormat="1" applyFont="1" applyFill="1" applyBorder="1" applyAlignment="1">
      <alignment horizontal="center"/>
    </xf>
    <xf numFmtId="3" fontId="2" fillId="4" borderId="9" xfId="0" applyNumberFormat="1" applyFont="1" applyFill="1" applyBorder="1" applyAlignment="1">
      <alignment horizontal="center"/>
    </xf>
    <xf numFmtId="1" fontId="2" fillId="2" borderId="5" xfId="0" applyNumberFormat="1" applyFont="1" applyFill="1" applyBorder="1" applyAlignment="1">
      <alignment horizontal="center"/>
    </xf>
    <xf numFmtId="1" fontId="2" fillId="4" borderId="9" xfId="0" applyNumberFormat="1" applyFont="1" applyFill="1" applyBorder="1" applyAlignment="1">
      <alignment horizontal="center"/>
    </xf>
    <xf numFmtId="0" fontId="1" fillId="4" borderId="15" xfId="0" applyFont="1" applyFill="1" applyBorder="1" applyAlignment="1">
      <alignment horizontal="center"/>
    </xf>
    <xf numFmtId="0" fontId="1" fillId="8" borderId="18" xfId="0" applyFont="1" applyFill="1" applyBorder="1" applyAlignment="1">
      <alignment horizontal="center"/>
    </xf>
    <xf numFmtId="3" fontId="1" fillId="8" borderId="17" xfId="0" applyNumberFormat="1" applyFont="1" applyFill="1" applyBorder="1" applyAlignment="1">
      <alignment horizontal="center"/>
    </xf>
    <xf numFmtId="3" fontId="1" fillId="8" borderId="19" xfId="0" applyNumberFormat="1" applyFont="1" applyFill="1" applyBorder="1" applyAlignment="1">
      <alignment horizontal="center"/>
    </xf>
    <xf numFmtId="3" fontId="2" fillId="2" borderId="1" xfId="0" applyNumberFormat="1" applyFont="1" applyFill="1" applyBorder="1" applyAlignment="1">
      <alignment horizontal="center"/>
    </xf>
    <xf numFmtId="0" fontId="2" fillId="2" borderId="6" xfId="0" applyFont="1" applyFill="1" applyBorder="1" applyAlignment="1">
      <alignment horizontal="center"/>
    </xf>
    <xf numFmtId="3" fontId="2" fillId="2" borderId="6" xfId="0" applyNumberFormat="1" applyFont="1" applyFill="1" applyBorder="1" applyAlignment="1">
      <alignment horizontal="center"/>
    </xf>
    <xf numFmtId="1" fontId="2" fillId="2" borderId="6" xfId="0" applyNumberFormat="1" applyFont="1" applyFill="1" applyBorder="1" applyAlignment="1">
      <alignment horizontal="center"/>
    </xf>
    <xf numFmtId="1" fontId="2" fillId="2" borderId="3" xfId="0" applyNumberFormat="1" applyFont="1" applyFill="1" applyBorder="1" applyAlignment="1">
      <alignment horizontal="center"/>
    </xf>
    <xf numFmtId="0" fontId="2" fillId="2" borderId="7" xfId="0" applyFont="1" applyFill="1" applyBorder="1" applyAlignment="1">
      <alignment horizontal="center"/>
    </xf>
    <xf numFmtId="0" fontId="2" fillId="2" borderId="10" xfId="0" applyFont="1" applyFill="1" applyBorder="1" applyAlignment="1">
      <alignment horizontal="center"/>
    </xf>
    <xf numFmtId="3" fontId="1" fillId="8" borderId="15" xfId="0" applyNumberFormat="1" applyFont="1" applyFill="1" applyBorder="1" applyAlignment="1">
      <alignment horizontal="center"/>
    </xf>
    <xf numFmtId="3" fontId="1" fillId="8" borderId="16" xfId="0" applyNumberFormat="1" applyFont="1" applyFill="1" applyBorder="1" applyAlignment="1">
      <alignment horizontal="center"/>
    </xf>
    <xf numFmtId="0" fontId="1" fillId="0" borderId="30" xfId="0" applyFont="1" applyBorder="1"/>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wrapText="1"/>
    </xf>
    <xf numFmtId="0" fontId="1" fillId="0" borderId="31" xfId="0" applyFont="1" applyBorder="1" applyAlignment="1">
      <alignment horizontal="center" wrapText="1"/>
    </xf>
    <xf numFmtId="0" fontId="1" fillId="0" borderId="34" xfId="0" applyFont="1" applyBorder="1" applyAlignment="1" applyProtection="1">
      <alignment horizontal="center" wrapText="1"/>
      <protection locked="0"/>
    </xf>
    <xf numFmtId="0" fontId="0" fillId="2" borderId="38" xfId="0" applyFill="1" applyBorder="1"/>
    <xf numFmtId="0" fontId="1" fillId="2" borderId="39" xfId="0" applyFont="1" applyFill="1" applyBorder="1" applyAlignment="1" applyProtection="1">
      <alignment horizontal="center"/>
      <protection locked="0"/>
    </xf>
    <xf numFmtId="0" fontId="0" fillId="2" borderId="39" xfId="0" applyFill="1" applyBorder="1"/>
    <xf numFmtId="0" fontId="0" fillId="2" borderId="40" xfId="0" applyFill="1" applyBorder="1"/>
    <xf numFmtId="0" fontId="0" fillId="2" borderId="41" xfId="0" applyFill="1" applyBorder="1"/>
    <xf numFmtId="0" fontId="0" fillId="2" borderId="0" xfId="0" applyFill="1"/>
    <xf numFmtId="0" fontId="0" fillId="2" borderId="42" xfId="0" applyFill="1" applyBorder="1"/>
    <xf numFmtId="0" fontId="9" fillId="2" borderId="0" xfId="0" applyFont="1" applyFill="1"/>
    <xf numFmtId="0" fontId="9" fillId="2" borderId="0" xfId="0" applyFont="1" applyFill="1" applyProtection="1">
      <protection locked="0"/>
    </xf>
    <xf numFmtId="0" fontId="2" fillId="2" borderId="0" xfId="0" quotePrefix="1" applyFont="1" applyFill="1" applyAlignment="1">
      <alignment horizontal="right"/>
    </xf>
    <xf numFmtId="0" fontId="1" fillId="2" borderId="1" xfId="0" applyFont="1" applyFill="1" applyBorder="1" applyAlignment="1">
      <alignment horizontal="left"/>
    </xf>
    <xf numFmtId="0" fontId="5" fillId="2" borderId="1" xfId="0" applyFont="1" applyFill="1" applyBorder="1"/>
    <xf numFmtId="0" fontId="0" fillId="2" borderId="43" xfId="0" applyFill="1" applyBorder="1"/>
    <xf numFmtId="0" fontId="0" fillId="2" borderId="44" xfId="0" applyFill="1" applyBorder="1"/>
    <xf numFmtId="0" fontId="2" fillId="0" borderId="39" xfId="0" applyFont="1" applyBorder="1" applyAlignment="1" applyProtection="1">
      <alignment horizontal="center"/>
      <protection locked="0"/>
    </xf>
    <xf numFmtId="0" fontId="1" fillId="0" borderId="1" xfId="0" applyFont="1" applyBorder="1" applyProtection="1">
      <protection locked="0"/>
    </xf>
    <xf numFmtId="3" fontId="2" fillId="3" borderId="1" xfId="0" applyNumberFormat="1" applyFont="1" applyFill="1" applyBorder="1" applyProtection="1">
      <protection locked="0"/>
    </xf>
    <xf numFmtId="0" fontId="5" fillId="0" borderId="38" xfId="0" applyFont="1" applyBorder="1"/>
    <xf numFmtId="0" fontId="5" fillId="0" borderId="39" xfId="0" applyFont="1" applyBorder="1"/>
    <xf numFmtId="0" fontId="5" fillId="0" borderId="40" xfId="0" applyFont="1" applyBorder="1"/>
    <xf numFmtId="0" fontId="3" fillId="0" borderId="1" xfId="0" applyFont="1" applyBorder="1"/>
    <xf numFmtId="0" fontId="8" fillId="2" borderId="20" xfId="0" applyFont="1" applyFill="1" applyBorder="1" applyAlignment="1" applyProtection="1">
      <alignment horizontal="center"/>
      <protection locked="0"/>
    </xf>
    <xf numFmtId="3" fontId="2" fillId="2" borderId="20" xfId="0" applyNumberFormat="1" applyFont="1" applyFill="1" applyBorder="1" applyProtection="1">
      <protection locked="0"/>
    </xf>
    <xf numFmtId="0" fontId="2" fillId="2" borderId="20" xfId="0" applyFont="1" applyFill="1" applyBorder="1" applyAlignment="1">
      <alignment horizontal="center"/>
    </xf>
    <xf numFmtId="3" fontId="2" fillId="2" borderId="20" xfId="0" applyNumberFormat="1" applyFont="1" applyFill="1" applyBorder="1" applyAlignment="1">
      <alignment horizontal="left"/>
    </xf>
    <xf numFmtId="0" fontId="8" fillId="2" borderId="39" xfId="0" applyFont="1" applyFill="1" applyBorder="1" applyAlignment="1" applyProtection="1">
      <alignment horizontal="center"/>
      <protection locked="0"/>
    </xf>
    <xf numFmtId="0" fontId="2" fillId="2" borderId="39" xfId="0" applyFont="1" applyFill="1" applyBorder="1" applyAlignment="1" applyProtection="1">
      <alignment horizontal="center"/>
      <protection locked="0"/>
    </xf>
    <xf numFmtId="3" fontId="2" fillId="2" borderId="39" xfId="0" applyNumberFormat="1" applyFont="1" applyFill="1" applyBorder="1" applyProtection="1">
      <protection locked="0"/>
    </xf>
    <xf numFmtId="3" fontId="2" fillId="2" borderId="39" xfId="0" applyNumberFormat="1" applyFont="1" applyFill="1" applyBorder="1"/>
    <xf numFmtId="0" fontId="2" fillId="2" borderId="39" xfId="0" applyFont="1" applyFill="1" applyBorder="1" applyAlignment="1">
      <alignment horizontal="center"/>
    </xf>
    <xf numFmtId="3" fontId="2" fillId="2" borderId="39" xfId="0" applyNumberFormat="1" applyFont="1" applyFill="1" applyBorder="1" applyAlignment="1">
      <alignment horizontal="left"/>
    </xf>
    <xf numFmtId="0" fontId="2" fillId="2" borderId="4" xfId="0" applyFont="1" applyFill="1" applyBorder="1"/>
    <xf numFmtId="3" fontId="2" fillId="2" borderId="0" xfId="0" applyNumberFormat="1" applyFont="1" applyFill="1"/>
    <xf numFmtId="3" fontId="2" fillId="2" borderId="0" xfId="0" applyNumberFormat="1" applyFont="1" applyFill="1" applyAlignment="1">
      <alignment horizontal="left"/>
    </xf>
    <xf numFmtId="0" fontId="5" fillId="2" borderId="41" xfId="0" applyFont="1" applyFill="1" applyBorder="1"/>
    <xf numFmtId="0" fontId="5" fillId="2" borderId="42" xfId="0" applyFont="1" applyFill="1" applyBorder="1"/>
    <xf numFmtId="0" fontId="5" fillId="2" borderId="43" xfId="0" applyFont="1" applyFill="1" applyBorder="1"/>
    <xf numFmtId="0" fontId="5" fillId="2" borderId="20" xfId="0" applyFont="1" applyFill="1" applyBorder="1"/>
    <xf numFmtId="0" fontId="5" fillId="2" borderId="44" xfId="0" applyFont="1" applyFill="1" applyBorder="1"/>
    <xf numFmtId="0" fontId="5" fillId="2" borderId="38" xfId="0" applyFont="1" applyFill="1" applyBorder="1"/>
    <xf numFmtId="0" fontId="5" fillId="2" borderId="39" xfId="0" applyFont="1" applyFill="1" applyBorder="1"/>
    <xf numFmtId="0" fontId="5" fillId="2" borderId="40" xfId="0" applyFont="1" applyFill="1" applyBorder="1"/>
    <xf numFmtId="0" fontId="1" fillId="2" borderId="39" xfId="0" applyFont="1" applyFill="1" applyBorder="1" applyProtection="1">
      <protection locked="0"/>
    </xf>
    <xf numFmtId="0" fontId="1" fillId="2" borderId="39" xfId="0" applyFont="1" applyFill="1" applyBorder="1" applyAlignment="1">
      <alignment horizontal="center"/>
    </xf>
    <xf numFmtId="0" fontId="2" fillId="2" borderId="39" xfId="0" applyFont="1" applyFill="1" applyBorder="1" applyAlignment="1">
      <alignment horizontal="left"/>
    </xf>
    <xf numFmtId="0" fontId="1" fillId="2" borderId="39" xfId="0" applyFont="1" applyFill="1" applyBorder="1"/>
    <xf numFmtId="0" fontId="1" fillId="2" borderId="39" xfId="0" applyFont="1" applyFill="1" applyBorder="1" applyAlignment="1">
      <alignment horizontal="left"/>
    </xf>
    <xf numFmtId="0" fontId="12" fillId="2" borderId="0" xfId="0" applyFont="1" applyFill="1" applyProtection="1">
      <protection locked="0"/>
    </xf>
    <xf numFmtId="1" fontId="2" fillId="2" borderId="1" xfId="0" applyNumberFormat="1" applyFont="1" applyFill="1" applyBorder="1" applyProtection="1">
      <protection locked="0"/>
    </xf>
    <xf numFmtId="0" fontId="1" fillId="2" borderId="8" xfId="0" applyFont="1" applyFill="1" applyBorder="1"/>
    <xf numFmtId="1" fontId="2" fillId="2" borderId="39" xfId="0" applyNumberFormat="1" applyFont="1" applyFill="1" applyBorder="1" applyProtection="1">
      <protection locked="0"/>
    </xf>
    <xf numFmtId="1" fontId="2" fillId="2" borderId="39" xfId="0" applyNumberFormat="1" applyFont="1" applyFill="1" applyBorder="1"/>
    <xf numFmtId="1" fontId="2" fillId="2" borderId="0" xfId="0" applyNumberFormat="1" applyFont="1" applyFill="1"/>
    <xf numFmtId="1" fontId="2" fillId="2" borderId="0" xfId="0" applyNumberFormat="1" applyFont="1" applyFill="1" applyProtection="1">
      <protection locked="0"/>
    </xf>
    <xf numFmtId="1" fontId="2" fillId="3" borderId="25" xfId="0" applyNumberFormat="1" applyFont="1" applyFill="1" applyBorder="1" applyProtection="1">
      <protection locked="0"/>
    </xf>
    <xf numFmtId="1" fontId="2" fillId="3" borderId="26" xfId="0" applyNumberFormat="1" applyFont="1" applyFill="1" applyBorder="1"/>
    <xf numFmtId="0" fontId="2" fillId="2" borderId="47" xfId="0" applyFont="1" applyFill="1" applyBorder="1" applyAlignment="1">
      <alignment horizontal="center"/>
    </xf>
    <xf numFmtId="0" fontId="1" fillId="0" borderId="35" xfId="0" applyFont="1" applyBorder="1" applyAlignment="1">
      <alignment horizontal="center" wrapText="1"/>
    </xf>
    <xf numFmtId="0" fontId="1" fillId="2" borderId="1" xfId="0" applyFont="1" applyFill="1" applyBorder="1" applyAlignment="1">
      <alignment horizontal="center"/>
    </xf>
    <xf numFmtId="0" fontId="5" fillId="2" borderId="46" xfId="0" applyFont="1" applyFill="1" applyBorder="1" applyAlignment="1">
      <alignment horizontal="center"/>
    </xf>
    <xf numFmtId="0" fontId="5" fillId="2" borderId="25" xfId="0" applyFont="1" applyFill="1" applyBorder="1" applyAlignment="1">
      <alignment horizontal="center"/>
    </xf>
    <xf numFmtId="0" fontId="0" fillId="0" borderId="0" xfId="0" applyAlignment="1">
      <alignment wrapText="1"/>
    </xf>
    <xf numFmtId="0" fontId="2" fillId="2" borderId="25" xfId="0" applyFont="1" applyFill="1" applyBorder="1" applyAlignment="1">
      <alignment horizontal="center"/>
    </xf>
    <xf numFmtId="0" fontId="0" fillId="2" borderId="45" xfId="0" applyFill="1" applyBorder="1"/>
    <xf numFmtId="3" fontId="5" fillId="2" borderId="1" xfId="0" applyNumberFormat="1" applyFont="1" applyFill="1" applyBorder="1"/>
    <xf numFmtId="0" fontId="2" fillId="2" borderId="25" xfId="0" applyFont="1" applyFill="1" applyBorder="1" applyProtection="1">
      <protection locked="0"/>
    </xf>
    <xf numFmtId="0" fontId="2" fillId="2" borderId="25" xfId="0" applyFont="1" applyFill="1" applyBorder="1"/>
    <xf numFmtId="0" fontId="14" fillId="2" borderId="0" xfId="0" applyFont="1" applyFill="1" applyProtection="1">
      <protection locked="0"/>
    </xf>
    <xf numFmtId="0" fontId="1" fillId="2" borderId="8" xfId="0" applyFont="1" applyFill="1" applyBorder="1" applyAlignment="1">
      <alignment horizontal="center"/>
    </xf>
    <xf numFmtId="0" fontId="2" fillId="2" borderId="1" xfId="0" applyFont="1" applyFill="1" applyBorder="1" applyAlignment="1" applyProtection="1">
      <alignment horizontal="right"/>
      <protection locked="0"/>
    </xf>
    <xf numFmtId="0" fontId="1" fillId="2" borderId="46" xfId="0" applyFont="1" applyFill="1" applyBorder="1" applyAlignment="1" applyProtection="1">
      <alignment horizontal="center"/>
      <protection locked="0"/>
    </xf>
    <xf numFmtId="49" fontId="1" fillId="2" borderId="8" xfId="0" applyNumberFormat="1" applyFont="1" applyFill="1" applyBorder="1" applyAlignment="1" applyProtection="1">
      <alignment horizontal="center"/>
      <protection locked="0"/>
    </xf>
    <xf numFmtId="0" fontId="2" fillId="2" borderId="0" xfId="0" quotePrefix="1" applyFont="1" applyFill="1" applyAlignment="1">
      <alignment horizontal="center"/>
    </xf>
    <xf numFmtId="0" fontId="0" fillId="2" borderId="0" xfId="0" applyFill="1" applyProtection="1">
      <protection locked="0"/>
    </xf>
    <xf numFmtId="3" fontId="2" fillId="2" borderId="1" xfId="0" applyNumberFormat="1" applyFont="1" applyFill="1" applyBorder="1" applyAlignment="1">
      <alignment horizontal="right"/>
    </xf>
    <xf numFmtId="0" fontId="10" fillId="2" borderId="0" xfId="0" applyFont="1" applyFill="1" applyAlignment="1">
      <alignment horizontal="center"/>
    </xf>
    <xf numFmtId="3" fontId="5" fillId="4" borderId="1" xfId="0" applyNumberFormat="1" applyFont="1" applyFill="1" applyBorder="1"/>
    <xf numFmtId="0" fontId="1" fillId="10" borderId="1" xfId="0" applyFont="1" applyFill="1" applyBorder="1"/>
    <xf numFmtId="0" fontId="2" fillId="10" borderId="1" xfId="0" applyFont="1" applyFill="1" applyBorder="1" applyProtection="1">
      <protection locked="0"/>
    </xf>
    <xf numFmtId="0" fontId="1" fillId="10" borderId="1" xfId="0" applyFont="1" applyFill="1" applyBorder="1" applyAlignment="1" applyProtection="1">
      <alignment horizontal="center"/>
      <protection locked="0"/>
    </xf>
    <xf numFmtId="0" fontId="1" fillId="10" borderId="1" xfId="0" applyFont="1" applyFill="1" applyBorder="1" applyProtection="1">
      <protection locked="0"/>
    </xf>
    <xf numFmtId="0" fontId="2" fillId="10" borderId="1" xfId="0" applyFont="1" applyFill="1" applyBorder="1" applyAlignment="1" applyProtection="1">
      <alignment horizontal="center"/>
      <protection locked="0"/>
    </xf>
    <xf numFmtId="0" fontId="2" fillId="10" borderId="1" xfId="0" applyFont="1" applyFill="1" applyBorder="1"/>
    <xf numFmtId="3" fontId="2" fillId="10" borderId="1" xfId="0" applyNumberFormat="1" applyFont="1" applyFill="1" applyBorder="1" applyProtection="1">
      <protection locked="0"/>
    </xf>
    <xf numFmtId="3" fontId="2" fillId="10" borderId="1" xfId="0" applyNumberFormat="1" applyFont="1" applyFill="1" applyBorder="1"/>
    <xf numFmtId="0" fontId="2" fillId="10" borderId="1" xfId="0" applyFont="1" applyFill="1" applyBorder="1" applyAlignment="1">
      <alignment horizontal="center"/>
    </xf>
    <xf numFmtId="3" fontId="2" fillId="10" borderId="1" xfId="0" applyNumberFormat="1" applyFont="1" applyFill="1" applyBorder="1" applyAlignment="1">
      <alignment horizontal="left"/>
    </xf>
    <xf numFmtId="0" fontId="5" fillId="10" borderId="1" xfId="0" applyFont="1" applyFill="1" applyBorder="1"/>
    <xf numFmtId="0" fontId="1" fillId="10" borderId="8" xfId="0" applyFont="1" applyFill="1" applyBorder="1" applyAlignment="1" applyProtection="1">
      <alignment horizontal="center"/>
      <protection locked="0"/>
    </xf>
    <xf numFmtId="0" fontId="1" fillId="10" borderId="0" xfId="0" applyFont="1" applyFill="1" applyAlignment="1" applyProtection="1">
      <alignment horizontal="center"/>
      <protection locked="0"/>
    </xf>
    <xf numFmtId="0" fontId="5" fillId="10" borderId="0" xfId="0" applyFont="1" applyFill="1"/>
    <xf numFmtId="0" fontId="3" fillId="10" borderId="1" xfId="0" applyFont="1" applyFill="1" applyBorder="1"/>
    <xf numFmtId="0" fontId="2" fillId="2" borderId="8" xfId="0" applyFont="1" applyFill="1" applyBorder="1" applyAlignment="1">
      <alignment horizontal="center"/>
    </xf>
    <xf numFmtId="1" fontId="5" fillId="2" borderId="1" xfId="0" applyNumberFormat="1" applyFont="1" applyFill="1" applyBorder="1"/>
    <xf numFmtId="1" fontId="5" fillId="0" borderId="1" xfId="0" applyNumberFormat="1" applyFont="1" applyBorder="1"/>
    <xf numFmtId="0" fontId="5" fillId="4" borderId="0" xfId="0" applyFont="1" applyFill="1"/>
    <xf numFmtId="0" fontId="0" fillId="2" borderId="0" xfId="0" applyFill="1" applyAlignment="1">
      <alignment horizontal="left"/>
    </xf>
    <xf numFmtId="0" fontId="2" fillId="2" borderId="39" xfId="0" quotePrefix="1" applyFont="1" applyFill="1" applyBorder="1" applyAlignment="1">
      <alignment horizontal="center"/>
    </xf>
    <xf numFmtId="0" fontId="5" fillId="2" borderId="0" xfId="0" applyFont="1" applyFill="1" applyProtection="1">
      <protection locked="0"/>
    </xf>
    <xf numFmtId="49" fontId="8" fillId="2" borderId="8" xfId="0" applyNumberFormat="1" applyFont="1" applyFill="1" applyBorder="1" applyAlignment="1" applyProtection="1">
      <alignment horizontal="center"/>
      <protection locked="0"/>
    </xf>
    <xf numFmtId="0" fontId="2" fillId="10" borderId="11" xfId="0" applyFont="1" applyFill="1" applyBorder="1" applyAlignment="1">
      <alignment horizontal="center"/>
    </xf>
    <xf numFmtId="0" fontId="2" fillId="10" borderId="2" xfId="0" applyFont="1" applyFill="1" applyBorder="1"/>
    <xf numFmtId="3" fontId="2" fillId="10" borderId="1" xfId="0" applyNumberFormat="1" applyFont="1" applyFill="1" applyBorder="1" applyAlignment="1">
      <alignment horizontal="center"/>
    </xf>
    <xf numFmtId="0" fontId="2" fillId="10" borderId="6" xfId="0" applyFont="1" applyFill="1" applyBorder="1" applyAlignment="1">
      <alignment horizontal="center"/>
    </xf>
    <xf numFmtId="0" fontId="2" fillId="10" borderId="9" xfId="0" applyFont="1" applyFill="1" applyBorder="1" applyAlignment="1">
      <alignment horizontal="center"/>
    </xf>
    <xf numFmtId="0" fontId="2" fillId="10" borderId="10" xfId="0" applyFont="1" applyFill="1" applyBorder="1" applyAlignment="1">
      <alignment horizontal="center"/>
    </xf>
    <xf numFmtId="3" fontId="2" fillId="10" borderId="9" xfId="0" applyNumberFormat="1" applyFont="1" applyFill="1" applyBorder="1" applyAlignment="1">
      <alignment horizontal="center"/>
    </xf>
    <xf numFmtId="0" fontId="2" fillId="10" borderId="12" xfId="0" applyFont="1" applyFill="1" applyBorder="1" applyAlignment="1">
      <alignment horizontal="center"/>
    </xf>
    <xf numFmtId="3" fontId="2" fillId="10" borderId="6" xfId="0" applyNumberFormat="1" applyFont="1" applyFill="1" applyBorder="1" applyAlignment="1">
      <alignment horizontal="center"/>
    </xf>
    <xf numFmtId="3" fontId="2" fillId="10" borderId="12" xfId="0" applyNumberFormat="1" applyFont="1" applyFill="1" applyBorder="1" applyAlignment="1">
      <alignment horizontal="center"/>
    </xf>
    <xf numFmtId="0" fontId="0" fillId="0" borderId="39" xfId="0" applyBorder="1"/>
    <xf numFmtId="0" fontId="2" fillId="2" borderId="46" xfId="0" applyFont="1" applyFill="1" applyBorder="1" applyAlignment="1" applyProtection="1">
      <alignment horizontal="center"/>
      <protection locked="0"/>
    </xf>
    <xf numFmtId="0" fontId="2" fillId="2" borderId="46" xfId="0" applyFont="1" applyFill="1" applyBorder="1"/>
    <xf numFmtId="3" fontId="2" fillId="2" borderId="46" xfId="0" applyNumberFormat="1" applyFont="1" applyFill="1" applyBorder="1" applyProtection="1">
      <protection locked="0"/>
    </xf>
    <xf numFmtId="0" fontId="2" fillId="2" borderId="46" xfId="0" applyFont="1" applyFill="1" applyBorder="1" applyAlignment="1">
      <alignment horizontal="center"/>
    </xf>
    <xf numFmtId="0" fontId="17" fillId="2" borderId="1" xfId="0" applyFont="1" applyFill="1" applyBorder="1"/>
    <xf numFmtId="0" fontId="3" fillId="2" borderId="0" xfId="0" applyFont="1" applyFill="1"/>
    <xf numFmtId="0" fontId="2" fillId="10" borderId="1"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left"/>
    </xf>
    <xf numFmtId="1" fontId="2" fillId="2" borderId="0" xfId="0" applyNumberFormat="1" applyFont="1" applyFill="1" applyAlignment="1">
      <alignment horizontal="center"/>
    </xf>
    <xf numFmtId="1" fontId="2" fillId="2" borderId="0" xfId="0" applyNumberFormat="1" applyFont="1" applyFill="1" applyAlignment="1">
      <alignment horizontal="left"/>
    </xf>
    <xf numFmtId="0" fontId="1" fillId="2" borderId="0" xfId="0" applyFont="1" applyFill="1" applyAlignment="1" applyProtection="1">
      <alignment horizontal="left" wrapText="1"/>
      <protection locked="0"/>
    </xf>
    <xf numFmtId="1" fontId="2" fillId="2" borderId="46" xfId="0" applyNumberFormat="1" applyFont="1" applyFill="1" applyBorder="1"/>
    <xf numFmtId="1" fontId="2" fillId="2" borderId="46" xfId="0" applyNumberFormat="1" applyFont="1" applyFill="1" applyBorder="1" applyAlignment="1">
      <alignment horizontal="center"/>
    </xf>
    <xf numFmtId="1" fontId="2" fillId="2" borderId="46" xfId="0" applyNumberFormat="1" applyFont="1" applyFill="1" applyBorder="1" applyAlignment="1">
      <alignment horizontal="left"/>
    </xf>
    <xf numFmtId="3" fontId="2" fillId="2" borderId="46" xfId="0" applyNumberFormat="1" applyFont="1" applyFill="1" applyBorder="1"/>
    <xf numFmtId="3" fontId="2" fillId="2" borderId="46" xfId="0" applyNumberFormat="1" applyFont="1" applyFill="1" applyBorder="1" applyAlignment="1">
      <alignment horizontal="left"/>
    </xf>
    <xf numFmtId="0" fontId="2" fillId="4" borderId="46" xfId="0" applyFont="1" applyFill="1" applyBorder="1"/>
    <xf numFmtId="0" fontId="2" fillId="2" borderId="46" xfId="0" applyFont="1" applyFill="1" applyBorder="1" applyProtection="1">
      <protection locked="0"/>
    </xf>
    <xf numFmtId="0" fontId="2" fillId="2" borderId="25" xfId="0" applyFont="1" applyFill="1" applyBorder="1" applyAlignment="1" applyProtection="1">
      <alignment horizontal="center"/>
      <protection locked="0"/>
    </xf>
    <xf numFmtId="3" fontId="2" fillId="2" borderId="25" xfId="0" applyNumberFormat="1" applyFont="1" applyFill="1" applyBorder="1" applyProtection="1">
      <protection locked="0"/>
    </xf>
    <xf numFmtId="3" fontId="2" fillId="2" borderId="25" xfId="0" applyNumberFormat="1" applyFont="1" applyFill="1" applyBorder="1" applyAlignment="1">
      <alignment horizontal="left"/>
    </xf>
    <xf numFmtId="0" fontId="5" fillId="4" borderId="25" xfId="0" applyFont="1" applyFill="1" applyBorder="1" applyAlignment="1">
      <alignment horizontal="center"/>
    </xf>
    <xf numFmtId="0" fontId="8" fillId="10" borderId="0" xfId="0" applyFont="1" applyFill="1" applyAlignment="1" applyProtection="1">
      <alignment horizontal="center"/>
      <protection locked="0"/>
    </xf>
    <xf numFmtId="0" fontId="17" fillId="10" borderId="1" xfId="0" applyFont="1" applyFill="1" applyBorder="1"/>
    <xf numFmtId="0" fontId="1" fillId="2" borderId="6" xfId="0" applyFont="1" applyFill="1" applyBorder="1"/>
    <xf numFmtId="0" fontId="5" fillId="4" borderId="46" xfId="0" applyFont="1" applyFill="1" applyBorder="1"/>
    <xf numFmtId="0" fontId="5" fillId="2" borderId="12" xfId="0" applyFont="1" applyFill="1" applyBorder="1"/>
    <xf numFmtId="0" fontId="11" fillId="2" borderId="20" xfId="0" applyFont="1" applyFill="1" applyBorder="1" applyProtection="1">
      <protection locked="0"/>
    </xf>
    <xf numFmtId="0" fontId="11" fillId="2" borderId="20" xfId="0" applyFont="1" applyFill="1" applyBorder="1"/>
    <xf numFmtId="0" fontId="11" fillId="2" borderId="20" xfId="0" applyFont="1" applyFill="1" applyBorder="1" applyAlignment="1">
      <alignment horizontal="center"/>
    </xf>
    <xf numFmtId="0" fontId="11" fillId="2" borderId="20" xfId="0" applyFont="1" applyFill="1" applyBorder="1" applyAlignment="1">
      <alignment horizontal="left"/>
    </xf>
    <xf numFmtId="0" fontId="5" fillId="2" borderId="48" xfId="0" applyFont="1" applyFill="1" applyBorder="1"/>
    <xf numFmtId="0" fontId="1" fillId="2" borderId="49" xfId="0" applyFont="1" applyFill="1" applyBorder="1" applyAlignment="1" applyProtection="1">
      <alignment horizontal="center"/>
      <protection locked="0"/>
    </xf>
    <xf numFmtId="0" fontId="2" fillId="2" borderId="46" xfId="0" applyFont="1" applyFill="1" applyBorder="1" applyAlignment="1">
      <alignment horizontal="left"/>
    </xf>
    <xf numFmtId="1" fontId="2" fillId="10" borderId="1" xfId="0" applyNumberFormat="1" applyFont="1" applyFill="1" applyBorder="1"/>
    <xf numFmtId="1" fontId="2" fillId="10" borderId="1" xfId="0" applyNumberFormat="1" applyFont="1" applyFill="1" applyBorder="1" applyAlignment="1">
      <alignment horizontal="center"/>
    </xf>
    <xf numFmtId="1" fontId="2" fillId="10" borderId="1" xfId="0" applyNumberFormat="1" applyFont="1" applyFill="1" applyBorder="1" applyAlignment="1">
      <alignment horizontal="left"/>
    </xf>
    <xf numFmtId="1" fontId="2" fillId="3" borderId="25" xfId="0" applyNumberFormat="1" applyFont="1" applyFill="1" applyBorder="1"/>
    <xf numFmtId="0" fontId="2" fillId="3" borderId="0" xfId="0" applyFont="1" applyFill="1"/>
    <xf numFmtId="3" fontId="2" fillId="3" borderId="0" xfId="0" applyNumberFormat="1" applyFont="1" applyFill="1"/>
    <xf numFmtId="0" fontId="5" fillId="3" borderId="0" xfId="0" applyFont="1" applyFill="1"/>
    <xf numFmtId="0" fontId="2" fillId="3" borderId="37" xfId="0" applyFont="1" applyFill="1" applyBorder="1" applyProtection="1">
      <protection locked="0"/>
    </xf>
    <xf numFmtId="3" fontId="2" fillId="3" borderId="1" xfId="0" applyNumberFormat="1" applyFont="1" applyFill="1" applyBorder="1"/>
    <xf numFmtId="0" fontId="5" fillId="3" borderId="46" xfId="0" applyFont="1" applyFill="1" applyBorder="1"/>
    <xf numFmtId="3" fontId="2" fillId="3" borderId="1" xfId="0" applyNumberFormat="1" applyFont="1" applyFill="1" applyBorder="1" applyAlignment="1">
      <alignment horizontal="left"/>
    </xf>
    <xf numFmtId="1" fontId="2" fillId="4" borderId="1" xfId="0" applyNumberFormat="1" applyFont="1" applyFill="1" applyBorder="1" applyProtection="1">
      <protection locked="0"/>
    </xf>
    <xf numFmtId="1" fontId="5" fillId="4" borderId="1" xfId="0" applyNumberFormat="1" applyFont="1" applyFill="1" applyBorder="1"/>
    <xf numFmtId="0" fontId="5" fillId="4" borderId="12" xfId="0" applyFont="1" applyFill="1" applyBorder="1"/>
    <xf numFmtId="3" fontId="2" fillId="4" borderId="25" xfId="0" applyNumberFormat="1" applyFont="1" applyFill="1" applyBorder="1"/>
    <xf numFmtId="3" fontId="2" fillId="4" borderId="46" xfId="0" applyNumberFormat="1" applyFont="1" applyFill="1" applyBorder="1"/>
    <xf numFmtId="0" fontId="5" fillId="4" borderId="25" xfId="0" applyFont="1" applyFill="1" applyBorder="1"/>
    <xf numFmtId="0" fontId="2" fillId="4" borderId="46" xfId="0" applyFont="1" applyFill="1" applyBorder="1" applyProtection="1">
      <protection locked="0"/>
    </xf>
    <xf numFmtId="0" fontId="8" fillId="2" borderId="20" xfId="0" applyFont="1" applyFill="1" applyBorder="1" applyAlignment="1">
      <alignment horizontal="center"/>
    </xf>
    <xf numFmtId="0" fontId="1" fillId="10" borderId="1" xfId="0" applyFont="1" applyFill="1" applyBorder="1" applyAlignment="1">
      <alignment horizontal="center"/>
    </xf>
    <xf numFmtId="0" fontId="2" fillId="10" borderId="24" xfId="0" applyFont="1" applyFill="1" applyBorder="1" applyAlignment="1">
      <alignment horizontal="center"/>
    </xf>
    <xf numFmtId="0" fontId="2" fillId="10" borderId="37" xfId="0" applyFont="1" applyFill="1" applyBorder="1"/>
    <xf numFmtId="3" fontId="2" fillId="10" borderId="25" xfId="0" applyNumberFormat="1" applyFont="1" applyFill="1" applyBorder="1" applyAlignment="1">
      <alignment horizontal="center"/>
    </xf>
    <xf numFmtId="0" fontId="2" fillId="10" borderId="26" xfId="0" applyFont="1" applyFill="1" applyBorder="1" applyAlignment="1">
      <alignment horizontal="center"/>
    </xf>
    <xf numFmtId="0" fontId="2" fillId="10" borderId="27" xfId="0" applyFont="1" applyFill="1" applyBorder="1" applyAlignment="1">
      <alignment horizontal="center"/>
    </xf>
    <xf numFmtId="0" fontId="2" fillId="10" borderId="25" xfId="0" applyFont="1" applyFill="1" applyBorder="1" applyAlignment="1">
      <alignment horizontal="center"/>
    </xf>
    <xf numFmtId="0" fontId="2" fillId="10" borderId="28" xfId="0" applyFont="1" applyFill="1" applyBorder="1" applyAlignment="1">
      <alignment horizontal="center"/>
    </xf>
    <xf numFmtId="3" fontId="2" fillId="10" borderId="27" xfId="0" applyNumberFormat="1" applyFont="1" applyFill="1" applyBorder="1" applyAlignment="1">
      <alignment horizontal="center"/>
    </xf>
    <xf numFmtId="3" fontId="2" fillId="10" borderId="29" xfId="0" applyNumberFormat="1" applyFont="1" applyFill="1" applyBorder="1" applyAlignment="1">
      <alignment horizontal="center"/>
    </xf>
    <xf numFmtId="0" fontId="1" fillId="10" borderId="2" xfId="0" applyFont="1" applyFill="1" applyBorder="1" applyAlignment="1" applyProtection="1">
      <alignment horizontal="center"/>
      <protection locked="0"/>
    </xf>
    <xf numFmtId="3" fontId="5" fillId="10" borderId="1" xfId="0" applyNumberFormat="1" applyFont="1" applyFill="1" applyBorder="1"/>
    <xf numFmtId="0" fontId="1" fillId="10" borderId="25" xfId="0" applyFont="1" applyFill="1" applyBorder="1" applyAlignment="1">
      <alignment horizontal="center"/>
    </xf>
    <xf numFmtId="0" fontId="2" fillId="2" borderId="38" xfId="0" applyFont="1" applyFill="1" applyBorder="1"/>
    <xf numFmtId="0" fontId="2" fillId="2" borderId="40" xfId="0" applyFont="1" applyFill="1" applyBorder="1"/>
    <xf numFmtId="0" fontId="2" fillId="2" borderId="41" xfId="0" applyFont="1" applyFill="1" applyBorder="1"/>
    <xf numFmtId="0" fontId="2" fillId="2" borderId="42" xfId="0" applyFont="1" applyFill="1" applyBorder="1"/>
    <xf numFmtId="0" fontId="2" fillId="2" borderId="43" xfId="0" applyFont="1" applyFill="1" applyBorder="1"/>
    <xf numFmtId="0" fontId="2" fillId="2" borderId="44" xfId="0" applyFont="1" applyFill="1" applyBorder="1"/>
    <xf numFmtId="0" fontId="8" fillId="10" borderId="8" xfId="0" applyFont="1" applyFill="1" applyBorder="1" applyAlignment="1" applyProtection="1">
      <alignment horizontal="center"/>
      <protection locked="0"/>
    </xf>
    <xf numFmtId="0" fontId="12" fillId="2" borderId="0" xfId="0" applyFont="1" applyFill="1"/>
    <xf numFmtId="3" fontId="2" fillId="3" borderId="4" xfId="0" applyNumberFormat="1" applyFont="1" applyFill="1" applyBorder="1" applyProtection="1">
      <protection locked="0"/>
    </xf>
    <xf numFmtId="0" fontId="2" fillId="2" borderId="8" xfId="0" applyFont="1" applyFill="1" applyBorder="1" applyProtection="1">
      <protection locked="0"/>
    </xf>
    <xf numFmtId="0" fontId="1" fillId="2" borderId="20" xfId="0" applyFont="1" applyFill="1" applyBorder="1" applyAlignment="1">
      <alignment horizontal="center"/>
    </xf>
    <xf numFmtId="0" fontId="2" fillId="3" borderId="1" xfId="0" applyFont="1" applyFill="1" applyBorder="1" applyAlignment="1" applyProtection="1">
      <alignment horizontal="center"/>
      <protection locked="0"/>
    </xf>
    <xf numFmtId="1" fontId="2" fillId="10" borderId="1" xfId="0" applyNumberFormat="1" applyFont="1" applyFill="1" applyBorder="1" applyProtection="1">
      <protection locked="0"/>
    </xf>
    <xf numFmtId="1" fontId="2" fillId="2" borderId="20" xfId="0" applyNumberFormat="1" applyFont="1" applyFill="1" applyBorder="1" applyProtection="1">
      <protection locked="0"/>
    </xf>
    <xf numFmtId="1" fontId="2" fillId="2" borderId="20" xfId="0" applyNumberFormat="1" applyFont="1" applyFill="1" applyBorder="1"/>
    <xf numFmtId="3" fontId="2" fillId="2" borderId="4" xfId="0" applyNumberFormat="1" applyFont="1" applyFill="1" applyBorder="1"/>
    <xf numFmtId="0" fontId="2" fillId="2" borderId="26" xfId="0" applyFont="1" applyFill="1" applyBorder="1"/>
    <xf numFmtId="0" fontId="2" fillId="2" borderId="4" xfId="0" quotePrefix="1" applyFont="1" applyFill="1" applyBorder="1" applyAlignment="1">
      <alignment horizontal="center"/>
    </xf>
    <xf numFmtId="0" fontId="2" fillId="2" borderId="37" xfId="0" applyFont="1" applyFill="1" applyBorder="1" applyAlignment="1">
      <alignment horizontal="left"/>
    </xf>
    <xf numFmtId="0" fontId="2" fillId="2" borderId="37" xfId="0" applyFont="1" applyFill="1" applyBorder="1"/>
    <xf numFmtId="0" fontId="1" fillId="11" borderId="1" xfId="0" applyFont="1" applyFill="1" applyBorder="1" applyAlignment="1" applyProtection="1">
      <alignment horizontal="center"/>
      <protection locked="0"/>
    </xf>
    <xf numFmtId="0" fontId="2" fillId="9" borderId="1" xfId="0" applyFont="1" applyFill="1" applyBorder="1"/>
    <xf numFmtId="0" fontId="5" fillId="10" borderId="38" xfId="0" applyFont="1" applyFill="1" applyBorder="1"/>
    <xf numFmtId="0" fontId="5" fillId="10" borderId="39" xfId="0" applyFont="1" applyFill="1" applyBorder="1"/>
    <xf numFmtId="0" fontId="5" fillId="10" borderId="40" xfId="0" applyFont="1" applyFill="1" applyBorder="1"/>
    <xf numFmtId="0" fontId="5" fillId="10" borderId="41" xfId="0" applyFont="1" applyFill="1" applyBorder="1"/>
    <xf numFmtId="0" fontId="1" fillId="10" borderId="8" xfId="0" applyFont="1" applyFill="1" applyBorder="1"/>
    <xf numFmtId="0" fontId="9" fillId="10" borderId="7" xfId="0" applyFont="1" applyFill="1" applyBorder="1"/>
    <xf numFmtId="0" fontId="2" fillId="10" borderId="0" xfId="0" applyFont="1" applyFill="1" applyAlignment="1">
      <alignment horizontal="center"/>
    </xf>
    <xf numFmtId="0" fontId="2" fillId="10" borderId="0" xfId="0" applyFont="1" applyFill="1" applyAlignment="1">
      <alignment horizontal="left"/>
    </xf>
    <xf numFmtId="0" fontId="2" fillId="10" borderId="0" xfId="0" applyFont="1" applyFill="1" applyProtection="1">
      <protection locked="0"/>
    </xf>
    <xf numFmtId="0" fontId="5" fillId="10" borderId="42" xfId="0" applyFont="1" applyFill="1" applyBorder="1"/>
    <xf numFmtId="0" fontId="1" fillId="10" borderId="0" xfId="0" applyFont="1" applyFill="1"/>
    <xf numFmtId="0" fontId="9" fillId="10" borderId="0" xfId="0" applyFont="1" applyFill="1"/>
    <xf numFmtId="0" fontId="9" fillId="10" borderId="0" xfId="0" applyFont="1" applyFill="1" applyProtection="1">
      <protection locked="0"/>
    </xf>
    <xf numFmtId="0" fontId="2" fillId="10" borderId="0" xfId="0" quotePrefix="1" applyFont="1" applyFill="1" applyAlignment="1">
      <alignment horizontal="right"/>
    </xf>
    <xf numFmtId="0" fontId="2" fillId="10" borderId="25" xfId="0" applyFont="1" applyFill="1" applyBorder="1"/>
    <xf numFmtId="0" fontId="2" fillId="10" borderId="4" xfId="0" applyFont="1" applyFill="1" applyBorder="1" applyAlignment="1">
      <alignment horizontal="right"/>
    </xf>
    <xf numFmtId="3" fontId="2" fillId="10" borderId="25" xfId="0" applyNumberFormat="1" applyFont="1" applyFill="1" applyBorder="1"/>
    <xf numFmtId="0" fontId="2" fillId="10" borderId="26" xfId="0" applyFont="1" applyFill="1" applyBorder="1"/>
    <xf numFmtId="0" fontId="2" fillId="10" borderId="4" xfId="0" applyFont="1" applyFill="1" applyBorder="1" applyAlignment="1">
      <alignment horizontal="center"/>
    </xf>
    <xf numFmtId="0" fontId="2" fillId="10" borderId="37" xfId="0" applyFont="1" applyFill="1" applyBorder="1" applyAlignment="1">
      <alignment horizontal="left"/>
    </xf>
    <xf numFmtId="0" fontId="5" fillId="10" borderId="43" xfId="0" applyFont="1" applyFill="1" applyBorder="1"/>
    <xf numFmtId="0" fontId="8" fillId="10" borderId="20" xfId="0" applyFont="1" applyFill="1" applyBorder="1" applyAlignment="1" applyProtection="1">
      <alignment horizontal="center"/>
      <protection locked="0"/>
    </xf>
    <xf numFmtId="0" fontId="2" fillId="10" borderId="20" xfId="0" applyFont="1" applyFill="1" applyBorder="1" applyAlignment="1" applyProtection="1">
      <alignment horizontal="center"/>
      <protection locked="0"/>
    </xf>
    <xf numFmtId="0" fontId="2" fillId="10" borderId="20" xfId="0" applyFont="1" applyFill="1" applyBorder="1"/>
    <xf numFmtId="3" fontId="2" fillId="10" borderId="20" xfId="0" applyNumberFormat="1" applyFont="1" applyFill="1" applyBorder="1" applyProtection="1">
      <protection locked="0"/>
    </xf>
    <xf numFmtId="0" fontId="2" fillId="10" borderId="20" xfId="0" applyFont="1" applyFill="1" applyBorder="1" applyAlignment="1">
      <alignment horizontal="center"/>
    </xf>
    <xf numFmtId="0" fontId="2" fillId="10" borderId="20" xfId="0" applyFont="1" applyFill="1" applyBorder="1" applyAlignment="1">
      <alignment horizontal="left"/>
    </xf>
    <xf numFmtId="0" fontId="5" fillId="10" borderId="20" xfId="0" applyFont="1" applyFill="1" applyBorder="1"/>
    <xf numFmtId="0" fontId="5" fillId="10" borderId="44" xfId="0" applyFont="1" applyFill="1" applyBorder="1"/>
    <xf numFmtId="0" fontId="13" fillId="5" borderId="30" xfId="0" applyFont="1" applyFill="1" applyBorder="1" applyAlignment="1">
      <alignment horizontal="center"/>
    </xf>
    <xf numFmtId="0" fontId="13" fillId="5" borderId="31" xfId="0" applyFont="1" applyFill="1" applyBorder="1" applyAlignment="1">
      <alignment horizontal="center"/>
    </xf>
    <xf numFmtId="0" fontId="13" fillId="5" borderId="32" xfId="0" applyFont="1" applyFill="1" applyBorder="1" applyAlignment="1">
      <alignment horizontal="center"/>
    </xf>
    <xf numFmtId="0" fontId="4" fillId="6" borderId="33" xfId="0" applyFont="1" applyFill="1" applyBorder="1" applyAlignment="1">
      <alignment horizontal="center"/>
    </xf>
    <xf numFmtId="0" fontId="4" fillId="6" borderId="31" xfId="0" applyFont="1" applyFill="1" applyBorder="1" applyAlignment="1">
      <alignment horizontal="center"/>
    </xf>
    <xf numFmtId="0" fontId="4" fillId="6" borderId="34" xfId="0" applyFont="1" applyFill="1" applyBorder="1" applyAlignment="1">
      <alignment horizontal="center"/>
    </xf>
    <xf numFmtId="0" fontId="4" fillId="7" borderId="33" xfId="0" applyFont="1" applyFill="1" applyBorder="1" applyAlignment="1">
      <alignment horizontal="center" wrapText="1"/>
    </xf>
    <xf numFmtId="0" fontId="4" fillId="7" borderId="35" xfId="0" applyFont="1" applyFill="1" applyBorder="1" applyAlignment="1">
      <alignment horizontal="center"/>
    </xf>
    <xf numFmtId="0" fontId="6" fillId="2" borderId="21" xfId="0" applyFont="1" applyFill="1" applyBorder="1" applyAlignment="1">
      <alignment horizontal="center"/>
    </xf>
    <xf numFmtId="0" fontId="6" fillId="2" borderId="22" xfId="0" applyFont="1" applyFill="1" applyBorder="1" applyAlignment="1">
      <alignment horizontal="center"/>
    </xf>
    <xf numFmtId="0" fontId="6" fillId="2" borderId="23" xfId="0" applyFont="1" applyFill="1" applyBorder="1" applyAlignment="1">
      <alignment horizontal="center"/>
    </xf>
    <xf numFmtId="0" fontId="1" fillId="10" borderId="1" xfId="0" applyFont="1" applyFill="1" applyBorder="1" applyAlignment="1">
      <alignment horizontal="center"/>
    </xf>
    <xf numFmtId="0" fontId="1" fillId="2" borderId="1" xfId="0" applyFont="1" applyFill="1" applyBorder="1" applyAlignment="1">
      <alignment horizontal="center"/>
    </xf>
    <xf numFmtId="0" fontId="1" fillId="0" borderId="0" xfId="0" applyFont="1" applyAlignment="1">
      <alignment horizontal="center"/>
    </xf>
    <xf numFmtId="0" fontId="1" fillId="2" borderId="0" xfId="0" applyFont="1" applyFill="1" applyAlignment="1">
      <alignment horizontal="center"/>
    </xf>
    <xf numFmtId="0" fontId="1" fillId="0" borderId="1" xfId="0" applyFont="1" applyBorder="1" applyAlignment="1">
      <alignment horizontal="center"/>
    </xf>
    <xf numFmtId="0" fontId="5" fillId="2" borderId="46" xfId="0" applyFont="1" applyFill="1" applyBorder="1" applyAlignment="1">
      <alignment horizontal="center"/>
    </xf>
    <xf numFmtId="0" fontId="5" fillId="2" borderId="3" xfId="0" applyFont="1" applyFill="1" applyBorder="1" applyAlignment="1">
      <alignment horizontal="center"/>
    </xf>
    <xf numFmtId="0" fontId="5" fillId="2" borderId="25" xfId="0" applyFont="1" applyFill="1" applyBorder="1" applyAlignment="1">
      <alignment horizontal="center"/>
    </xf>
    <xf numFmtId="0" fontId="5" fillId="9" borderId="0" xfId="0" applyFont="1" applyFill="1" applyAlignment="1">
      <alignment horizontal="left" wrapText="1"/>
    </xf>
    <xf numFmtId="0" fontId="0" fillId="0" borderId="0" xfId="0" applyAlignment="1">
      <alignment wrapText="1"/>
    </xf>
    <xf numFmtId="0" fontId="5" fillId="9" borderId="0" xfId="0" applyFont="1" applyFill="1" applyAlignment="1">
      <alignment horizontal="center" wrapText="1"/>
    </xf>
    <xf numFmtId="0" fontId="5" fillId="10" borderId="1" xfId="0" applyFont="1" applyFill="1" applyBorder="1" applyAlignment="1">
      <alignment horizontal="center"/>
    </xf>
    <xf numFmtId="0" fontId="2" fillId="2" borderId="20" xfId="0" applyFont="1" applyFill="1" applyBorder="1" applyAlignment="1" applyProtection="1">
      <alignment horizontal="left" wrapText="1"/>
      <protection locked="0"/>
    </xf>
    <xf numFmtId="0" fontId="5" fillId="2" borderId="1" xfId="0" applyFont="1" applyFill="1" applyBorder="1" applyAlignment="1">
      <alignment horizontal="center"/>
    </xf>
    <xf numFmtId="0" fontId="18" fillId="2" borderId="0" xfId="0" applyFont="1" applyFill="1" applyAlignment="1">
      <alignment horizontal="left"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colors>
    <mruColors>
      <color rgb="FF69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152400</xdr:colOff>
      <xdr:row>28</xdr:row>
      <xdr:rowOff>142875</xdr:rowOff>
    </xdr:from>
    <xdr:to>
      <xdr:col>1</xdr:col>
      <xdr:colOff>408432</xdr:colOff>
      <xdr:row>32</xdr:row>
      <xdr:rowOff>121158</xdr:rowOff>
    </xdr:to>
    <xdr:sp macro="" textlink="">
      <xdr:nvSpPr>
        <xdr:cNvPr id="3" name="Arrow: Down 2">
          <a:extLst>
            <a:ext uri="{FF2B5EF4-FFF2-40B4-BE49-F238E27FC236}">
              <a16:creationId xmlns:a16="http://schemas.microsoft.com/office/drawing/2014/main" id="{9D352366-F64C-408E-A04E-4BCF4201E432}"/>
            </a:ext>
          </a:extLst>
        </xdr:cNvPr>
        <xdr:cNvSpPr/>
      </xdr:nvSpPr>
      <xdr:spPr>
        <a:xfrm>
          <a:off x="381000" y="5172075"/>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xdr:colOff>
      <xdr:row>60</xdr:row>
      <xdr:rowOff>152400</xdr:rowOff>
    </xdr:from>
    <xdr:to>
      <xdr:col>1</xdr:col>
      <xdr:colOff>379857</xdr:colOff>
      <xdr:row>64</xdr:row>
      <xdr:rowOff>130683</xdr:rowOff>
    </xdr:to>
    <xdr:sp macro="" textlink="">
      <xdr:nvSpPr>
        <xdr:cNvPr id="4" name="Arrow: Down 3">
          <a:extLst>
            <a:ext uri="{FF2B5EF4-FFF2-40B4-BE49-F238E27FC236}">
              <a16:creationId xmlns:a16="http://schemas.microsoft.com/office/drawing/2014/main" id="{FD51989A-C888-46B8-B06C-7B3695496E61}"/>
            </a:ext>
          </a:extLst>
        </xdr:cNvPr>
        <xdr:cNvSpPr/>
      </xdr:nvSpPr>
      <xdr:spPr>
        <a:xfrm>
          <a:off x="352425" y="1202055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142875</xdr:colOff>
      <xdr:row>73</xdr:row>
      <xdr:rowOff>28575</xdr:rowOff>
    </xdr:from>
    <xdr:to>
      <xdr:col>1</xdr:col>
      <xdr:colOff>447675</xdr:colOff>
      <xdr:row>75</xdr:row>
      <xdr:rowOff>123825</xdr:rowOff>
    </xdr:to>
    <xdr:sp macro="" textlink="">
      <xdr:nvSpPr>
        <xdr:cNvPr id="2" name="Hexagon 1">
          <a:extLst>
            <a:ext uri="{FF2B5EF4-FFF2-40B4-BE49-F238E27FC236}">
              <a16:creationId xmlns:a16="http://schemas.microsoft.com/office/drawing/2014/main" id="{F8B49940-19A1-488A-B3FB-B81E99B2AC9D}"/>
            </a:ext>
          </a:extLst>
        </xdr:cNvPr>
        <xdr:cNvSpPr/>
      </xdr:nvSpPr>
      <xdr:spPr>
        <a:xfrm>
          <a:off x="142875" y="15516225"/>
          <a:ext cx="533400" cy="495300"/>
        </a:xfrm>
        <a:prstGeom prst="hex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30</xdr:row>
      <xdr:rowOff>152400</xdr:rowOff>
    </xdr:from>
    <xdr:to>
      <xdr:col>1</xdr:col>
      <xdr:colOff>408432</xdr:colOff>
      <xdr:row>36</xdr:row>
      <xdr:rowOff>130683</xdr:rowOff>
    </xdr:to>
    <xdr:sp macro="" textlink="">
      <xdr:nvSpPr>
        <xdr:cNvPr id="2" name="Arrow: Down 1">
          <a:extLst>
            <a:ext uri="{FF2B5EF4-FFF2-40B4-BE49-F238E27FC236}">
              <a16:creationId xmlns:a16="http://schemas.microsoft.com/office/drawing/2014/main" id="{AD4D696A-8E75-4260-9278-8A8B3BE02E52}"/>
            </a:ext>
          </a:extLst>
        </xdr:cNvPr>
        <xdr:cNvSpPr/>
      </xdr:nvSpPr>
      <xdr:spPr>
        <a:xfrm>
          <a:off x="381000" y="575310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70</xdr:row>
      <xdr:rowOff>180975</xdr:rowOff>
    </xdr:from>
    <xdr:to>
      <xdr:col>1</xdr:col>
      <xdr:colOff>457200</xdr:colOff>
      <xdr:row>73</xdr:row>
      <xdr:rowOff>66675</xdr:rowOff>
    </xdr:to>
    <xdr:sp macro="" textlink="">
      <xdr:nvSpPr>
        <xdr:cNvPr id="4" name="Hexagon 3">
          <a:extLst>
            <a:ext uri="{FF2B5EF4-FFF2-40B4-BE49-F238E27FC236}">
              <a16:creationId xmlns:a16="http://schemas.microsoft.com/office/drawing/2014/main" id="{22004E83-5F4C-44C6-87F8-9947A71F9BA6}"/>
            </a:ext>
          </a:extLst>
        </xdr:cNvPr>
        <xdr:cNvSpPr/>
      </xdr:nvSpPr>
      <xdr:spPr>
        <a:xfrm>
          <a:off x="152400" y="13868400"/>
          <a:ext cx="533400" cy="495300"/>
        </a:xfrm>
        <a:prstGeom prst="hex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152400</xdr:colOff>
      <xdr:row>28</xdr:row>
      <xdr:rowOff>152400</xdr:rowOff>
    </xdr:from>
    <xdr:to>
      <xdr:col>1</xdr:col>
      <xdr:colOff>408432</xdr:colOff>
      <xdr:row>32</xdr:row>
      <xdr:rowOff>130683</xdr:rowOff>
    </xdr:to>
    <xdr:sp macro="" textlink="">
      <xdr:nvSpPr>
        <xdr:cNvPr id="2" name="Arrow: Down 1">
          <a:extLst>
            <a:ext uri="{FF2B5EF4-FFF2-40B4-BE49-F238E27FC236}">
              <a16:creationId xmlns:a16="http://schemas.microsoft.com/office/drawing/2014/main" id="{7EB15938-B908-4611-9950-87A30AA02B95}"/>
            </a:ext>
          </a:extLst>
        </xdr:cNvPr>
        <xdr:cNvSpPr/>
      </xdr:nvSpPr>
      <xdr:spPr>
        <a:xfrm>
          <a:off x="381000" y="556260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45</xdr:row>
      <xdr:rowOff>142875</xdr:rowOff>
    </xdr:from>
    <xdr:to>
      <xdr:col>1</xdr:col>
      <xdr:colOff>457200</xdr:colOff>
      <xdr:row>47</xdr:row>
      <xdr:rowOff>38100</xdr:rowOff>
    </xdr:to>
    <xdr:sp macro="" textlink="">
      <xdr:nvSpPr>
        <xdr:cNvPr id="3" name="Hexagon 2">
          <a:extLst>
            <a:ext uri="{FF2B5EF4-FFF2-40B4-BE49-F238E27FC236}">
              <a16:creationId xmlns:a16="http://schemas.microsoft.com/office/drawing/2014/main" id="{C111E501-8799-40C1-B3FF-9CE2AFD1BF05}"/>
            </a:ext>
          </a:extLst>
        </xdr:cNvPr>
        <xdr:cNvSpPr/>
      </xdr:nvSpPr>
      <xdr:spPr>
        <a:xfrm>
          <a:off x="152400" y="8972550"/>
          <a:ext cx="533400" cy="495300"/>
        </a:xfrm>
        <a:prstGeom prst="hex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190500</xdr:colOff>
      <xdr:row>35</xdr:row>
      <xdr:rowOff>0</xdr:rowOff>
    </xdr:from>
    <xdr:to>
      <xdr:col>1</xdr:col>
      <xdr:colOff>446532</xdr:colOff>
      <xdr:row>38</xdr:row>
      <xdr:rowOff>121158</xdr:rowOff>
    </xdr:to>
    <xdr:sp macro="" textlink="">
      <xdr:nvSpPr>
        <xdr:cNvPr id="2" name="Arrow: Down 1">
          <a:extLst>
            <a:ext uri="{FF2B5EF4-FFF2-40B4-BE49-F238E27FC236}">
              <a16:creationId xmlns:a16="http://schemas.microsoft.com/office/drawing/2014/main" id="{EA33883B-D32B-4548-A442-BF455130FD39}"/>
            </a:ext>
          </a:extLst>
        </xdr:cNvPr>
        <xdr:cNvSpPr/>
      </xdr:nvSpPr>
      <xdr:spPr>
        <a:xfrm>
          <a:off x="419100" y="655320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171450</xdr:colOff>
      <xdr:row>51</xdr:row>
      <xdr:rowOff>123825</xdr:rowOff>
    </xdr:from>
    <xdr:to>
      <xdr:col>1</xdr:col>
      <xdr:colOff>476250</xdr:colOff>
      <xdr:row>53</xdr:row>
      <xdr:rowOff>19050</xdr:rowOff>
    </xdr:to>
    <xdr:sp macro="" textlink="">
      <xdr:nvSpPr>
        <xdr:cNvPr id="3" name="Hexagon 2">
          <a:extLst>
            <a:ext uri="{FF2B5EF4-FFF2-40B4-BE49-F238E27FC236}">
              <a16:creationId xmlns:a16="http://schemas.microsoft.com/office/drawing/2014/main" id="{6CD55713-E85F-4DF5-88D3-045A4B527910}"/>
            </a:ext>
          </a:extLst>
        </xdr:cNvPr>
        <xdr:cNvSpPr/>
      </xdr:nvSpPr>
      <xdr:spPr>
        <a:xfrm>
          <a:off x="171450" y="9953625"/>
          <a:ext cx="533400" cy="495300"/>
        </a:xfrm>
        <a:prstGeom prst="hex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171450</xdr:colOff>
      <xdr:row>36</xdr:row>
      <xdr:rowOff>123825</xdr:rowOff>
    </xdr:from>
    <xdr:to>
      <xdr:col>1</xdr:col>
      <xdr:colOff>427482</xdr:colOff>
      <xdr:row>39</xdr:row>
      <xdr:rowOff>102108</xdr:rowOff>
    </xdr:to>
    <xdr:sp macro="" textlink="">
      <xdr:nvSpPr>
        <xdr:cNvPr id="2" name="Arrow: Down 1">
          <a:extLst>
            <a:ext uri="{FF2B5EF4-FFF2-40B4-BE49-F238E27FC236}">
              <a16:creationId xmlns:a16="http://schemas.microsoft.com/office/drawing/2014/main" id="{A6457DBE-E48F-4AF5-ADF0-29C8D509DDC3}"/>
            </a:ext>
          </a:extLst>
        </xdr:cNvPr>
        <xdr:cNvSpPr/>
      </xdr:nvSpPr>
      <xdr:spPr>
        <a:xfrm>
          <a:off x="400050" y="6734175"/>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171450</xdr:colOff>
      <xdr:row>60</xdr:row>
      <xdr:rowOff>142875</xdr:rowOff>
    </xdr:from>
    <xdr:to>
      <xdr:col>1</xdr:col>
      <xdr:colOff>476250</xdr:colOff>
      <xdr:row>63</xdr:row>
      <xdr:rowOff>38100</xdr:rowOff>
    </xdr:to>
    <xdr:sp macro="" textlink="">
      <xdr:nvSpPr>
        <xdr:cNvPr id="3" name="Hexagon 2">
          <a:extLst>
            <a:ext uri="{FF2B5EF4-FFF2-40B4-BE49-F238E27FC236}">
              <a16:creationId xmlns:a16="http://schemas.microsoft.com/office/drawing/2014/main" id="{A20BB200-6F5E-4D1B-AB35-B62FE50A8B13}"/>
            </a:ext>
          </a:extLst>
        </xdr:cNvPr>
        <xdr:cNvSpPr/>
      </xdr:nvSpPr>
      <xdr:spPr>
        <a:xfrm>
          <a:off x="171450" y="11572875"/>
          <a:ext cx="533400" cy="495300"/>
        </a:xfrm>
        <a:prstGeom prst="hex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180975</xdr:colOff>
      <xdr:row>27</xdr:row>
      <xdr:rowOff>133350</xdr:rowOff>
    </xdr:from>
    <xdr:to>
      <xdr:col>1</xdr:col>
      <xdr:colOff>437007</xdr:colOff>
      <xdr:row>31</xdr:row>
      <xdr:rowOff>111633</xdr:rowOff>
    </xdr:to>
    <xdr:sp macro="" textlink="">
      <xdr:nvSpPr>
        <xdr:cNvPr id="2" name="Arrow: Down 1">
          <a:extLst>
            <a:ext uri="{FF2B5EF4-FFF2-40B4-BE49-F238E27FC236}">
              <a16:creationId xmlns:a16="http://schemas.microsoft.com/office/drawing/2014/main" id="{20AEAF22-FC2F-4C5E-BFB9-24481243C95B}"/>
            </a:ext>
          </a:extLst>
        </xdr:cNvPr>
        <xdr:cNvSpPr/>
      </xdr:nvSpPr>
      <xdr:spPr>
        <a:xfrm>
          <a:off x="409575" y="5534025"/>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142875</xdr:colOff>
      <xdr:row>47</xdr:row>
      <xdr:rowOff>123825</xdr:rowOff>
    </xdr:from>
    <xdr:to>
      <xdr:col>1</xdr:col>
      <xdr:colOff>447675</xdr:colOff>
      <xdr:row>49</xdr:row>
      <xdr:rowOff>19050</xdr:rowOff>
    </xdr:to>
    <xdr:sp macro="" textlink="">
      <xdr:nvSpPr>
        <xdr:cNvPr id="3" name="Hexagon 2">
          <a:extLst>
            <a:ext uri="{FF2B5EF4-FFF2-40B4-BE49-F238E27FC236}">
              <a16:creationId xmlns:a16="http://schemas.microsoft.com/office/drawing/2014/main" id="{9BA57F33-B26A-4F15-8FC6-00BEAF41E095}"/>
            </a:ext>
          </a:extLst>
        </xdr:cNvPr>
        <xdr:cNvSpPr/>
      </xdr:nvSpPr>
      <xdr:spPr>
        <a:xfrm>
          <a:off x="142875" y="9544050"/>
          <a:ext cx="533400" cy="495300"/>
        </a:xfrm>
        <a:prstGeom prst="hex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219075</xdr:colOff>
      <xdr:row>27</xdr:row>
      <xdr:rowOff>142875</xdr:rowOff>
    </xdr:from>
    <xdr:to>
      <xdr:col>1</xdr:col>
      <xdr:colOff>475107</xdr:colOff>
      <xdr:row>31</xdr:row>
      <xdr:rowOff>0</xdr:rowOff>
    </xdr:to>
    <xdr:sp macro="" textlink="">
      <xdr:nvSpPr>
        <xdr:cNvPr id="2" name="Arrow: Down 1">
          <a:extLst>
            <a:ext uri="{FF2B5EF4-FFF2-40B4-BE49-F238E27FC236}">
              <a16:creationId xmlns:a16="http://schemas.microsoft.com/office/drawing/2014/main" id="{DE8807C1-468E-4ABD-9196-12636BEDAAA3}"/>
            </a:ext>
          </a:extLst>
        </xdr:cNvPr>
        <xdr:cNvSpPr/>
      </xdr:nvSpPr>
      <xdr:spPr>
        <a:xfrm>
          <a:off x="447675" y="5143500"/>
          <a:ext cx="484632" cy="9784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133350</xdr:colOff>
      <xdr:row>45</xdr:row>
      <xdr:rowOff>0</xdr:rowOff>
    </xdr:from>
    <xdr:to>
      <xdr:col>1</xdr:col>
      <xdr:colOff>438150</xdr:colOff>
      <xdr:row>46</xdr:row>
      <xdr:rowOff>114300</xdr:rowOff>
    </xdr:to>
    <xdr:sp macro="" textlink="">
      <xdr:nvSpPr>
        <xdr:cNvPr id="3" name="Hexagon 2">
          <a:extLst>
            <a:ext uri="{FF2B5EF4-FFF2-40B4-BE49-F238E27FC236}">
              <a16:creationId xmlns:a16="http://schemas.microsoft.com/office/drawing/2014/main" id="{B056775D-3EF9-4362-A578-291655DEFD47}"/>
            </a:ext>
          </a:extLst>
        </xdr:cNvPr>
        <xdr:cNvSpPr/>
      </xdr:nvSpPr>
      <xdr:spPr>
        <a:xfrm>
          <a:off x="133350" y="9039225"/>
          <a:ext cx="533400" cy="495300"/>
        </a:xfrm>
        <a:prstGeom prst="hexagon">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97015-F446-47E9-99DA-5BEA4A14FAD9}">
  <sheetPr>
    <pageSetUpPr fitToPage="1"/>
  </sheetPr>
  <dimension ref="A1:I41"/>
  <sheetViews>
    <sheetView zoomScaleNormal="100" workbookViewId="0">
      <pane ySplit="3" topLeftCell="A4" activePane="bottomLeft" state="frozen"/>
      <selection pane="bottomLeft" activeCell="H5" sqref="H5"/>
    </sheetView>
  </sheetViews>
  <sheetFormatPr defaultRowHeight="15" x14ac:dyDescent="0.25"/>
  <cols>
    <col min="1" max="1" width="15.85546875" bestFit="1" customWidth="1"/>
    <col min="2" max="2" width="31" bestFit="1" customWidth="1"/>
    <col min="3" max="3" width="8.85546875" bestFit="1" customWidth="1"/>
    <col min="4" max="4" width="10.7109375" bestFit="1" customWidth="1"/>
    <col min="5" max="5" width="16.42578125" customWidth="1"/>
    <col min="6" max="6" width="13.7109375" customWidth="1"/>
    <col min="7" max="7" width="16.42578125" customWidth="1"/>
    <col min="8" max="8" width="15.42578125" customWidth="1"/>
    <col min="9" max="9" width="18.7109375" customWidth="1"/>
  </cols>
  <sheetData>
    <row r="1" spans="1:9" ht="45.75" thickBot="1" x14ac:dyDescent="0.65">
      <c r="A1" s="394" t="s">
        <v>283</v>
      </c>
      <c r="B1" s="395"/>
      <c r="C1" s="395"/>
      <c r="D1" s="395"/>
      <c r="E1" s="395"/>
      <c r="F1" s="395"/>
      <c r="G1" s="395"/>
      <c r="H1" s="395"/>
      <c r="I1" s="396"/>
    </row>
    <row r="2" spans="1:9" ht="84" customHeight="1" thickBot="1" x14ac:dyDescent="0.45">
      <c r="A2" s="386" t="s">
        <v>35</v>
      </c>
      <c r="B2" s="387"/>
      <c r="C2" s="387"/>
      <c r="D2" s="388"/>
      <c r="E2" s="389" t="s">
        <v>36</v>
      </c>
      <c r="F2" s="390"/>
      <c r="G2" s="391"/>
      <c r="H2" s="392" t="s">
        <v>176</v>
      </c>
      <c r="I2" s="393"/>
    </row>
    <row r="3" spans="1:9" ht="63.75" thickBot="1" x14ac:dyDescent="0.3">
      <c r="A3" s="151" t="s">
        <v>175</v>
      </c>
      <c r="B3" s="152" t="s">
        <v>174</v>
      </c>
      <c r="C3" s="152" t="s">
        <v>0</v>
      </c>
      <c r="D3" s="153" t="s">
        <v>1</v>
      </c>
      <c r="E3" s="154" t="s">
        <v>29</v>
      </c>
      <c r="F3" s="155" t="s">
        <v>30</v>
      </c>
      <c r="G3" s="156" t="s">
        <v>37</v>
      </c>
      <c r="H3" s="154" t="s">
        <v>38</v>
      </c>
      <c r="I3" s="214" t="s">
        <v>183</v>
      </c>
    </row>
    <row r="4" spans="1:9" ht="15.75" x14ac:dyDescent="0.25">
      <c r="A4" s="323"/>
      <c r="B4" s="324" t="s">
        <v>2</v>
      </c>
      <c r="C4" s="325">
        <f>REAA2!F16</f>
        <v>0</v>
      </c>
      <c r="D4" s="326">
        <f>REAA2!J16</f>
        <v>0</v>
      </c>
      <c r="E4" s="327">
        <v>0</v>
      </c>
      <c r="F4" s="328" t="s">
        <v>31</v>
      </c>
      <c r="G4" s="329">
        <f>REAA2!G3</f>
        <v>0</v>
      </c>
      <c r="H4" s="330">
        <f>REAA2!K16</f>
        <v>0</v>
      </c>
      <c r="I4" s="331">
        <f>REAA2!L16</f>
        <v>0</v>
      </c>
    </row>
    <row r="5" spans="1:9" ht="15.75" x14ac:dyDescent="0.25">
      <c r="A5" s="10">
        <v>933</v>
      </c>
      <c r="B5" s="2" t="s">
        <v>3</v>
      </c>
      <c r="C5" s="142">
        <f>REAA2!F33</f>
        <v>500</v>
      </c>
      <c r="D5" s="143">
        <f>REAA2!J33</f>
        <v>0</v>
      </c>
      <c r="E5" s="8">
        <v>0</v>
      </c>
      <c r="F5" s="1" t="s">
        <v>31</v>
      </c>
      <c r="G5" s="148">
        <f>REAA2!G20</f>
        <v>2</v>
      </c>
      <c r="H5" s="130">
        <f>REAA2!K33</f>
        <v>15</v>
      </c>
      <c r="I5" s="132" t="str">
        <f>REAA2!L33</f>
        <v>HC</v>
      </c>
    </row>
    <row r="6" spans="1:9" ht="15.75" x14ac:dyDescent="0.25">
      <c r="A6" s="257"/>
      <c r="B6" s="258" t="s">
        <v>4</v>
      </c>
      <c r="C6" s="259">
        <f>REAA2!F50</f>
        <v>0</v>
      </c>
      <c r="D6" s="260">
        <f>REAA2!J50</f>
        <v>0</v>
      </c>
      <c r="E6" s="261">
        <v>0</v>
      </c>
      <c r="F6" s="242" t="s">
        <v>31</v>
      </c>
      <c r="G6" s="262">
        <f>REAA2!G37</f>
        <v>0</v>
      </c>
      <c r="H6" s="263">
        <f>REAA2!K50</f>
        <v>0</v>
      </c>
      <c r="I6" s="264">
        <f>REAA2!L50</f>
        <v>0</v>
      </c>
    </row>
    <row r="7" spans="1:9" ht="15.75" x14ac:dyDescent="0.25">
      <c r="A7" s="10">
        <v>935</v>
      </c>
      <c r="B7" s="2" t="s">
        <v>5</v>
      </c>
      <c r="C7" s="142">
        <f>REAA2!F65</f>
        <v>325</v>
      </c>
      <c r="D7" s="144">
        <f>REAA2!J65</f>
        <v>15</v>
      </c>
      <c r="E7" s="8">
        <v>0</v>
      </c>
      <c r="F7" s="1" t="s">
        <v>31</v>
      </c>
      <c r="G7" s="148">
        <f>REAA2!G54</f>
        <v>2</v>
      </c>
      <c r="H7" s="130">
        <f>REAA2!K65</f>
        <v>9</v>
      </c>
      <c r="I7" s="131" t="str">
        <f>REAA2!L65</f>
        <v>HC</v>
      </c>
    </row>
    <row r="8" spans="1:9" ht="15.75" x14ac:dyDescent="0.25">
      <c r="A8" s="10">
        <v>934</v>
      </c>
      <c r="B8" s="2" t="s">
        <v>6</v>
      </c>
      <c r="C8" s="142">
        <f>REAA2!F81</f>
        <v>380</v>
      </c>
      <c r="D8" s="144">
        <f>REAA2!J81</f>
        <v>15</v>
      </c>
      <c r="E8" s="8">
        <v>0</v>
      </c>
      <c r="F8" s="1" t="s">
        <v>31</v>
      </c>
      <c r="G8" s="148">
        <f>REAA2!G70</f>
        <v>2</v>
      </c>
      <c r="H8" s="130">
        <f>REAA2!K81</f>
        <v>9</v>
      </c>
      <c r="I8" s="131">
        <f>REAA2!L81</f>
        <v>2</v>
      </c>
    </row>
    <row r="9" spans="1:9" ht="15.75" x14ac:dyDescent="0.25">
      <c r="A9" s="10">
        <v>928</v>
      </c>
      <c r="B9" s="2" t="s">
        <v>7</v>
      </c>
      <c r="C9" s="121">
        <f>REAA3!F23</f>
        <v>1355</v>
      </c>
      <c r="D9" s="144">
        <f>REAA3!J23</f>
        <v>60</v>
      </c>
      <c r="E9" s="8">
        <v>0</v>
      </c>
      <c r="F9" s="1" t="s">
        <v>31</v>
      </c>
      <c r="G9" s="148">
        <f>REAA3!G3</f>
        <v>2</v>
      </c>
      <c r="H9" s="133">
        <f>REAA3!K23</f>
        <v>33</v>
      </c>
      <c r="I9" s="131">
        <f>REAA3!L23</f>
        <v>2</v>
      </c>
    </row>
    <row r="10" spans="1:9" ht="15.75" x14ac:dyDescent="0.25">
      <c r="A10" s="10">
        <v>927</v>
      </c>
      <c r="B10" s="2" t="s">
        <v>8</v>
      </c>
      <c r="C10" s="142">
        <f>REAA4!F18</f>
        <v>650</v>
      </c>
      <c r="D10" s="144">
        <f>REAA4!J18</f>
        <v>30</v>
      </c>
      <c r="E10" s="8">
        <v>0</v>
      </c>
      <c r="F10" s="1" t="s">
        <v>31</v>
      </c>
      <c r="G10" s="148">
        <f>REAA4!G3</f>
        <v>2</v>
      </c>
      <c r="H10" s="130">
        <f>REAA4!K18</f>
        <v>15</v>
      </c>
      <c r="I10" s="131" t="str">
        <f>REAA4!L18</f>
        <v>HC</v>
      </c>
    </row>
    <row r="11" spans="1:9" ht="15.75" x14ac:dyDescent="0.25">
      <c r="A11" s="10">
        <v>918</v>
      </c>
      <c r="B11" s="2" t="s">
        <v>9</v>
      </c>
      <c r="C11" s="142">
        <f>REAA4!F39</f>
        <v>950</v>
      </c>
      <c r="D11" s="144">
        <f>REAA4!J39</f>
        <v>40</v>
      </c>
      <c r="E11" s="8">
        <v>0</v>
      </c>
      <c r="F11" s="1" t="s">
        <v>31</v>
      </c>
      <c r="G11" s="148">
        <f>REAA4!G23</f>
        <v>2</v>
      </c>
      <c r="H11" s="130">
        <f>REAA4!K39</f>
        <v>24</v>
      </c>
      <c r="I11" s="131" t="str">
        <f>REAA4!L39</f>
        <v>HC</v>
      </c>
    </row>
    <row r="12" spans="1:9" ht="15.75" x14ac:dyDescent="0.25">
      <c r="A12" s="257"/>
      <c r="B12" s="258" t="s">
        <v>10</v>
      </c>
      <c r="C12" s="259">
        <f>REAA4!F59</f>
        <v>0</v>
      </c>
      <c r="D12" s="265">
        <f>REAA4!J59</f>
        <v>0</v>
      </c>
      <c r="E12" s="261">
        <v>0</v>
      </c>
      <c r="F12" s="242" t="s">
        <v>31</v>
      </c>
      <c r="G12" s="262">
        <f>REAA4!G43</f>
        <v>0</v>
      </c>
      <c r="H12" s="263">
        <f>REAA4!K59</f>
        <v>0</v>
      </c>
      <c r="I12" s="266" t="str">
        <f>REAA4!L59</f>
        <v>HC</v>
      </c>
    </row>
    <row r="13" spans="1:9" ht="15.75" x14ac:dyDescent="0.25">
      <c r="A13" s="10">
        <v>923</v>
      </c>
      <c r="B13" s="2" t="s">
        <v>11</v>
      </c>
      <c r="C13" s="142">
        <f>REAA4!F75</f>
        <v>775</v>
      </c>
      <c r="D13" s="144">
        <f>REAA4!J75</f>
        <v>20</v>
      </c>
      <c r="E13" s="8">
        <v>0</v>
      </c>
      <c r="F13" s="1" t="s">
        <v>31</v>
      </c>
      <c r="G13" s="148">
        <f>REAA4!G63</f>
        <v>2</v>
      </c>
      <c r="H13" s="130">
        <f>REAA4!K75</f>
        <v>9</v>
      </c>
      <c r="I13" s="131">
        <f>REAA4!L75</f>
        <v>4</v>
      </c>
    </row>
    <row r="14" spans="1:9" ht="15.75" x14ac:dyDescent="0.25">
      <c r="A14" s="257"/>
      <c r="B14" s="258" t="s">
        <v>12</v>
      </c>
      <c r="C14" s="259">
        <f>'REAA5 '!F16</f>
        <v>0</v>
      </c>
      <c r="D14" s="260">
        <f>'REAA5 '!J16</f>
        <v>0</v>
      </c>
      <c r="E14" s="261">
        <v>0</v>
      </c>
      <c r="F14" s="242" t="s">
        <v>31</v>
      </c>
      <c r="G14" s="262">
        <f>'REAA5 '!G3</f>
        <v>0</v>
      </c>
      <c r="H14" s="263">
        <f>'REAA5 '!K16</f>
        <v>0</v>
      </c>
      <c r="I14" s="264" t="str">
        <f>'REAA5 '!L16</f>
        <v>HC</v>
      </c>
    </row>
    <row r="15" spans="1:9" ht="15.75" x14ac:dyDescent="0.25">
      <c r="A15" s="10">
        <v>917</v>
      </c>
      <c r="B15" s="2" t="s">
        <v>13</v>
      </c>
      <c r="C15" s="142">
        <f>'REAA5 '!F32</f>
        <v>275</v>
      </c>
      <c r="D15" s="143">
        <f>'REAA5 '!J32</f>
        <v>20</v>
      </c>
      <c r="E15" s="8">
        <v>0</v>
      </c>
      <c r="F15" s="1" t="s">
        <v>31</v>
      </c>
      <c r="G15" s="148">
        <f>'REAA5 '!G20</f>
        <v>2</v>
      </c>
      <c r="H15" s="130">
        <f>'REAA5 '!K32</f>
        <v>9</v>
      </c>
      <c r="I15" s="132" t="str">
        <f>'REAA5 '!L32</f>
        <v>HC</v>
      </c>
    </row>
    <row r="16" spans="1:9" ht="15.75" x14ac:dyDescent="0.25">
      <c r="A16" s="10">
        <v>937</v>
      </c>
      <c r="B16" s="2" t="s">
        <v>39</v>
      </c>
      <c r="C16" s="142">
        <f>'REAA5 '!F47</f>
        <v>200</v>
      </c>
      <c r="D16" s="143">
        <f>'REAA5 '!J47</f>
        <v>15</v>
      </c>
      <c r="E16" s="8">
        <v>0</v>
      </c>
      <c r="F16" s="1" t="s">
        <v>31</v>
      </c>
      <c r="G16" s="148">
        <f>'REAA5 '!G36</f>
        <v>2</v>
      </c>
      <c r="H16" s="130">
        <f>'REAA5 '!K47</f>
        <v>9</v>
      </c>
      <c r="I16" s="132">
        <f>'REAA5 '!L47</f>
        <v>1</v>
      </c>
    </row>
    <row r="17" spans="1:9" ht="15.75" x14ac:dyDescent="0.25">
      <c r="A17" s="10">
        <v>913</v>
      </c>
      <c r="B17" s="2" t="s">
        <v>14</v>
      </c>
      <c r="C17" s="121">
        <f>REAA6!F19</f>
        <v>750</v>
      </c>
      <c r="D17" s="143">
        <f>REAA6!J19</f>
        <v>40</v>
      </c>
      <c r="E17" s="8">
        <v>0</v>
      </c>
      <c r="F17" s="1" t="s">
        <v>31</v>
      </c>
      <c r="G17" s="148">
        <f>REAA6!G3</f>
        <v>2</v>
      </c>
      <c r="H17" s="133">
        <f>REAA6!K19</f>
        <v>24</v>
      </c>
      <c r="I17" s="132">
        <f>REAA6!L19</f>
        <v>2</v>
      </c>
    </row>
    <row r="18" spans="1:9" ht="15.75" x14ac:dyDescent="0.25">
      <c r="A18" s="10">
        <v>915</v>
      </c>
      <c r="B18" s="2" t="s">
        <v>15</v>
      </c>
      <c r="C18" s="1">
        <f>REAA8!F14</f>
        <v>400</v>
      </c>
      <c r="D18" s="143">
        <f>REAA8!J14</f>
        <v>15</v>
      </c>
      <c r="E18" s="8">
        <v>0</v>
      </c>
      <c r="F18" s="1" t="s">
        <v>31</v>
      </c>
      <c r="G18" s="148">
        <f>REAA8!G3</f>
        <v>2</v>
      </c>
      <c r="H18" s="8">
        <f>REAA8!K14</f>
        <v>6</v>
      </c>
      <c r="I18" s="132" t="str">
        <f>REAA8!L14</f>
        <v>HC</v>
      </c>
    </row>
    <row r="19" spans="1:9" ht="15.75" x14ac:dyDescent="0.25">
      <c r="A19" s="10">
        <v>919</v>
      </c>
      <c r="B19" s="2" t="s">
        <v>16</v>
      </c>
      <c r="C19" s="1">
        <f>REAA9!F14</f>
        <v>300</v>
      </c>
      <c r="D19" s="143">
        <f>REAA9!J14</f>
        <v>15</v>
      </c>
      <c r="E19" s="8">
        <v>0</v>
      </c>
      <c r="F19" s="1" t="s">
        <v>31</v>
      </c>
      <c r="G19" s="148">
        <f>REAA9!G3</f>
        <v>2</v>
      </c>
      <c r="H19" s="8">
        <f>REAA9!K14</f>
        <v>6</v>
      </c>
      <c r="I19" s="132" t="str">
        <f>REAA9!L14</f>
        <v>HC</v>
      </c>
    </row>
    <row r="20" spans="1:9" ht="15.75" x14ac:dyDescent="0.25">
      <c r="A20" s="10">
        <v>906</v>
      </c>
      <c r="B20" s="2" t="s">
        <v>97</v>
      </c>
      <c r="C20" s="1">
        <f>REAA11!F19</f>
        <v>435</v>
      </c>
      <c r="D20" s="143">
        <v>10</v>
      </c>
      <c r="E20" s="8">
        <v>0</v>
      </c>
      <c r="F20" s="1" t="s">
        <v>33</v>
      </c>
      <c r="G20" s="148">
        <f>REAA11!G3</f>
        <v>2</v>
      </c>
      <c r="H20" s="8">
        <f>REAA11!K19</f>
        <v>6</v>
      </c>
      <c r="I20" s="132" t="str">
        <f>REAA11!L19</f>
        <v>HC</v>
      </c>
    </row>
    <row r="21" spans="1:9" ht="15.75" x14ac:dyDescent="0.25">
      <c r="A21" s="10">
        <v>911</v>
      </c>
      <c r="B21" s="2" t="s">
        <v>17</v>
      </c>
      <c r="C21" s="142">
        <f>REAA11!F38</f>
        <v>320</v>
      </c>
      <c r="D21" s="145">
        <v>10</v>
      </c>
      <c r="E21" s="8">
        <v>0</v>
      </c>
      <c r="F21" s="1" t="s">
        <v>33</v>
      </c>
      <c r="G21" s="148">
        <f>REAA11!G23</f>
        <v>2</v>
      </c>
      <c r="H21" s="130">
        <f>REAA11!K38</f>
        <v>4</v>
      </c>
      <c r="I21" s="134" t="str">
        <f>REAA11!L38</f>
        <v>HC</v>
      </c>
    </row>
    <row r="22" spans="1:9" ht="15.75" x14ac:dyDescent="0.25">
      <c r="A22" s="10">
        <v>910</v>
      </c>
      <c r="B22" s="2" t="s">
        <v>18</v>
      </c>
      <c r="C22" s="142">
        <f>REAA11!F53</f>
        <v>370</v>
      </c>
      <c r="D22" s="145">
        <v>10</v>
      </c>
      <c r="E22" s="8">
        <v>0</v>
      </c>
      <c r="F22" s="1" t="s">
        <v>33</v>
      </c>
      <c r="G22" s="148">
        <f>REAA11!G42</f>
        <v>2</v>
      </c>
      <c r="H22" s="130">
        <f>REAA11!K53</f>
        <v>2</v>
      </c>
      <c r="I22" s="134" t="str">
        <f>REAA11!L53</f>
        <v>HC</v>
      </c>
    </row>
    <row r="23" spans="1:9" ht="15.75" x14ac:dyDescent="0.25">
      <c r="A23" s="10">
        <v>905</v>
      </c>
      <c r="B23" s="2" t="s">
        <v>19</v>
      </c>
      <c r="C23" s="142">
        <f>REAA12!F18</f>
        <v>470</v>
      </c>
      <c r="D23" s="143">
        <v>10</v>
      </c>
      <c r="E23" s="8">
        <v>0</v>
      </c>
      <c r="F23" s="1" t="s">
        <v>33</v>
      </c>
      <c r="G23" s="148">
        <f>REAA12!G2</f>
        <v>2</v>
      </c>
      <c r="H23" s="130">
        <f>REAA12!K18</f>
        <v>6</v>
      </c>
      <c r="I23" s="132" t="str">
        <f>REAA12!L18</f>
        <v>HC</v>
      </c>
    </row>
    <row r="24" spans="1:9" ht="15.75" x14ac:dyDescent="0.25">
      <c r="A24" s="10">
        <v>909</v>
      </c>
      <c r="B24" s="2" t="s">
        <v>20</v>
      </c>
      <c r="C24" s="142">
        <f>REAA12!F39</f>
        <v>545</v>
      </c>
      <c r="D24" s="143">
        <v>10</v>
      </c>
      <c r="E24" s="8">
        <v>0</v>
      </c>
      <c r="F24" s="1" t="s">
        <v>33</v>
      </c>
      <c r="G24" s="148">
        <f>REAA12!G23</f>
        <v>2</v>
      </c>
      <c r="H24" s="130">
        <f>REAA12!K39</f>
        <v>8</v>
      </c>
      <c r="I24" s="132" t="str">
        <f>REAA12!L39</f>
        <v>HC</v>
      </c>
    </row>
    <row r="25" spans="1:9" ht="15.75" x14ac:dyDescent="0.25">
      <c r="A25" s="10">
        <v>912</v>
      </c>
      <c r="B25" s="2" t="s">
        <v>40</v>
      </c>
      <c r="C25" s="142">
        <f>REAA12!F58</f>
        <v>615</v>
      </c>
      <c r="D25" s="143">
        <f>REAA12!J58</f>
        <v>10</v>
      </c>
      <c r="E25" s="8">
        <v>0</v>
      </c>
      <c r="F25" s="1" t="s">
        <v>33</v>
      </c>
      <c r="G25" s="148">
        <f>REAA12!G43</f>
        <v>2</v>
      </c>
      <c r="H25" s="130">
        <f>REAA12!K58</f>
        <v>2</v>
      </c>
      <c r="I25" s="132">
        <f>REAA12!L58</f>
        <v>0</v>
      </c>
    </row>
    <row r="26" spans="1:9" ht="15.75" x14ac:dyDescent="0.25">
      <c r="A26" s="10">
        <v>938</v>
      </c>
      <c r="B26" s="2" t="s">
        <v>41</v>
      </c>
      <c r="C26" s="142">
        <f>REAA13!F14</f>
        <v>320</v>
      </c>
      <c r="D26" s="144">
        <v>10</v>
      </c>
      <c r="E26" s="8">
        <v>0</v>
      </c>
      <c r="F26" s="1" t="s">
        <v>33</v>
      </c>
      <c r="G26" s="148">
        <f>REAA13!G3</f>
        <v>2</v>
      </c>
      <c r="H26" s="130">
        <f>REAA13!K14</f>
        <v>4</v>
      </c>
      <c r="I26" s="131">
        <f>REAA13!L14</f>
        <v>1</v>
      </c>
    </row>
    <row r="27" spans="1:9" ht="15.75" x14ac:dyDescent="0.25">
      <c r="A27" s="10">
        <v>908</v>
      </c>
      <c r="B27" s="2" t="s">
        <v>21</v>
      </c>
      <c r="C27" s="142">
        <f>REAA13!F30</f>
        <v>420</v>
      </c>
      <c r="D27" s="143">
        <v>10</v>
      </c>
      <c r="E27" s="8">
        <v>0</v>
      </c>
      <c r="F27" s="1" t="s">
        <v>33</v>
      </c>
      <c r="G27" s="148">
        <f>REAA13!G18</f>
        <v>2</v>
      </c>
      <c r="H27" s="130">
        <f>REAA13!K30</f>
        <v>2</v>
      </c>
      <c r="I27" s="132" t="str">
        <f>REAA13!L30</f>
        <v>HC</v>
      </c>
    </row>
    <row r="28" spans="1:9" ht="15.75" x14ac:dyDescent="0.25">
      <c r="A28" s="10">
        <v>939</v>
      </c>
      <c r="B28" s="2" t="s">
        <v>42</v>
      </c>
      <c r="C28" s="142">
        <f>REAA13!F49</f>
        <v>420</v>
      </c>
      <c r="D28" s="143">
        <f>REAA13!J49</f>
        <v>5</v>
      </c>
      <c r="E28" s="8">
        <v>0</v>
      </c>
      <c r="F28" s="1" t="s">
        <v>33</v>
      </c>
      <c r="G28" s="148">
        <f>REAA13!G35</f>
        <v>2</v>
      </c>
      <c r="H28" s="135">
        <f>REAA13!K49</f>
        <v>0</v>
      </c>
      <c r="I28" s="132">
        <f>REAA13!L49</f>
        <v>1</v>
      </c>
    </row>
    <row r="29" spans="1:9" ht="15.75" x14ac:dyDescent="0.25">
      <c r="A29" s="10">
        <v>907</v>
      </c>
      <c r="B29" s="2" t="s">
        <v>184</v>
      </c>
      <c r="C29" s="146">
        <f>REAA15!F16</f>
        <v>495</v>
      </c>
      <c r="D29" s="147">
        <v>20</v>
      </c>
      <c r="E29" s="8">
        <v>0</v>
      </c>
      <c r="F29" s="1" t="s">
        <v>33</v>
      </c>
      <c r="G29" s="148">
        <f>REAA15!G3</f>
        <v>2</v>
      </c>
      <c r="H29" s="136">
        <f>REAA15!K16</f>
        <v>4</v>
      </c>
      <c r="I29" s="213">
        <f>REAA15!L16</f>
        <v>4</v>
      </c>
    </row>
    <row r="30" spans="1:9" ht="15.75" x14ac:dyDescent="0.25">
      <c r="A30" s="10">
        <v>940</v>
      </c>
      <c r="B30" s="2" t="s">
        <v>43</v>
      </c>
      <c r="C30" s="142">
        <f>REAA16!F17</f>
        <v>695</v>
      </c>
      <c r="D30" s="143">
        <v>10</v>
      </c>
      <c r="E30" s="8">
        <v>0</v>
      </c>
      <c r="F30" s="1" t="s">
        <v>33</v>
      </c>
      <c r="G30" s="148">
        <f>REAA16!G3</f>
        <v>2</v>
      </c>
      <c r="H30" s="130">
        <f>REAA16!K17</f>
        <v>0</v>
      </c>
      <c r="I30" s="132">
        <f>REAA16!L7</f>
        <v>1</v>
      </c>
    </row>
    <row r="31" spans="1:9" ht="15.75" x14ac:dyDescent="0.25">
      <c r="A31" s="10">
        <v>941</v>
      </c>
      <c r="B31" s="2" t="s">
        <v>44</v>
      </c>
      <c r="C31" s="142">
        <f>REAA16!F32</f>
        <v>1470</v>
      </c>
      <c r="D31" s="143">
        <v>10</v>
      </c>
      <c r="E31" s="8">
        <v>0</v>
      </c>
      <c r="F31" s="1" t="s">
        <v>33</v>
      </c>
      <c r="G31" s="148">
        <v>2</v>
      </c>
      <c r="H31" s="135">
        <f>REAA16!K32</f>
        <v>0</v>
      </c>
      <c r="I31" s="132">
        <f>REAA16!L32</f>
        <v>1</v>
      </c>
    </row>
    <row r="32" spans="1:9" ht="15.75" x14ac:dyDescent="0.25">
      <c r="A32" s="257"/>
      <c r="B32" s="258" t="s">
        <v>45</v>
      </c>
      <c r="C32" s="259">
        <f>REAA16!F48</f>
        <v>0</v>
      </c>
      <c r="D32" s="260">
        <f>REAA16!J48</f>
        <v>0</v>
      </c>
      <c r="E32" s="261">
        <v>0</v>
      </c>
      <c r="F32" s="242" t="s">
        <v>33</v>
      </c>
      <c r="G32" s="262">
        <f>REAA16!G36</f>
        <v>0</v>
      </c>
      <c r="H32" s="135">
        <f>REAA16!K48</f>
        <v>0</v>
      </c>
      <c r="I32" s="264">
        <f>REAA16!L48</f>
        <v>0</v>
      </c>
    </row>
    <row r="33" spans="1:9" ht="15.75" x14ac:dyDescent="0.25">
      <c r="A33" s="10">
        <v>942</v>
      </c>
      <c r="B33" s="2" t="s">
        <v>46</v>
      </c>
      <c r="C33" s="121">
        <f>REAA17!F18</f>
        <v>2770</v>
      </c>
      <c r="D33" s="143">
        <v>10</v>
      </c>
      <c r="E33" s="8">
        <v>0</v>
      </c>
      <c r="F33" s="1" t="s">
        <v>33</v>
      </c>
      <c r="G33" s="148">
        <f>REAA17!G3</f>
        <v>2</v>
      </c>
      <c r="H33" s="137">
        <f>REAA17!K18</f>
        <v>0</v>
      </c>
      <c r="I33" s="132">
        <f>REAA17!L6</f>
        <v>1</v>
      </c>
    </row>
    <row r="34" spans="1:9" ht="15.75" x14ac:dyDescent="0.25">
      <c r="A34" s="10">
        <v>902</v>
      </c>
      <c r="B34" s="2" t="s">
        <v>22</v>
      </c>
      <c r="C34" s="121">
        <f>REAA18!F15</f>
        <v>425</v>
      </c>
      <c r="D34" s="143">
        <f>REAA18!J15</f>
        <v>25</v>
      </c>
      <c r="E34" s="8">
        <v>0</v>
      </c>
      <c r="F34" s="1" t="s">
        <v>34</v>
      </c>
      <c r="G34" s="148">
        <f>REAA18!G3</f>
        <v>2</v>
      </c>
      <c r="H34" s="133">
        <f>REAA18!K15</f>
        <v>4</v>
      </c>
      <c r="I34" s="132">
        <f>REAA18!L15</f>
        <v>2</v>
      </c>
    </row>
    <row r="35" spans="1:9" ht="15.75" x14ac:dyDescent="0.25">
      <c r="A35" s="10">
        <v>903</v>
      </c>
      <c r="B35" s="2" t="s">
        <v>23</v>
      </c>
      <c r="C35" s="121">
        <f>REAA18!F32</f>
        <v>500</v>
      </c>
      <c r="D35" s="145">
        <f>REAA18!J32</f>
        <v>30</v>
      </c>
      <c r="E35" s="8">
        <v>0</v>
      </c>
      <c r="F35" s="1" t="s">
        <v>34</v>
      </c>
      <c r="G35" s="148">
        <f>REAA18!G19</f>
        <v>2</v>
      </c>
      <c r="H35" s="133">
        <f>REAA18!K32</f>
        <v>4</v>
      </c>
      <c r="I35" s="134">
        <f>REAA18!L32</f>
        <v>2</v>
      </c>
    </row>
    <row r="36" spans="1:9" ht="15.75" x14ac:dyDescent="0.25">
      <c r="A36" s="10">
        <v>900</v>
      </c>
      <c r="B36" s="2" t="s">
        <v>24</v>
      </c>
      <c r="C36" s="142">
        <f>REAA19!F24</f>
        <v>1050</v>
      </c>
      <c r="D36" s="144">
        <f>REAA19!J24</f>
        <v>70</v>
      </c>
      <c r="E36" s="8">
        <v>0</v>
      </c>
      <c r="F36" s="1" t="s">
        <v>34</v>
      </c>
      <c r="G36" s="148">
        <f>REAA19!G3</f>
        <v>2</v>
      </c>
      <c r="H36" s="130">
        <f>REAA19!K24</f>
        <v>8</v>
      </c>
      <c r="I36" s="131">
        <f>REAA19!L24</f>
        <v>2</v>
      </c>
    </row>
    <row r="37" spans="1:9" ht="15.75" x14ac:dyDescent="0.25">
      <c r="A37" s="10">
        <v>901</v>
      </c>
      <c r="B37" s="2" t="s">
        <v>25</v>
      </c>
      <c r="C37" s="142">
        <f>REAA20!F14</f>
        <v>550</v>
      </c>
      <c r="D37" s="143">
        <f>REAA20!J14</f>
        <v>20</v>
      </c>
      <c r="E37" s="8">
        <v>0</v>
      </c>
      <c r="F37" s="1" t="s">
        <v>34</v>
      </c>
      <c r="G37" s="148">
        <f>REAA20!G3</f>
        <v>2</v>
      </c>
      <c r="H37" s="130">
        <f>REAA20!K14</f>
        <v>2</v>
      </c>
      <c r="I37" s="132">
        <f>REAA20!L14</f>
        <v>2</v>
      </c>
    </row>
    <row r="38" spans="1:9" ht="15.75" x14ac:dyDescent="0.25">
      <c r="A38" s="10">
        <v>904</v>
      </c>
      <c r="B38" s="2" t="s">
        <v>96</v>
      </c>
      <c r="C38" s="142">
        <f>REAA21!F16</f>
        <v>390</v>
      </c>
      <c r="D38" s="143">
        <f>REAA21!J16</f>
        <v>30</v>
      </c>
      <c r="E38" s="8">
        <v>0</v>
      </c>
      <c r="F38" s="1" t="s">
        <v>55</v>
      </c>
      <c r="G38" s="148">
        <f>REAA21!G3</f>
        <v>2</v>
      </c>
      <c r="H38" s="130">
        <f>REAA21!K16</f>
        <v>4</v>
      </c>
      <c r="I38" s="132">
        <f>REAA21!L16</f>
        <v>2</v>
      </c>
    </row>
    <row r="39" spans="1:9" ht="15.75" x14ac:dyDescent="0.25">
      <c r="A39" s="10">
        <v>925</v>
      </c>
      <c r="B39" s="2" t="s">
        <v>26</v>
      </c>
      <c r="C39" s="142">
        <f>REAA22!F13</f>
        <v>225</v>
      </c>
      <c r="D39" s="143">
        <f>REAA22!J13</f>
        <v>10</v>
      </c>
      <c r="E39" s="8">
        <v>0</v>
      </c>
      <c r="F39" s="1" t="s">
        <v>31</v>
      </c>
      <c r="G39" s="148">
        <f>REAA22!G3</f>
        <v>2</v>
      </c>
      <c r="H39" s="130">
        <f>REAA22!K13</f>
        <v>3</v>
      </c>
      <c r="I39" s="132">
        <f>REAA22!L13</f>
        <v>2</v>
      </c>
    </row>
    <row r="40" spans="1:9" ht="15.75" x14ac:dyDescent="0.25">
      <c r="A40" s="10">
        <v>921</v>
      </c>
      <c r="B40" s="2" t="s">
        <v>27</v>
      </c>
      <c r="C40" s="142">
        <f>REAA23!F15</f>
        <v>425</v>
      </c>
      <c r="D40" s="143">
        <f>REAA23!J15</f>
        <v>20</v>
      </c>
      <c r="E40" s="8">
        <v>0</v>
      </c>
      <c r="F40" s="1" t="s">
        <v>31</v>
      </c>
      <c r="G40" s="148">
        <f>REAA23!G3</f>
        <v>2</v>
      </c>
      <c r="H40" s="130">
        <f>REAA23!K15</f>
        <v>9</v>
      </c>
      <c r="I40" s="132" t="str">
        <f>REAA23!L15</f>
        <v>HC</v>
      </c>
    </row>
    <row r="41" spans="1:9" ht="16.5" thickBot="1" x14ac:dyDescent="0.3">
      <c r="A41" s="12"/>
      <c r="B41" s="128" t="s">
        <v>28</v>
      </c>
      <c r="C41" s="149">
        <f>SUM(C4:C40)</f>
        <v>19770</v>
      </c>
      <c r="D41" s="150">
        <f>SUM(D4:D40)</f>
        <v>625</v>
      </c>
      <c r="E41" s="129">
        <f>SUM(E4:E40)</f>
        <v>0</v>
      </c>
      <c r="F41" s="138"/>
      <c r="G41" s="139">
        <f>SUM(G4:G40)</f>
        <v>64</v>
      </c>
      <c r="H41" s="140">
        <f>SUM(H4:H40)</f>
        <v>240</v>
      </c>
      <c r="I41" s="141">
        <f>SUM(I4:I40)</f>
        <v>32</v>
      </c>
    </row>
  </sheetData>
  <sheetProtection selectLockedCells="1"/>
  <mergeCells count="4">
    <mergeCell ref="A2:D2"/>
    <mergeCell ref="E2:G2"/>
    <mergeCell ref="H2:I2"/>
    <mergeCell ref="A1:I1"/>
  </mergeCells>
  <conditionalFormatting sqref="A1:A1048576">
    <cfRule type="duplicateValues" dxfId="0" priority="1"/>
  </conditionalFormatting>
  <pageMargins left="0.7" right="0.7" top="0.75" bottom="0.75" header="0.3" footer="0.3"/>
  <pageSetup scale="61" fitToHeight="0" orientation="portrait" r:id="rId1"/>
  <ignoredErrors>
    <ignoredError sqref="G5:G13 G4 G21:G29 G39:G40 G30 G14:G20 G33:G38 G32"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F4EB0-1768-47B0-8D17-6B48D055E6C8}">
  <sheetPr>
    <tabColor theme="8" tint="0.79998168889431442"/>
    <pageSetUpPr fitToPage="1"/>
  </sheetPr>
  <dimension ref="A1:M82"/>
  <sheetViews>
    <sheetView view="pageLayout" zoomScaleNormal="100" workbookViewId="0">
      <selection activeCell="K23" sqref="K23:K33"/>
    </sheetView>
  </sheetViews>
  <sheetFormatPr defaultColWidth="2.140625" defaultRowHeight="15" x14ac:dyDescent="0.25"/>
  <cols>
    <col min="1" max="1" width="3.140625" customWidth="1"/>
    <col min="2" max="3" width="8.85546875" customWidth="1"/>
    <col min="4" max="4" width="27" bestFit="1" customWidth="1"/>
    <col min="5" max="6" width="19" bestFit="1" customWidth="1"/>
    <col min="7" max="9" width="6.42578125" customWidth="1"/>
    <col min="10" max="10" width="11.42578125" bestFit="1" customWidth="1"/>
    <col min="11" max="11" width="13" bestFit="1" customWidth="1"/>
    <col min="12" max="12" width="11.85546875" bestFit="1" customWidth="1"/>
    <col min="13" max="13" width="3.140625" customWidth="1"/>
  </cols>
  <sheetData>
    <row r="1" spans="1:13" ht="16.5" thickBot="1" x14ac:dyDescent="0.3">
      <c r="B1" s="13"/>
      <c r="C1" s="13"/>
      <c r="D1" s="17"/>
      <c r="E1" s="74"/>
      <c r="F1" s="75"/>
      <c r="G1" s="14"/>
      <c r="H1" s="15"/>
      <c r="I1" s="14"/>
      <c r="J1" s="13"/>
    </row>
    <row r="2" spans="1:13" ht="15.75" x14ac:dyDescent="0.25">
      <c r="A2" s="157"/>
      <c r="B2" s="158"/>
      <c r="C2" s="158"/>
      <c r="D2" s="202"/>
      <c r="E2" s="200"/>
      <c r="F2" s="158"/>
      <c r="G2" s="203"/>
      <c r="H2" s="200"/>
      <c r="I2" s="203"/>
      <c r="J2" s="158"/>
      <c r="K2" s="159"/>
      <c r="L2" s="159"/>
      <c r="M2" s="160"/>
    </row>
    <row r="3" spans="1:13" ht="15.75" x14ac:dyDescent="0.25">
      <c r="A3" s="161"/>
      <c r="B3" s="17" t="s">
        <v>50</v>
      </c>
      <c r="C3" s="16"/>
      <c r="D3" s="162"/>
      <c r="E3" s="162"/>
      <c r="F3" s="42" t="s">
        <v>84</v>
      </c>
      <c r="G3" s="6">
        <v>0</v>
      </c>
      <c r="H3" s="18"/>
      <c r="I3" s="45"/>
      <c r="J3" s="19"/>
      <c r="K3" s="162"/>
      <c r="L3" s="162"/>
      <c r="M3" s="163"/>
    </row>
    <row r="4" spans="1:13" ht="15.75" x14ac:dyDescent="0.25">
      <c r="A4" s="161"/>
      <c r="B4" s="17"/>
      <c r="C4" s="16"/>
      <c r="D4" s="162"/>
      <c r="E4" s="17"/>
      <c r="F4" s="19"/>
      <c r="G4" s="17"/>
      <c r="H4" s="18"/>
      <c r="I4" s="45"/>
      <c r="J4" s="19"/>
      <c r="K4" s="162"/>
      <c r="L4" s="162"/>
      <c r="M4" s="163"/>
    </row>
    <row r="5" spans="1:13" ht="15.75" x14ac:dyDescent="0.25">
      <c r="A5" s="220"/>
      <c r="B5" s="332" t="s">
        <v>85</v>
      </c>
      <c r="C5" s="236" t="s">
        <v>47</v>
      </c>
      <c r="D5" s="234"/>
      <c r="E5" s="322" t="s">
        <v>49</v>
      </c>
      <c r="F5" s="236" t="s">
        <v>80</v>
      </c>
      <c r="G5" s="397" t="s">
        <v>81</v>
      </c>
      <c r="H5" s="397"/>
      <c r="I5" s="397"/>
      <c r="J5" s="237" t="s">
        <v>82</v>
      </c>
      <c r="K5" s="248" t="s">
        <v>83</v>
      </c>
      <c r="L5" s="248" t="s">
        <v>177</v>
      </c>
      <c r="M5" s="163"/>
    </row>
    <row r="6" spans="1:13" ht="15.75" x14ac:dyDescent="0.25">
      <c r="A6" s="220"/>
      <c r="B6" s="332">
        <f>TOTALS!A4</f>
        <v>0</v>
      </c>
      <c r="C6" s="238" t="s">
        <v>31</v>
      </c>
      <c r="D6" s="239" t="s">
        <v>62</v>
      </c>
      <c r="E6" s="292"/>
      <c r="F6" s="240"/>
      <c r="G6" s="241">
        <f>SUM(I5,1)</f>
        <v>1</v>
      </c>
      <c r="H6" s="242" t="s">
        <v>52</v>
      </c>
      <c r="I6" s="243">
        <f>G6+F6-1</f>
        <v>0</v>
      </c>
      <c r="J6" s="235"/>
      <c r="K6" s="244"/>
      <c r="L6" s="244" t="s">
        <v>32</v>
      </c>
      <c r="M6" s="163"/>
    </row>
    <row r="7" spans="1:13" ht="15.75" x14ac:dyDescent="0.25">
      <c r="A7" s="161"/>
      <c r="B7" s="291"/>
      <c r="C7" s="238" t="s">
        <v>31</v>
      </c>
      <c r="D7" s="239" t="s">
        <v>77</v>
      </c>
      <c r="E7" s="239"/>
      <c r="F7" s="235"/>
      <c r="G7" s="241">
        <f>SUM(I6,1)</f>
        <v>1</v>
      </c>
      <c r="H7" s="242" t="s">
        <v>52</v>
      </c>
      <c r="I7" s="243">
        <f>G7+F7-1</f>
        <v>0</v>
      </c>
      <c r="J7" s="235"/>
      <c r="K7" s="244"/>
      <c r="L7" s="244" t="s">
        <v>32</v>
      </c>
      <c r="M7" s="163"/>
    </row>
    <row r="8" spans="1:13" ht="15.75" x14ac:dyDescent="0.25">
      <c r="A8" s="161"/>
      <c r="B8" s="291"/>
      <c r="C8" s="238" t="s">
        <v>31</v>
      </c>
      <c r="D8" s="239" t="s">
        <v>51</v>
      </c>
      <c r="E8" s="239"/>
      <c r="F8" s="235"/>
      <c r="G8" s="241">
        <f>SUM(I7,1)</f>
        <v>1</v>
      </c>
      <c r="H8" s="242" t="s">
        <v>52</v>
      </c>
      <c r="I8" s="243">
        <f>G8+F8-1</f>
        <v>0</v>
      </c>
      <c r="J8" s="235"/>
      <c r="K8" s="333"/>
      <c r="L8" s="333">
        <v>0</v>
      </c>
      <c r="M8" s="163"/>
    </row>
    <row r="9" spans="1:13" ht="15.75" x14ac:dyDescent="0.25">
      <c r="A9" s="161"/>
      <c r="B9" s="291"/>
      <c r="C9" s="238" t="s">
        <v>31</v>
      </c>
      <c r="D9" s="239" t="s">
        <v>64</v>
      </c>
      <c r="E9" s="292"/>
      <c r="F9" s="235"/>
      <c r="G9" s="241">
        <f>SUM(I8,1)</f>
        <v>1</v>
      </c>
      <c r="H9" s="242" t="s">
        <v>52</v>
      </c>
      <c r="I9" s="243">
        <f>G9+F9-1</f>
        <v>0</v>
      </c>
      <c r="J9" s="235"/>
      <c r="K9" s="244"/>
      <c r="L9" s="244" t="s">
        <v>32</v>
      </c>
      <c r="M9" s="163"/>
    </row>
    <row r="10" spans="1:13" ht="15.75" x14ac:dyDescent="0.25">
      <c r="A10" s="161"/>
      <c r="B10" s="291"/>
      <c r="C10" s="238" t="s">
        <v>58</v>
      </c>
      <c r="D10" s="239" t="s">
        <v>59</v>
      </c>
      <c r="E10" s="239"/>
      <c r="F10" s="235"/>
      <c r="G10" s="241">
        <f t="shared" ref="G10:G15" si="0">SUM(I9,1)</f>
        <v>1</v>
      </c>
      <c r="H10" s="242" t="s">
        <v>52</v>
      </c>
      <c r="I10" s="243">
        <f>G10+F10-1</f>
        <v>0</v>
      </c>
      <c r="J10" s="235"/>
      <c r="K10" s="333"/>
      <c r="L10" s="333"/>
      <c r="M10" s="163"/>
    </row>
    <row r="11" spans="1:13" ht="15.75" x14ac:dyDescent="0.25">
      <c r="A11" s="161"/>
      <c r="B11" s="291"/>
      <c r="C11" s="238" t="s">
        <v>34</v>
      </c>
      <c r="D11" s="239" t="s">
        <v>54</v>
      </c>
      <c r="E11" s="239"/>
      <c r="F11" s="240"/>
      <c r="G11" s="241">
        <f t="shared" si="0"/>
        <v>1</v>
      </c>
      <c r="H11" s="242" t="s">
        <v>52</v>
      </c>
      <c r="I11" s="243">
        <f t="shared" ref="I11:I15" si="1">G11+F11-1</f>
        <v>0</v>
      </c>
      <c r="J11" s="240"/>
      <c r="K11" s="333"/>
      <c r="L11" s="333"/>
      <c r="M11" s="163"/>
    </row>
    <row r="12" spans="1:13" ht="15.75" x14ac:dyDescent="0.25">
      <c r="A12" s="161"/>
      <c r="B12" s="291"/>
      <c r="C12" s="238" t="s">
        <v>55</v>
      </c>
      <c r="D12" s="239" t="s">
        <v>56</v>
      </c>
      <c r="E12" s="239"/>
      <c r="F12" s="240"/>
      <c r="G12" s="241">
        <f t="shared" si="0"/>
        <v>1</v>
      </c>
      <c r="H12" s="242"/>
      <c r="I12" s="243">
        <f t="shared" si="1"/>
        <v>0</v>
      </c>
      <c r="J12" s="240"/>
      <c r="K12" s="333"/>
      <c r="L12" s="333"/>
      <c r="M12" s="163"/>
    </row>
    <row r="13" spans="1:13" ht="15.75" x14ac:dyDescent="0.25">
      <c r="A13" s="161"/>
      <c r="B13" s="291"/>
      <c r="C13" s="238" t="s">
        <v>33</v>
      </c>
      <c r="D13" s="239" t="s">
        <v>57</v>
      </c>
      <c r="E13" s="239"/>
      <c r="F13" s="240"/>
      <c r="G13" s="241">
        <f t="shared" si="0"/>
        <v>1</v>
      </c>
      <c r="H13" s="242" t="s">
        <v>52</v>
      </c>
      <c r="I13" s="243">
        <f t="shared" si="1"/>
        <v>0</v>
      </c>
      <c r="J13" s="235"/>
      <c r="K13" s="333"/>
      <c r="L13" s="333"/>
      <c r="M13" s="163"/>
    </row>
    <row r="14" spans="1:13" ht="15.75" x14ac:dyDescent="0.25">
      <c r="A14" s="161"/>
      <c r="B14" s="291"/>
      <c r="C14" s="238" t="s">
        <v>31</v>
      </c>
      <c r="D14" s="239" t="s">
        <v>53</v>
      </c>
      <c r="E14" s="239"/>
      <c r="F14" s="240"/>
      <c r="G14" s="241">
        <f t="shared" si="0"/>
        <v>1</v>
      </c>
      <c r="H14" s="242" t="s">
        <v>52</v>
      </c>
      <c r="I14" s="243">
        <f t="shared" si="1"/>
        <v>0</v>
      </c>
      <c r="J14" s="235"/>
      <c r="K14" s="333"/>
      <c r="L14" s="333"/>
      <c r="M14" s="163"/>
    </row>
    <row r="15" spans="1:13" ht="15.75" x14ac:dyDescent="0.25">
      <c r="A15" s="161"/>
      <c r="B15" s="291"/>
      <c r="C15" s="238" t="s">
        <v>188</v>
      </c>
      <c r="D15" s="239" t="s">
        <v>187</v>
      </c>
      <c r="E15" s="239"/>
      <c r="F15" s="240"/>
      <c r="G15" s="241">
        <f t="shared" si="0"/>
        <v>1</v>
      </c>
      <c r="H15" s="242" t="s">
        <v>52</v>
      </c>
      <c r="I15" s="243">
        <f t="shared" si="1"/>
        <v>0</v>
      </c>
      <c r="J15" s="235"/>
      <c r="K15" s="333"/>
      <c r="L15" s="333"/>
      <c r="M15" s="163"/>
    </row>
    <row r="16" spans="1:13" ht="15.75" x14ac:dyDescent="0.25">
      <c r="A16" s="161"/>
      <c r="B16" s="291"/>
      <c r="C16" s="238"/>
      <c r="D16" s="239" t="s">
        <v>60</v>
      </c>
      <c r="E16" s="239">
        <f>SUM(E6:E15)</f>
        <v>0</v>
      </c>
      <c r="F16" s="239">
        <f>SUM(F6:F15)</f>
        <v>0</v>
      </c>
      <c r="G16" s="241"/>
      <c r="H16" s="242"/>
      <c r="I16" s="243"/>
      <c r="J16" s="235">
        <f>SUM(J6:J15)</f>
        <v>0</v>
      </c>
      <c r="K16" s="235">
        <f>SUM(K6:K15)</f>
        <v>0</v>
      </c>
      <c r="L16" s="333">
        <f>SUM(L7:L15)</f>
        <v>0</v>
      </c>
      <c r="M16" s="163"/>
    </row>
    <row r="17" spans="1:13" ht="16.5" thickBot="1" x14ac:dyDescent="0.3">
      <c r="A17" s="169"/>
      <c r="B17" s="178"/>
      <c r="C17" s="51"/>
      <c r="D17" s="52"/>
      <c r="E17" s="52"/>
      <c r="F17" s="179"/>
      <c r="G17" s="53"/>
      <c r="H17" s="180"/>
      <c r="I17" s="181"/>
      <c r="J17" s="54"/>
      <c r="K17" s="101"/>
      <c r="L17" s="101"/>
      <c r="M17" s="170"/>
    </row>
    <row r="18" spans="1:13" ht="16.5" thickBot="1" x14ac:dyDescent="0.3">
      <c r="A18" s="162"/>
      <c r="B18" s="162"/>
      <c r="C18" s="50"/>
      <c r="D18" s="80"/>
      <c r="E18" s="80"/>
      <c r="F18" s="97"/>
      <c r="G18" s="189"/>
      <c r="H18" s="18"/>
      <c r="I18" s="190"/>
      <c r="J18" s="19"/>
      <c r="K18" s="162"/>
      <c r="L18" s="162"/>
      <c r="M18" s="162"/>
    </row>
    <row r="19" spans="1:13" ht="15.75" x14ac:dyDescent="0.25">
      <c r="A19" s="157"/>
      <c r="B19" s="159"/>
      <c r="C19" s="183"/>
      <c r="D19" s="100"/>
      <c r="E19" s="100"/>
      <c r="F19" s="184"/>
      <c r="G19" s="185"/>
      <c r="H19" s="186"/>
      <c r="I19" s="187"/>
      <c r="J19" s="124"/>
      <c r="K19" s="159"/>
      <c r="L19" s="159"/>
      <c r="M19" s="160"/>
    </row>
    <row r="20" spans="1:13" ht="15.75" x14ac:dyDescent="0.25">
      <c r="A20" s="161"/>
      <c r="B20" s="17" t="s">
        <v>61</v>
      </c>
      <c r="C20" s="16"/>
      <c r="D20" s="162"/>
      <c r="E20" s="162"/>
      <c r="F20" s="42" t="s">
        <v>84</v>
      </c>
      <c r="G20" s="6">
        <v>2</v>
      </c>
      <c r="H20" s="18"/>
      <c r="I20" s="45"/>
      <c r="J20" s="19"/>
      <c r="K20" s="162"/>
      <c r="L20" s="162"/>
      <c r="M20" s="163"/>
    </row>
    <row r="21" spans="1:13" ht="15.75" x14ac:dyDescent="0.25">
      <c r="A21" s="161"/>
      <c r="B21" s="162"/>
      <c r="C21" s="16"/>
      <c r="D21" s="17"/>
      <c r="E21" s="80"/>
      <c r="F21" s="97"/>
      <c r="G21" s="80"/>
      <c r="H21" s="18"/>
      <c r="I21" s="98"/>
      <c r="J21" s="97"/>
      <c r="K21" s="162"/>
      <c r="L21" s="162"/>
      <c r="M21" s="163"/>
    </row>
    <row r="22" spans="1:13" ht="15.75" x14ac:dyDescent="0.25">
      <c r="A22" s="161"/>
      <c r="B22" s="20" t="s">
        <v>85</v>
      </c>
      <c r="C22" s="20" t="s">
        <v>47</v>
      </c>
      <c r="D22" s="42"/>
      <c r="E22" s="215" t="s">
        <v>49</v>
      </c>
      <c r="F22" s="20" t="s">
        <v>80</v>
      </c>
      <c r="G22" s="398" t="s">
        <v>81</v>
      </c>
      <c r="H22" s="398"/>
      <c r="I22" s="398"/>
      <c r="J22" s="43" t="s">
        <v>82</v>
      </c>
      <c r="K22" s="42" t="s">
        <v>83</v>
      </c>
      <c r="L22" s="167" t="s">
        <v>177</v>
      </c>
      <c r="M22" s="163"/>
    </row>
    <row r="23" spans="1:13" ht="15.75" x14ac:dyDescent="0.25">
      <c r="A23" s="161"/>
      <c r="B23" s="20">
        <f>TOTALS!A5</f>
        <v>933</v>
      </c>
      <c r="C23" s="21" t="s">
        <v>31</v>
      </c>
      <c r="D23" s="168" t="s">
        <v>67</v>
      </c>
      <c r="E23" s="272">
        <v>203</v>
      </c>
      <c r="F23" s="23">
        <v>125</v>
      </c>
      <c r="G23" s="3">
        <f>1</f>
        <v>1</v>
      </c>
      <c r="H23" s="1" t="s">
        <v>52</v>
      </c>
      <c r="I23" s="22">
        <f>G23+F23-1</f>
        <v>125</v>
      </c>
      <c r="J23" s="6">
        <v>5</v>
      </c>
      <c r="K23" s="168">
        <v>3</v>
      </c>
      <c r="L23" s="168" t="s">
        <v>32</v>
      </c>
      <c r="M23" s="163"/>
    </row>
    <row r="24" spans="1:13" ht="15.75" x14ac:dyDescent="0.25">
      <c r="A24" s="161"/>
      <c r="B24" s="16"/>
      <c r="C24" s="21" t="s">
        <v>31</v>
      </c>
      <c r="D24" s="168" t="s">
        <v>68</v>
      </c>
      <c r="E24" s="272">
        <v>104</v>
      </c>
      <c r="F24" s="6">
        <v>75</v>
      </c>
      <c r="G24" s="3">
        <f>I23+1</f>
        <v>126</v>
      </c>
      <c r="H24" s="1" t="s">
        <v>52</v>
      </c>
      <c r="I24" s="22">
        <f t="shared" ref="I24:I32" si="2">G24+F24-1</f>
        <v>200</v>
      </c>
      <c r="J24" s="6">
        <v>5</v>
      </c>
      <c r="K24" s="168">
        <v>3</v>
      </c>
      <c r="L24" s="168" t="s">
        <v>32</v>
      </c>
      <c r="M24" s="163"/>
    </row>
    <row r="25" spans="1:13" ht="15.75" x14ac:dyDescent="0.25">
      <c r="A25" s="161"/>
      <c r="B25" s="16"/>
      <c r="C25" s="21" t="s">
        <v>31</v>
      </c>
      <c r="D25" s="4" t="s">
        <v>63</v>
      </c>
      <c r="E25" s="272">
        <v>154</v>
      </c>
      <c r="F25" s="6">
        <v>100</v>
      </c>
      <c r="G25" s="3">
        <f>I24+1</f>
        <v>201</v>
      </c>
      <c r="H25" s="1"/>
      <c r="I25" s="22">
        <f t="shared" si="2"/>
        <v>300</v>
      </c>
      <c r="J25" s="6">
        <v>5</v>
      </c>
      <c r="K25" s="168">
        <v>3</v>
      </c>
      <c r="L25" s="168"/>
      <c r="M25" s="163"/>
    </row>
    <row r="26" spans="1:13" ht="15.75" x14ac:dyDescent="0.25">
      <c r="A26" s="161"/>
      <c r="B26" s="16"/>
      <c r="C26" s="21" t="s">
        <v>31</v>
      </c>
      <c r="D26" s="4" t="s">
        <v>65</v>
      </c>
      <c r="E26" s="272">
        <v>143</v>
      </c>
      <c r="F26" s="6">
        <v>100</v>
      </c>
      <c r="G26" s="3">
        <f>I25+1</f>
        <v>301</v>
      </c>
      <c r="H26" s="1"/>
      <c r="I26" s="22">
        <f t="shared" si="2"/>
        <v>400</v>
      </c>
      <c r="J26" s="6">
        <v>5</v>
      </c>
      <c r="K26" s="168">
        <v>3</v>
      </c>
      <c r="L26" s="168"/>
      <c r="M26" s="163"/>
    </row>
    <row r="27" spans="1:13" ht="15.75" x14ac:dyDescent="0.25">
      <c r="A27" s="161"/>
      <c r="B27" s="16"/>
      <c r="C27" s="21" t="s">
        <v>58</v>
      </c>
      <c r="D27" s="4" t="s">
        <v>59</v>
      </c>
      <c r="E27" s="9"/>
      <c r="F27" s="23">
        <v>50</v>
      </c>
      <c r="G27" s="3">
        <f t="shared" ref="G27:G32" si="3">I26+1</f>
        <v>401</v>
      </c>
      <c r="H27" s="1" t="s">
        <v>52</v>
      </c>
      <c r="I27" s="22">
        <f>G27+F27-1</f>
        <v>450</v>
      </c>
      <c r="J27" s="6"/>
      <c r="K27" s="168"/>
      <c r="L27" s="168"/>
      <c r="M27" s="163"/>
    </row>
    <row r="28" spans="1:13" ht="15.75" x14ac:dyDescent="0.25">
      <c r="A28" s="161"/>
      <c r="B28" s="16"/>
      <c r="C28" s="21" t="s">
        <v>34</v>
      </c>
      <c r="D28" s="4" t="s">
        <v>54</v>
      </c>
      <c r="E28" s="9"/>
      <c r="F28" s="23">
        <v>25</v>
      </c>
      <c r="G28" s="3">
        <f t="shared" si="3"/>
        <v>451</v>
      </c>
      <c r="H28" s="1" t="s">
        <v>52</v>
      </c>
      <c r="I28" s="22">
        <f t="shared" si="2"/>
        <v>475</v>
      </c>
      <c r="J28" s="6"/>
      <c r="K28" s="168"/>
      <c r="L28" s="168" t="s">
        <v>32</v>
      </c>
      <c r="M28" s="163"/>
    </row>
    <row r="29" spans="1:13" ht="15.75" x14ac:dyDescent="0.25">
      <c r="A29" s="161"/>
      <c r="B29" s="16"/>
      <c r="C29" s="21" t="s">
        <v>55</v>
      </c>
      <c r="D29" s="4" t="s">
        <v>56</v>
      </c>
      <c r="E29" s="9"/>
      <c r="F29" s="23">
        <v>10</v>
      </c>
      <c r="G29" s="3">
        <f t="shared" si="3"/>
        <v>476</v>
      </c>
      <c r="H29" s="1" t="s">
        <v>52</v>
      </c>
      <c r="I29" s="22">
        <f t="shared" si="2"/>
        <v>485</v>
      </c>
      <c r="J29" s="23"/>
      <c r="K29" s="168"/>
      <c r="L29" s="168"/>
      <c r="M29" s="163"/>
    </row>
    <row r="30" spans="1:13" ht="15.75" x14ac:dyDescent="0.25">
      <c r="A30" s="161"/>
      <c r="B30" s="16"/>
      <c r="C30" s="21" t="s">
        <v>33</v>
      </c>
      <c r="D30" s="4" t="s">
        <v>57</v>
      </c>
      <c r="E30" s="9"/>
      <c r="F30" s="23">
        <v>5</v>
      </c>
      <c r="G30" s="3">
        <f t="shared" si="3"/>
        <v>486</v>
      </c>
      <c r="H30" s="1" t="s">
        <v>52</v>
      </c>
      <c r="I30" s="22">
        <f t="shared" si="2"/>
        <v>490</v>
      </c>
      <c r="J30" s="23"/>
      <c r="K30" s="168"/>
      <c r="L30" s="168"/>
      <c r="M30" s="163"/>
    </row>
    <row r="31" spans="1:13" ht="15.75" x14ac:dyDescent="0.25">
      <c r="A31" s="161"/>
      <c r="B31" s="16"/>
      <c r="C31" s="21" t="s">
        <v>31</v>
      </c>
      <c r="D31" s="4" t="s">
        <v>53</v>
      </c>
      <c r="E31" s="9"/>
      <c r="F31" s="23">
        <v>5</v>
      </c>
      <c r="G31" s="3">
        <f t="shared" si="3"/>
        <v>491</v>
      </c>
      <c r="H31" s="1" t="s">
        <v>52</v>
      </c>
      <c r="I31" s="22">
        <f t="shared" si="2"/>
        <v>495</v>
      </c>
      <c r="J31" s="23">
        <v>5</v>
      </c>
      <c r="K31" s="168">
        <v>3</v>
      </c>
      <c r="L31" s="168"/>
      <c r="M31" s="163"/>
    </row>
    <row r="32" spans="1:13" ht="15.75" x14ac:dyDescent="0.25">
      <c r="A32" s="161"/>
      <c r="B32" s="16"/>
      <c r="C32" s="21" t="s">
        <v>188</v>
      </c>
      <c r="D32" s="4" t="s">
        <v>187</v>
      </c>
      <c r="E32" s="9"/>
      <c r="F32" s="23">
        <v>5</v>
      </c>
      <c r="G32" s="3">
        <f t="shared" si="3"/>
        <v>496</v>
      </c>
      <c r="H32" s="1" t="s">
        <v>52</v>
      </c>
      <c r="I32" s="22">
        <f t="shared" si="2"/>
        <v>500</v>
      </c>
      <c r="J32" s="6"/>
      <c r="K32" s="168"/>
      <c r="L32" s="168"/>
      <c r="M32" s="163"/>
    </row>
    <row r="33" spans="1:13" ht="16.5" thickBot="1" x14ac:dyDescent="0.3">
      <c r="A33" s="169"/>
      <c r="B33" s="178"/>
      <c r="C33" s="21"/>
      <c r="D33" s="25" t="s">
        <v>60</v>
      </c>
      <c r="E33" s="25">
        <f>SUM(E23:E32)</f>
        <v>604</v>
      </c>
      <c r="F33" s="173">
        <f>SUM(F23:F32)</f>
        <v>500</v>
      </c>
      <c r="G33" s="311"/>
      <c r="H33" s="275"/>
      <c r="I33" s="313"/>
      <c r="J33" s="39"/>
      <c r="K33" s="58">
        <f>SUM(K23:K32)</f>
        <v>15</v>
      </c>
      <c r="L33" s="58" t="s">
        <v>32</v>
      </c>
      <c r="M33" s="170"/>
    </row>
    <row r="34" spans="1:13" ht="15.75" x14ac:dyDescent="0.25">
      <c r="B34" s="35"/>
      <c r="C34" s="50"/>
      <c r="D34" s="80"/>
      <c r="E34" s="80"/>
      <c r="F34" s="97"/>
      <c r="G34" s="189"/>
      <c r="H34" s="18"/>
      <c r="I34" s="190"/>
      <c r="J34" s="19"/>
      <c r="K34" s="162"/>
      <c r="L34" s="162"/>
    </row>
    <row r="35" spans="1:13" ht="16.5" thickBot="1" x14ac:dyDescent="0.3">
      <c r="A35" s="162"/>
      <c r="B35" s="16"/>
      <c r="C35" s="28"/>
      <c r="D35" s="29"/>
      <c r="E35" s="29"/>
      <c r="F35" s="30"/>
      <c r="G35" s="31"/>
      <c r="H35" s="32"/>
      <c r="I35" s="33"/>
      <c r="J35" s="34"/>
      <c r="M35" s="162"/>
    </row>
    <row r="36" spans="1:13" ht="15.75" x14ac:dyDescent="0.25">
      <c r="A36" s="157"/>
      <c r="B36" s="267"/>
      <c r="C36" s="183"/>
      <c r="D36" s="100"/>
      <c r="E36" s="100"/>
      <c r="F36" s="184"/>
      <c r="G36" s="185"/>
      <c r="H36" s="186"/>
      <c r="I36" s="187"/>
      <c r="J36" s="124"/>
      <c r="K36" s="159"/>
      <c r="L36" s="159"/>
      <c r="M36" s="160"/>
    </row>
    <row r="37" spans="1:13" ht="15.75" x14ac:dyDescent="0.25">
      <c r="A37" s="161"/>
      <c r="B37" s="17" t="s">
        <v>66</v>
      </c>
      <c r="C37" s="50"/>
      <c r="D37" s="162"/>
      <c r="E37" s="162"/>
      <c r="F37" s="42" t="s">
        <v>84</v>
      </c>
      <c r="G37" s="6">
        <v>0</v>
      </c>
      <c r="H37" s="18"/>
      <c r="I37" s="45"/>
      <c r="J37" s="19"/>
      <c r="K37" s="162"/>
      <c r="L37" s="162"/>
      <c r="M37" s="163"/>
    </row>
    <row r="38" spans="1:13" ht="15.75" x14ac:dyDescent="0.25">
      <c r="A38" s="161"/>
      <c r="C38" s="50"/>
      <c r="D38" s="17"/>
      <c r="E38" s="188"/>
      <c r="F38" s="97"/>
      <c r="G38" s="189"/>
      <c r="H38" s="18"/>
      <c r="I38" s="190"/>
      <c r="J38" s="19"/>
      <c r="K38" s="162"/>
      <c r="L38" s="162"/>
      <c r="M38" s="163"/>
    </row>
    <row r="39" spans="1:13" ht="15.75" x14ac:dyDescent="0.25">
      <c r="A39" s="161"/>
      <c r="B39" s="236" t="s">
        <v>85</v>
      </c>
      <c r="C39" s="236" t="s">
        <v>47</v>
      </c>
      <c r="D39" s="234"/>
      <c r="E39" s="334" t="s">
        <v>49</v>
      </c>
      <c r="F39" s="236" t="s">
        <v>80</v>
      </c>
      <c r="G39" s="397" t="s">
        <v>81</v>
      </c>
      <c r="H39" s="397"/>
      <c r="I39" s="397"/>
      <c r="J39" s="237" t="s">
        <v>82</v>
      </c>
      <c r="K39" s="248" t="s">
        <v>83</v>
      </c>
      <c r="L39" s="248" t="s">
        <v>177</v>
      </c>
      <c r="M39" s="163"/>
    </row>
    <row r="40" spans="1:13" ht="15.75" x14ac:dyDescent="0.25">
      <c r="A40" s="161"/>
      <c r="B40" s="236">
        <f>TOTALS!A6</f>
        <v>0</v>
      </c>
      <c r="C40" s="238" t="s">
        <v>31</v>
      </c>
      <c r="D40" s="239" t="s">
        <v>69</v>
      </c>
      <c r="E40" s="239"/>
      <c r="F40" s="240"/>
      <c r="G40" s="241">
        <v>1</v>
      </c>
      <c r="H40" s="242" t="s">
        <v>52</v>
      </c>
      <c r="I40" s="243">
        <f t="shared" ref="I40:I49" si="4">G40+F40-1</f>
        <v>0</v>
      </c>
      <c r="J40" s="235"/>
      <c r="K40" s="244"/>
      <c r="L40" s="244" t="s">
        <v>32</v>
      </c>
      <c r="M40" s="163"/>
    </row>
    <row r="41" spans="1:13" ht="15.75" x14ac:dyDescent="0.25">
      <c r="A41" s="161"/>
      <c r="B41" s="291"/>
      <c r="C41" s="238" t="s">
        <v>31</v>
      </c>
      <c r="D41" s="239" t="s">
        <v>70</v>
      </c>
      <c r="E41" s="239"/>
      <c r="F41" s="235"/>
      <c r="G41" s="241">
        <f t="shared" ref="G41:G49" si="5">I40+1</f>
        <v>1</v>
      </c>
      <c r="H41" s="242" t="s">
        <v>52</v>
      </c>
      <c r="I41" s="243">
        <f t="shared" si="4"/>
        <v>0</v>
      </c>
      <c r="J41" s="235"/>
      <c r="K41" s="244"/>
      <c r="L41" s="244" t="s">
        <v>32</v>
      </c>
      <c r="M41" s="163"/>
    </row>
    <row r="42" spans="1:13" ht="15.75" x14ac:dyDescent="0.25">
      <c r="A42" s="161"/>
      <c r="B42" s="291"/>
      <c r="C42" s="238" t="s">
        <v>31</v>
      </c>
      <c r="D42" s="239" t="s">
        <v>74</v>
      </c>
      <c r="E42" s="239"/>
      <c r="F42" s="235"/>
      <c r="G42" s="241">
        <f t="shared" si="5"/>
        <v>1</v>
      </c>
      <c r="H42" s="242" t="s">
        <v>52</v>
      </c>
      <c r="I42" s="243">
        <f t="shared" si="4"/>
        <v>0</v>
      </c>
      <c r="J42" s="235"/>
      <c r="K42" s="244"/>
      <c r="L42" s="244">
        <v>0</v>
      </c>
      <c r="M42" s="163"/>
    </row>
    <row r="43" spans="1:13" ht="15.75" x14ac:dyDescent="0.25">
      <c r="A43" s="161"/>
      <c r="B43" s="291"/>
      <c r="C43" s="238" t="s">
        <v>31</v>
      </c>
      <c r="D43" s="239" t="s">
        <v>75</v>
      </c>
      <c r="E43" s="239"/>
      <c r="F43" s="235"/>
      <c r="G43" s="241">
        <f t="shared" si="5"/>
        <v>1</v>
      </c>
      <c r="H43" s="242" t="s">
        <v>52</v>
      </c>
      <c r="I43" s="243">
        <f t="shared" si="4"/>
        <v>0</v>
      </c>
      <c r="J43" s="235"/>
      <c r="K43" s="244"/>
      <c r="L43" s="244" t="s">
        <v>32</v>
      </c>
      <c r="M43" s="163"/>
    </row>
    <row r="44" spans="1:13" ht="15.75" x14ac:dyDescent="0.25">
      <c r="A44" s="55"/>
      <c r="B44" s="291"/>
      <c r="C44" s="238" t="s">
        <v>58</v>
      </c>
      <c r="D44" s="239" t="s">
        <v>59</v>
      </c>
      <c r="E44" s="239"/>
      <c r="F44" s="240"/>
      <c r="G44" s="241">
        <f t="shared" si="5"/>
        <v>1</v>
      </c>
      <c r="H44" s="242" t="s">
        <v>52</v>
      </c>
      <c r="I44" s="243">
        <f>G44+F44-1</f>
        <v>0</v>
      </c>
      <c r="J44" s="235"/>
      <c r="K44" s="244"/>
      <c r="L44" s="244"/>
      <c r="M44" s="47"/>
    </row>
    <row r="45" spans="1:13" ht="15.75" x14ac:dyDescent="0.25">
      <c r="A45" s="161"/>
      <c r="B45" s="291"/>
      <c r="C45" s="238" t="s">
        <v>34</v>
      </c>
      <c r="D45" s="239" t="s">
        <v>54</v>
      </c>
      <c r="E45" s="239"/>
      <c r="F45" s="240"/>
      <c r="G45" s="241">
        <f t="shared" si="5"/>
        <v>1</v>
      </c>
      <c r="H45" s="242" t="s">
        <v>52</v>
      </c>
      <c r="I45" s="243">
        <f t="shared" si="4"/>
        <v>0</v>
      </c>
      <c r="J45" s="235"/>
      <c r="K45" s="244"/>
      <c r="L45" s="244" t="s">
        <v>32</v>
      </c>
      <c r="M45" s="163"/>
    </row>
    <row r="46" spans="1:13" ht="15.75" x14ac:dyDescent="0.25">
      <c r="A46" s="161"/>
      <c r="B46" s="291"/>
      <c r="C46" s="238" t="s">
        <v>55</v>
      </c>
      <c r="D46" s="239" t="s">
        <v>56</v>
      </c>
      <c r="E46" s="239"/>
      <c r="F46" s="240"/>
      <c r="G46" s="241">
        <f t="shared" si="5"/>
        <v>1</v>
      </c>
      <c r="H46" s="242" t="s">
        <v>52</v>
      </c>
      <c r="I46" s="243">
        <f t="shared" si="4"/>
        <v>0</v>
      </c>
      <c r="J46" s="240"/>
      <c r="K46" s="244"/>
      <c r="L46" s="244"/>
      <c r="M46" s="163"/>
    </row>
    <row r="47" spans="1:13" ht="15.75" x14ac:dyDescent="0.25">
      <c r="A47" s="161"/>
      <c r="B47" s="291"/>
      <c r="C47" s="238" t="s">
        <v>33</v>
      </c>
      <c r="D47" s="239" t="s">
        <v>57</v>
      </c>
      <c r="E47" s="239"/>
      <c r="F47" s="240"/>
      <c r="G47" s="241">
        <f t="shared" si="5"/>
        <v>1</v>
      </c>
      <c r="H47" s="242" t="s">
        <v>52</v>
      </c>
      <c r="I47" s="243">
        <f t="shared" si="4"/>
        <v>0</v>
      </c>
      <c r="J47" s="240"/>
      <c r="K47" s="244"/>
      <c r="L47" s="244"/>
      <c r="M47" s="163"/>
    </row>
    <row r="48" spans="1:13" ht="15.75" x14ac:dyDescent="0.25">
      <c r="A48" s="161"/>
      <c r="B48" s="291"/>
      <c r="C48" s="238" t="s">
        <v>31</v>
      </c>
      <c r="D48" s="239" t="s">
        <v>53</v>
      </c>
      <c r="E48" s="239"/>
      <c r="F48" s="240"/>
      <c r="G48" s="241">
        <f t="shared" si="5"/>
        <v>1</v>
      </c>
      <c r="H48" s="242" t="s">
        <v>52</v>
      </c>
      <c r="I48" s="243">
        <f t="shared" si="4"/>
        <v>0</v>
      </c>
      <c r="J48" s="240"/>
      <c r="K48" s="244"/>
      <c r="L48" s="244"/>
      <c r="M48" s="163"/>
    </row>
    <row r="49" spans="1:13" ht="15.75" x14ac:dyDescent="0.25">
      <c r="A49" s="161"/>
      <c r="B49" s="291"/>
      <c r="C49" s="238" t="s">
        <v>188</v>
      </c>
      <c r="D49" s="239" t="s">
        <v>187</v>
      </c>
      <c r="E49" s="239"/>
      <c r="F49" s="240"/>
      <c r="G49" s="241">
        <f t="shared" si="5"/>
        <v>1</v>
      </c>
      <c r="H49" s="242" t="s">
        <v>52</v>
      </c>
      <c r="I49" s="243">
        <f t="shared" si="4"/>
        <v>0</v>
      </c>
      <c r="J49" s="235"/>
      <c r="K49" s="244"/>
      <c r="L49" s="244"/>
      <c r="M49" s="163"/>
    </row>
    <row r="50" spans="1:13" ht="15.75" x14ac:dyDescent="0.25">
      <c r="A50" s="161"/>
      <c r="B50" s="291"/>
      <c r="C50" s="238"/>
      <c r="D50" s="239" t="s">
        <v>60</v>
      </c>
      <c r="E50" s="239">
        <f>SUM(E40:E49)</f>
        <v>0</v>
      </c>
      <c r="F50" s="240">
        <f>SUM(F40:F49)</f>
        <v>0</v>
      </c>
      <c r="G50" s="241"/>
      <c r="H50" s="242"/>
      <c r="I50" s="243"/>
      <c r="J50" s="235">
        <f>SUM(J40:J49)</f>
        <v>0</v>
      </c>
      <c r="K50" s="244">
        <f>SUM(K40:K49)</f>
        <v>0</v>
      </c>
      <c r="L50" s="244">
        <f>SUM(L40:L49)</f>
        <v>0</v>
      </c>
      <c r="M50" s="163"/>
    </row>
    <row r="51" spans="1:13" ht="16.5" thickBot="1" x14ac:dyDescent="0.3">
      <c r="A51" s="169"/>
      <c r="B51" s="101"/>
      <c r="C51" s="51"/>
      <c r="D51" s="52"/>
      <c r="E51" s="52"/>
      <c r="F51" s="179"/>
      <c r="G51" s="53"/>
      <c r="H51" s="180"/>
      <c r="I51" s="181"/>
      <c r="J51" s="54"/>
      <c r="K51" s="101"/>
      <c r="L51" s="101"/>
      <c r="M51" s="170"/>
    </row>
    <row r="52" spans="1:13" ht="16.5" thickBot="1" x14ac:dyDescent="0.3">
      <c r="A52" s="162"/>
      <c r="B52" s="162"/>
      <c r="C52" s="50"/>
      <c r="D52" s="80"/>
      <c r="E52" s="80"/>
      <c r="F52" s="97"/>
      <c r="G52" s="189"/>
      <c r="H52" s="18"/>
      <c r="I52" s="190"/>
      <c r="J52" s="19"/>
      <c r="K52" s="162"/>
      <c r="L52" s="162"/>
      <c r="M52" s="162"/>
    </row>
    <row r="53" spans="1:13" ht="15.75" x14ac:dyDescent="0.25">
      <c r="A53" s="157"/>
      <c r="B53" s="159"/>
      <c r="C53" s="183"/>
      <c r="D53" s="100"/>
      <c r="E53" s="100"/>
      <c r="F53" s="124"/>
      <c r="G53" s="100"/>
      <c r="H53" s="186"/>
      <c r="I53" s="201"/>
      <c r="J53" s="124"/>
      <c r="K53" s="159"/>
      <c r="L53" s="159"/>
      <c r="M53" s="160"/>
    </row>
    <row r="54" spans="1:13" ht="15.75" x14ac:dyDescent="0.25">
      <c r="A54" s="161"/>
      <c r="B54" s="17" t="s">
        <v>71</v>
      </c>
      <c r="C54" s="16"/>
      <c r="D54" s="162"/>
      <c r="E54" s="162"/>
      <c r="F54" s="293" t="s">
        <v>84</v>
      </c>
      <c r="G54" s="6">
        <v>2</v>
      </c>
      <c r="H54" s="18"/>
      <c r="I54" s="45"/>
      <c r="J54" s="19"/>
      <c r="K54" s="162"/>
      <c r="L54" s="162"/>
      <c r="M54" s="163"/>
    </row>
    <row r="55" spans="1:13" ht="15.75" x14ac:dyDescent="0.25">
      <c r="A55" s="161"/>
      <c r="B55" s="162"/>
      <c r="C55" s="16"/>
      <c r="D55" s="17"/>
      <c r="E55" s="80"/>
      <c r="F55" s="97"/>
      <c r="G55" s="80"/>
      <c r="H55" s="18"/>
      <c r="I55" s="98"/>
      <c r="J55" s="97"/>
      <c r="K55" s="162"/>
      <c r="L55" s="162"/>
      <c r="M55" s="163"/>
    </row>
    <row r="56" spans="1:13" ht="15.75" x14ac:dyDescent="0.25">
      <c r="A56" s="161"/>
      <c r="B56" s="20" t="s">
        <v>85</v>
      </c>
      <c r="C56" s="20" t="s">
        <v>47</v>
      </c>
      <c r="D56" s="42"/>
      <c r="E56" s="215" t="s">
        <v>49</v>
      </c>
      <c r="F56" s="20" t="s">
        <v>80</v>
      </c>
      <c r="G56" s="398" t="s">
        <v>81</v>
      </c>
      <c r="H56" s="398"/>
      <c r="I56" s="398"/>
      <c r="J56" s="43" t="s">
        <v>82</v>
      </c>
      <c r="K56" s="42" t="s">
        <v>83</v>
      </c>
      <c r="L56" s="167" t="s">
        <v>177</v>
      </c>
      <c r="M56" s="163"/>
    </row>
    <row r="57" spans="1:13" ht="15.75" x14ac:dyDescent="0.25">
      <c r="A57" s="161"/>
      <c r="B57" s="20">
        <f>TOTALS!A7</f>
        <v>935</v>
      </c>
      <c r="C57" s="21" t="s">
        <v>31</v>
      </c>
      <c r="D57" s="4" t="s">
        <v>72</v>
      </c>
      <c r="E57" s="4">
        <v>251</v>
      </c>
      <c r="F57" s="6">
        <v>125</v>
      </c>
      <c r="G57" s="3">
        <v>1</v>
      </c>
      <c r="H57" s="1" t="s">
        <v>52</v>
      </c>
      <c r="I57" s="22">
        <f t="shared" ref="I57:I64" si="6">G57+F57-1</f>
        <v>125</v>
      </c>
      <c r="J57" s="6">
        <v>5</v>
      </c>
      <c r="K57" s="168">
        <v>3</v>
      </c>
      <c r="L57" s="168" t="s">
        <v>32</v>
      </c>
      <c r="M57" s="163"/>
    </row>
    <row r="58" spans="1:13" ht="15.75" x14ac:dyDescent="0.25">
      <c r="A58" s="161"/>
      <c r="B58" s="16"/>
      <c r="C58" s="21" t="s">
        <v>31</v>
      </c>
      <c r="D58" s="4" t="s">
        <v>73</v>
      </c>
      <c r="E58" s="4">
        <v>328</v>
      </c>
      <c r="F58" s="6">
        <v>125</v>
      </c>
      <c r="G58" s="3">
        <f t="shared" ref="G58:G64" si="7">I57+1</f>
        <v>126</v>
      </c>
      <c r="H58" s="1" t="s">
        <v>52</v>
      </c>
      <c r="I58" s="22">
        <f t="shared" si="6"/>
        <v>250</v>
      </c>
      <c r="J58" s="6">
        <v>5</v>
      </c>
      <c r="K58" s="168">
        <v>3</v>
      </c>
      <c r="L58" s="168" t="s">
        <v>32</v>
      </c>
      <c r="M58" s="163"/>
    </row>
    <row r="59" spans="1:13" ht="15.75" x14ac:dyDescent="0.25">
      <c r="A59" s="161"/>
      <c r="B59" s="75"/>
      <c r="C59" s="268" t="s">
        <v>58</v>
      </c>
      <c r="D59" s="269" t="s">
        <v>59</v>
      </c>
      <c r="E59" s="285"/>
      <c r="F59" s="286">
        <v>25</v>
      </c>
      <c r="G59" s="283">
        <f>I58+1</f>
        <v>251</v>
      </c>
      <c r="H59" s="271" t="s">
        <v>52</v>
      </c>
      <c r="I59" s="284">
        <f>G59+F59-1</f>
        <v>275</v>
      </c>
      <c r="J59" s="286"/>
      <c r="K59" s="294"/>
      <c r="L59" s="294"/>
      <c r="M59" s="163"/>
    </row>
    <row r="60" spans="1:13" ht="15.75" x14ac:dyDescent="0.25">
      <c r="A60" s="161"/>
      <c r="B60" s="16"/>
      <c r="C60" s="21" t="s">
        <v>34</v>
      </c>
      <c r="D60" s="4" t="s">
        <v>54</v>
      </c>
      <c r="E60" s="9"/>
      <c r="F60" s="6">
        <v>25</v>
      </c>
      <c r="G60" s="3">
        <f>I59+1</f>
        <v>276</v>
      </c>
      <c r="H60" s="1" t="s">
        <v>52</v>
      </c>
      <c r="I60" s="22">
        <f t="shared" si="6"/>
        <v>300</v>
      </c>
      <c r="J60" s="6"/>
      <c r="K60" s="168"/>
      <c r="L60" s="168"/>
      <c r="M60" s="163"/>
    </row>
    <row r="61" spans="1:13" ht="15.75" x14ac:dyDescent="0.25">
      <c r="A61" s="161"/>
      <c r="B61" s="16"/>
      <c r="C61" s="21" t="s">
        <v>55</v>
      </c>
      <c r="D61" s="4" t="s">
        <v>56</v>
      </c>
      <c r="E61" s="9"/>
      <c r="F61" s="23">
        <v>10</v>
      </c>
      <c r="G61" s="3">
        <f t="shared" si="7"/>
        <v>301</v>
      </c>
      <c r="H61" s="1" t="s">
        <v>52</v>
      </c>
      <c r="I61" s="22">
        <f t="shared" si="6"/>
        <v>310</v>
      </c>
      <c r="J61" s="23"/>
      <c r="K61" s="56"/>
      <c r="L61" s="56"/>
      <c r="M61" s="163"/>
    </row>
    <row r="62" spans="1:13" ht="15.75" x14ac:dyDescent="0.25">
      <c r="A62" s="161"/>
      <c r="B62" s="16"/>
      <c r="C62" s="21" t="s">
        <v>33</v>
      </c>
      <c r="D62" s="4" t="s">
        <v>57</v>
      </c>
      <c r="E62" s="9"/>
      <c r="F62" s="23">
        <v>5</v>
      </c>
      <c r="G62" s="3">
        <f t="shared" si="7"/>
        <v>311</v>
      </c>
      <c r="H62" s="1" t="s">
        <v>52</v>
      </c>
      <c r="I62" s="22">
        <f t="shared" si="6"/>
        <v>315</v>
      </c>
      <c r="J62" s="6"/>
      <c r="K62" s="56"/>
      <c r="L62" s="56"/>
      <c r="M62" s="163"/>
    </row>
    <row r="63" spans="1:13" ht="15.75" x14ac:dyDescent="0.25">
      <c r="A63" s="161"/>
      <c r="B63" s="16"/>
      <c r="C63" s="21" t="s">
        <v>31</v>
      </c>
      <c r="D63" s="4" t="s">
        <v>53</v>
      </c>
      <c r="E63" s="9"/>
      <c r="F63" s="23">
        <v>5</v>
      </c>
      <c r="G63" s="3">
        <f t="shared" si="7"/>
        <v>316</v>
      </c>
      <c r="H63" s="1" t="s">
        <v>52</v>
      </c>
      <c r="I63" s="22">
        <f t="shared" si="6"/>
        <v>320</v>
      </c>
      <c r="J63" s="6">
        <v>5</v>
      </c>
      <c r="K63" s="57">
        <v>3</v>
      </c>
      <c r="L63" s="56"/>
      <c r="M63" s="163"/>
    </row>
    <row r="64" spans="1:13" ht="15.75" x14ac:dyDescent="0.25">
      <c r="A64" s="161"/>
      <c r="B64" s="75"/>
      <c r="C64" s="21" t="s">
        <v>188</v>
      </c>
      <c r="D64" s="4" t="s">
        <v>187</v>
      </c>
      <c r="E64" s="9"/>
      <c r="F64" s="23">
        <v>5</v>
      </c>
      <c r="G64" s="3">
        <f t="shared" si="7"/>
        <v>321</v>
      </c>
      <c r="H64" s="1" t="s">
        <v>52</v>
      </c>
      <c r="I64" s="22">
        <f t="shared" si="6"/>
        <v>325</v>
      </c>
      <c r="J64" s="6"/>
      <c r="K64" s="56"/>
      <c r="L64" s="56"/>
      <c r="M64" s="163"/>
    </row>
    <row r="65" spans="1:13" ht="15.75" x14ac:dyDescent="0.25">
      <c r="A65" s="161"/>
      <c r="B65" s="75"/>
      <c r="C65" s="21"/>
      <c r="D65" s="25" t="s">
        <v>60</v>
      </c>
      <c r="E65" s="25">
        <f>SUM(E57:E64)</f>
        <v>579</v>
      </c>
      <c r="F65" s="25">
        <f>SUM(F57:F64)</f>
        <v>325</v>
      </c>
      <c r="G65" s="25"/>
      <c r="H65" s="275"/>
      <c r="I65" s="276"/>
      <c r="J65" s="173">
        <f>SUM(J57:J64)</f>
        <v>15</v>
      </c>
      <c r="K65" s="58">
        <f>SUM(K57:K64)</f>
        <v>9</v>
      </c>
      <c r="L65" s="58" t="s">
        <v>32</v>
      </c>
      <c r="M65" s="163"/>
    </row>
    <row r="66" spans="1:13" ht="16.5" thickBot="1" x14ac:dyDescent="0.3">
      <c r="A66" s="169"/>
      <c r="B66" s="123"/>
      <c r="C66" s="51"/>
      <c r="D66" s="52"/>
      <c r="E66" s="52"/>
      <c r="F66" s="179"/>
      <c r="G66" s="52"/>
      <c r="H66" s="180"/>
      <c r="I66" s="117"/>
      <c r="J66" s="179"/>
      <c r="K66" s="194"/>
      <c r="L66" s="194"/>
      <c r="M66" s="170"/>
    </row>
    <row r="67" spans="1:13" ht="15.75" x14ac:dyDescent="0.25">
      <c r="A67" s="162"/>
      <c r="B67" s="75"/>
      <c r="C67" s="50"/>
      <c r="D67" s="80"/>
      <c r="E67" s="80"/>
      <c r="F67" s="97"/>
      <c r="G67" s="80"/>
      <c r="H67" s="18"/>
      <c r="I67" s="98"/>
      <c r="J67" s="97"/>
      <c r="K67" s="99"/>
      <c r="L67" s="99"/>
      <c r="M67" s="162"/>
    </row>
    <row r="68" spans="1:13" ht="16.5" thickBot="1" x14ac:dyDescent="0.3">
      <c r="B68" s="13"/>
      <c r="C68" s="50"/>
      <c r="D68" s="80"/>
      <c r="E68" s="80"/>
      <c r="F68" s="97"/>
      <c r="G68" s="80"/>
      <c r="H68" s="18"/>
      <c r="I68" s="98"/>
      <c r="J68" s="97"/>
      <c r="K68" s="162"/>
      <c r="L68" s="162"/>
    </row>
    <row r="69" spans="1:13" ht="15.75" x14ac:dyDescent="0.25">
      <c r="A69" s="157"/>
      <c r="B69" s="158"/>
      <c r="C69" s="158"/>
      <c r="D69" s="100"/>
      <c r="E69" s="100"/>
      <c r="F69" s="124"/>
      <c r="G69" s="100"/>
      <c r="H69" s="100"/>
      <c r="I69" s="100"/>
      <c r="J69" s="124"/>
      <c r="K69" s="159"/>
      <c r="L69" s="159"/>
      <c r="M69" s="160"/>
    </row>
    <row r="70" spans="1:13" ht="15.75" x14ac:dyDescent="0.25">
      <c r="A70" s="161"/>
      <c r="B70" s="17" t="s">
        <v>76</v>
      </c>
      <c r="C70" s="16"/>
      <c r="D70" s="162"/>
      <c r="E70" s="162"/>
      <c r="F70" s="42" t="s">
        <v>84</v>
      </c>
      <c r="G70" s="6">
        <v>2</v>
      </c>
      <c r="H70" s="18"/>
      <c r="I70" s="45"/>
      <c r="J70" s="19"/>
      <c r="K70" s="162"/>
      <c r="L70" s="162"/>
      <c r="M70" s="163"/>
    </row>
    <row r="71" spans="1:13" ht="15.75" x14ac:dyDescent="0.25">
      <c r="A71" s="161"/>
      <c r="B71" s="162"/>
      <c r="C71" s="16"/>
      <c r="D71" s="17"/>
      <c r="E71" s="164"/>
      <c r="F71" s="165"/>
      <c r="G71" s="166"/>
      <c r="H71" s="18"/>
      <c r="I71" s="98"/>
      <c r="J71" s="19"/>
      <c r="K71" s="162"/>
      <c r="L71" s="162"/>
      <c r="M71" s="163"/>
    </row>
    <row r="72" spans="1:13" ht="15.75" x14ac:dyDescent="0.25">
      <c r="A72" s="161"/>
      <c r="B72" s="20" t="s">
        <v>85</v>
      </c>
      <c r="C72" s="20" t="s">
        <v>47</v>
      </c>
      <c r="D72" s="42"/>
      <c r="E72" s="215" t="s">
        <v>49</v>
      </c>
      <c r="F72" s="20" t="s">
        <v>80</v>
      </c>
      <c r="G72" s="398" t="s">
        <v>81</v>
      </c>
      <c r="H72" s="398"/>
      <c r="I72" s="398"/>
      <c r="J72" s="43" t="s">
        <v>82</v>
      </c>
      <c r="K72" s="42" t="s">
        <v>83</v>
      </c>
      <c r="L72" s="167" t="s">
        <v>177</v>
      </c>
      <c r="M72" s="163"/>
    </row>
    <row r="73" spans="1:13" ht="15.75" x14ac:dyDescent="0.25">
      <c r="A73" s="161"/>
      <c r="B73" s="20">
        <f>TOTALS!A8</f>
        <v>934</v>
      </c>
      <c r="C73" s="21" t="s">
        <v>31</v>
      </c>
      <c r="D73" s="4" t="s">
        <v>78</v>
      </c>
      <c r="E73" s="4">
        <v>422</v>
      </c>
      <c r="F73" s="6">
        <v>150</v>
      </c>
      <c r="G73" s="3">
        <v>1</v>
      </c>
      <c r="H73" s="1" t="s">
        <v>52</v>
      </c>
      <c r="I73" s="22">
        <f>G73+F73-1</f>
        <v>150</v>
      </c>
      <c r="J73" s="6">
        <v>5</v>
      </c>
      <c r="K73" s="168">
        <v>3</v>
      </c>
      <c r="L73" s="168" t="s">
        <v>32</v>
      </c>
      <c r="M73" s="163"/>
    </row>
    <row r="74" spans="1:13" ht="15.75" x14ac:dyDescent="0.25">
      <c r="A74" s="161"/>
      <c r="B74" s="75"/>
      <c r="C74" s="21" t="s">
        <v>31</v>
      </c>
      <c r="D74" s="4" t="s">
        <v>79</v>
      </c>
      <c r="E74" s="4">
        <v>486</v>
      </c>
      <c r="F74" s="6">
        <v>150</v>
      </c>
      <c r="G74" s="3">
        <f t="shared" ref="G74:G80" si="8">I73+1</f>
        <v>151</v>
      </c>
      <c r="H74" s="1" t="s">
        <v>52</v>
      </c>
      <c r="I74" s="22">
        <f>G74+F74-1</f>
        <v>300</v>
      </c>
      <c r="J74" s="6">
        <v>5</v>
      </c>
      <c r="K74" s="168">
        <v>3</v>
      </c>
      <c r="L74" s="168">
        <v>0</v>
      </c>
      <c r="M74" s="163"/>
    </row>
    <row r="75" spans="1:13" ht="15.75" x14ac:dyDescent="0.25">
      <c r="A75" s="161"/>
      <c r="B75" s="75"/>
      <c r="C75" s="21" t="s">
        <v>58</v>
      </c>
      <c r="D75" s="4" t="s">
        <v>59</v>
      </c>
      <c r="E75" s="9"/>
      <c r="F75" s="23">
        <v>25</v>
      </c>
      <c r="G75" s="3">
        <f>I74+1</f>
        <v>301</v>
      </c>
      <c r="H75" s="1" t="s">
        <v>52</v>
      </c>
      <c r="I75" s="22">
        <f>G75+F75-1</f>
        <v>325</v>
      </c>
      <c r="J75" s="6"/>
      <c r="K75" s="56"/>
      <c r="L75" s="56"/>
      <c r="M75" s="163"/>
    </row>
    <row r="76" spans="1:13" ht="15.75" x14ac:dyDescent="0.25">
      <c r="A76" s="161"/>
      <c r="B76" s="75"/>
      <c r="C76" s="21" t="s">
        <v>34</v>
      </c>
      <c r="D76" s="4" t="s">
        <v>54</v>
      </c>
      <c r="E76" s="9"/>
      <c r="F76" s="23">
        <v>25</v>
      </c>
      <c r="G76" s="3">
        <f>I75+1</f>
        <v>326</v>
      </c>
      <c r="H76" s="1" t="s">
        <v>52</v>
      </c>
      <c r="I76" s="22">
        <f t="shared" ref="I76:I80" si="9">G76+F76-1</f>
        <v>350</v>
      </c>
      <c r="J76" s="6"/>
      <c r="K76" s="56"/>
      <c r="L76" s="56" t="s">
        <v>32</v>
      </c>
      <c r="M76" s="163"/>
    </row>
    <row r="77" spans="1:13" ht="15.75" x14ac:dyDescent="0.25">
      <c r="A77" s="161"/>
      <c r="B77" s="75"/>
      <c r="C77" s="21" t="s">
        <v>55</v>
      </c>
      <c r="D77" s="4" t="s">
        <v>56</v>
      </c>
      <c r="E77" s="9"/>
      <c r="F77" s="23">
        <v>10</v>
      </c>
      <c r="G77" s="3">
        <f t="shared" si="8"/>
        <v>351</v>
      </c>
      <c r="H77" s="1" t="s">
        <v>52</v>
      </c>
      <c r="I77" s="22">
        <f t="shared" si="9"/>
        <v>360</v>
      </c>
      <c r="J77" s="6"/>
      <c r="K77" s="56"/>
      <c r="L77" s="56"/>
      <c r="M77" s="163"/>
    </row>
    <row r="78" spans="1:13" ht="15.75" x14ac:dyDescent="0.25">
      <c r="A78" s="161"/>
      <c r="B78" s="75"/>
      <c r="C78" s="21" t="s">
        <v>33</v>
      </c>
      <c r="D78" s="4" t="s">
        <v>57</v>
      </c>
      <c r="E78" s="9"/>
      <c r="F78" s="23">
        <v>5</v>
      </c>
      <c r="G78" s="3">
        <f t="shared" si="8"/>
        <v>361</v>
      </c>
      <c r="H78" s="1" t="s">
        <v>52</v>
      </c>
      <c r="I78" s="22">
        <f t="shared" si="9"/>
        <v>365</v>
      </c>
      <c r="J78" s="6"/>
      <c r="K78" s="56"/>
      <c r="L78" s="56"/>
      <c r="M78" s="163"/>
    </row>
    <row r="79" spans="1:13" ht="15.75" x14ac:dyDescent="0.25">
      <c r="A79" s="161"/>
      <c r="B79" s="75"/>
      <c r="C79" s="21" t="s">
        <v>31</v>
      </c>
      <c r="D79" s="4" t="s">
        <v>53</v>
      </c>
      <c r="E79" s="9"/>
      <c r="F79" s="23">
        <v>10</v>
      </c>
      <c r="G79" s="3">
        <f t="shared" si="8"/>
        <v>366</v>
      </c>
      <c r="H79" s="1" t="s">
        <v>52</v>
      </c>
      <c r="I79" s="22">
        <f t="shared" si="9"/>
        <v>375</v>
      </c>
      <c r="J79" s="6">
        <v>5</v>
      </c>
      <c r="K79" s="57">
        <v>3</v>
      </c>
      <c r="L79" s="56"/>
      <c r="M79" s="163"/>
    </row>
    <row r="80" spans="1:13" ht="15.75" x14ac:dyDescent="0.25">
      <c r="A80" s="161"/>
      <c r="B80" s="75"/>
      <c r="C80" s="21" t="s">
        <v>188</v>
      </c>
      <c r="D80" s="4" t="s">
        <v>187</v>
      </c>
      <c r="E80" s="9"/>
      <c r="F80" s="23">
        <v>5</v>
      </c>
      <c r="G80" s="3">
        <f t="shared" si="8"/>
        <v>376</v>
      </c>
      <c r="H80" s="1" t="s">
        <v>52</v>
      </c>
      <c r="I80" s="22">
        <f t="shared" si="9"/>
        <v>380</v>
      </c>
      <c r="J80" s="6"/>
      <c r="K80" s="56"/>
      <c r="L80" s="56"/>
      <c r="M80" s="163"/>
    </row>
    <row r="81" spans="1:13" ht="15.75" x14ac:dyDescent="0.25">
      <c r="A81" s="161"/>
      <c r="B81" s="75"/>
      <c r="C81" s="50"/>
      <c r="D81" s="37" t="s">
        <v>60</v>
      </c>
      <c r="E81" s="37">
        <f>SUM(E73:E80)</f>
        <v>908</v>
      </c>
      <c r="F81" s="37">
        <f>SUM(F73:F80)</f>
        <v>380</v>
      </c>
      <c r="G81" s="79"/>
      <c r="H81" s="26"/>
      <c r="I81" s="94"/>
      <c r="J81" s="173">
        <f>SUM(J73:J80)</f>
        <v>15</v>
      </c>
      <c r="K81" s="173">
        <f>SUM(K73:K80)</f>
        <v>9</v>
      </c>
      <c r="L81" s="58">
        <v>2</v>
      </c>
      <c r="M81" s="163"/>
    </row>
    <row r="82" spans="1:13" ht="15.75" thickBot="1" x14ac:dyDescent="0.3">
      <c r="A82" s="169"/>
      <c r="B82" s="101"/>
      <c r="C82" s="101"/>
      <c r="D82" s="101"/>
      <c r="E82" s="101"/>
      <c r="F82" s="101"/>
      <c r="G82" s="101"/>
      <c r="H82" s="101"/>
      <c r="I82" s="101"/>
      <c r="J82" s="101"/>
      <c r="K82" s="101"/>
      <c r="L82" s="101"/>
      <c r="M82" s="170"/>
    </row>
  </sheetData>
  <sortState xmlns:xlrd2="http://schemas.microsoft.com/office/spreadsheetml/2017/richdata2" ref="D6:L9">
    <sortCondition ref="D6:D9"/>
  </sortState>
  <mergeCells count="5">
    <mergeCell ref="G5:I5"/>
    <mergeCell ref="G22:I22"/>
    <mergeCell ref="G39:I39"/>
    <mergeCell ref="G56:I56"/>
    <mergeCell ref="G72:I72"/>
  </mergeCells>
  <pageMargins left="0.7" right="0.7" top="0.75" bottom="0.75" header="0.3" footer="0.3"/>
  <pageSetup scale="84" fitToHeight="0" orientation="landscape" r:id="rId1"/>
  <headerFooter>
    <oddHeader xml:space="preserve">&amp;L&amp;"Arial,Bold"&amp;16 24REAA ORDERS&amp;C&amp;"Arial,Bold"&amp;16Bering Strait School District
REAA 2 Precincts and AVOs&amp;RShade out any section not in election for year
</oddHeader>
  </headerFooter>
  <rowBreaks count="2" manualBreakCount="2">
    <brk id="33" max="16383" man="1"/>
    <brk id="6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BBC8F-76B5-4B0A-9659-D0EB2DFB7621}">
  <sheetPr>
    <tabColor theme="8" tint="0.79998168889431442"/>
  </sheetPr>
  <dimension ref="A1:M31"/>
  <sheetViews>
    <sheetView view="pageLayout" zoomScaleNormal="100" workbookViewId="0">
      <selection activeCell="K15" sqref="K15"/>
    </sheetView>
  </sheetViews>
  <sheetFormatPr defaultColWidth="2.85546875" defaultRowHeight="15" x14ac:dyDescent="0.25"/>
  <cols>
    <col min="1" max="1" width="3.140625" customWidth="1"/>
    <col min="2" max="3" width="8.85546875" customWidth="1"/>
    <col min="4" max="4" width="36.28515625" customWidth="1"/>
    <col min="5" max="5" width="12.7109375" bestFit="1" customWidth="1"/>
    <col min="6" max="6" width="17.42578125" customWidth="1"/>
    <col min="7" max="9" width="6.42578125" customWidth="1"/>
    <col min="10" max="10" width="10.85546875" bestFit="1" customWidth="1"/>
    <col min="11" max="11" width="13" bestFit="1" customWidth="1"/>
    <col min="12" max="12" width="11.85546875" bestFit="1" customWidth="1"/>
    <col min="13" max="13" width="3.140625" customWidth="1"/>
  </cols>
  <sheetData>
    <row r="1" spans="1:13" ht="16.5" thickBot="1" x14ac:dyDescent="0.3">
      <c r="B1" s="59"/>
      <c r="C1" s="59"/>
      <c r="D1" s="36"/>
      <c r="E1" s="15"/>
      <c r="F1" s="13"/>
      <c r="G1" s="399"/>
      <c r="H1" s="399"/>
      <c r="I1" s="399"/>
      <c r="J1" s="44"/>
    </row>
    <row r="2" spans="1:13" ht="15.75" x14ac:dyDescent="0.25">
      <c r="A2" s="157"/>
      <c r="B2" s="200"/>
      <c r="C2" s="200"/>
      <c r="D2" s="202"/>
      <c r="E2" s="200"/>
      <c r="F2" s="158"/>
      <c r="G2" s="203"/>
      <c r="H2" s="200"/>
      <c r="I2" s="203"/>
      <c r="J2" s="158"/>
      <c r="K2" s="159"/>
      <c r="L2" s="159"/>
      <c r="M2" s="160"/>
    </row>
    <row r="3" spans="1:13" ht="15.75" x14ac:dyDescent="0.25">
      <c r="A3" s="161"/>
      <c r="B3" s="17" t="s">
        <v>123</v>
      </c>
      <c r="C3" s="232"/>
      <c r="D3" s="17"/>
      <c r="E3" s="162"/>
      <c r="F3" s="215" t="s">
        <v>84</v>
      </c>
      <c r="G3" s="20">
        <v>2</v>
      </c>
      <c r="H3" s="18"/>
      <c r="I3" s="98"/>
      <c r="J3" s="75"/>
      <c r="K3" s="162"/>
      <c r="L3" s="162"/>
      <c r="M3" s="163"/>
    </row>
    <row r="4" spans="1:13" ht="15.75" x14ac:dyDescent="0.25">
      <c r="A4" s="161"/>
      <c r="B4" s="77"/>
      <c r="C4" s="18"/>
      <c r="D4" s="162"/>
      <c r="E4" s="164"/>
      <c r="F4" s="165"/>
      <c r="G4" s="166"/>
      <c r="H4" s="18"/>
      <c r="I4" s="98"/>
      <c r="J4" s="19"/>
      <c r="K4" s="162"/>
      <c r="L4" s="162"/>
      <c r="M4" s="163"/>
    </row>
    <row r="5" spans="1:13" ht="15.75" x14ac:dyDescent="0.25">
      <c r="A5" s="161"/>
      <c r="B5" s="215" t="s">
        <v>85</v>
      </c>
      <c r="C5" s="215" t="s">
        <v>47</v>
      </c>
      <c r="D5" s="42" t="s">
        <v>48</v>
      </c>
      <c r="E5" s="215" t="s">
        <v>49</v>
      </c>
      <c r="F5" s="20" t="s">
        <v>95</v>
      </c>
      <c r="G5" s="398" t="s">
        <v>81</v>
      </c>
      <c r="H5" s="398"/>
      <c r="I5" s="398"/>
      <c r="J5" s="43" t="s">
        <v>82</v>
      </c>
      <c r="K5" s="85" t="s">
        <v>83</v>
      </c>
      <c r="L5" s="85" t="s">
        <v>177</v>
      </c>
      <c r="M5" s="163"/>
    </row>
    <row r="6" spans="1:13" ht="15.75" x14ac:dyDescent="0.25">
      <c r="A6" s="161"/>
      <c r="B6" s="215">
        <f>TOTALS!A9</f>
        <v>928</v>
      </c>
      <c r="C6" s="1" t="s">
        <v>31</v>
      </c>
      <c r="D6" s="4" t="s">
        <v>242</v>
      </c>
      <c r="E6" s="4">
        <v>278</v>
      </c>
      <c r="F6" s="6">
        <v>150</v>
      </c>
      <c r="G6" s="5">
        <v>1</v>
      </c>
      <c r="H6" s="121" t="s">
        <v>52</v>
      </c>
      <c r="I6" s="122">
        <f t="shared" ref="I6:I22" si="0">G6+F6-1</f>
        <v>150</v>
      </c>
      <c r="J6" s="205">
        <v>5</v>
      </c>
      <c r="K6" s="250">
        <v>3</v>
      </c>
      <c r="L6" s="168" t="s">
        <v>32</v>
      </c>
      <c r="M6" s="163"/>
    </row>
    <row r="7" spans="1:13" ht="15.75" x14ac:dyDescent="0.25">
      <c r="A7" s="161"/>
      <c r="B7" s="77"/>
      <c r="C7" s="1" t="s">
        <v>31</v>
      </c>
      <c r="D7" s="4" t="s">
        <v>243</v>
      </c>
      <c r="E7" s="4">
        <v>225</v>
      </c>
      <c r="F7" s="6">
        <v>100</v>
      </c>
      <c r="G7" s="5">
        <f t="shared" ref="G7:G22" si="1">I6+1</f>
        <v>151</v>
      </c>
      <c r="H7" s="121" t="s">
        <v>52</v>
      </c>
      <c r="I7" s="122">
        <f t="shared" si="0"/>
        <v>250</v>
      </c>
      <c r="J7" s="205">
        <v>5</v>
      </c>
      <c r="K7" s="250">
        <v>3</v>
      </c>
      <c r="L7" s="168" t="s">
        <v>32</v>
      </c>
      <c r="M7" s="163"/>
    </row>
    <row r="8" spans="1:13" ht="15.75" x14ac:dyDescent="0.25">
      <c r="A8" s="161"/>
      <c r="B8" s="77"/>
      <c r="C8" s="1" t="s">
        <v>31</v>
      </c>
      <c r="D8" s="4" t="s">
        <v>86</v>
      </c>
      <c r="E8" s="4">
        <v>393</v>
      </c>
      <c r="F8" s="6">
        <v>75</v>
      </c>
      <c r="G8" s="5">
        <f t="shared" si="1"/>
        <v>251</v>
      </c>
      <c r="H8" s="121" t="s">
        <v>52</v>
      </c>
      <c r="I8" s="122">
        <f t="shared" si="0"/>
        <v>325</v>
      </c>
      <c r="J8" s="205">
        <v>5</v>
      </c>
      <c r="K8" s="250">
        <v>3</v>
      </c>
      <c r="L8" s="168" t="s">
        <v>32</v>
      </c>
      <c r="M8" s="163"/>
    </row>
    <row r="9" spans="1:13" ht="15.75" x14ac:dyDescent="0.25">
      <c r="A9" s="161"/>
      <c r="B9" s="77"/>
      <c r="C9" s="1" t="s">
        <v>31</v>
      </c>
      <c r="D9" s="4" t="s">
        <v>87</v>
      </c>
      <c r="E9" s="4">
        <v>510</v>
      </c>
      <c r="F9" s="6">
        <v>150</v>
      </c>
      <c r="G9" s="5">
        <f t="shared" si="1"/>
        <v>326</v>
      </c>
      <c r="H9" s="121" t="s">
        <v>52</v>
      </c>
      <c r="I9" s="122">
        <f t="shared" si="0"/>
        <v>475</v>
      </c>
      <c r="J9" s="205">
        <v>5</v>
      </c>
      <c r="K9" s="250">
        <v>3</v>
      </c>
      <c r="L9" s="4" t="s">
        <v>32</v>
      </c>
      <c r="M9" s="163"/>
    </row>
    <row r="10" spans="1:13" ht="15.75" x14ac:dyDescent="0.25">
      <c r="A10" s="161"/>
      <c r="B10" s="77"/>
      <c r="C10" s="1" t="s">
        <v>31</v>
      </c>
      <c r="D10" s="4" t="s">
        <v>88</v>
      </c>
      <c r="E10" s="4">
        <v>673</v>
      </c>
      <c r="F10" s="6">
        <v>150</v>
      </c>
      <c r="G10" s="5">
        <f t="shared" si="1"/>
        <v>476</v>
      </c>
      <c r="H10" s="121" t="s">
        <v>52</v>
      </c>
      <c r="I10" s="122">
        <f t="shared" si="0"/>
        <v>625</v>
      </c>
      <c r="J10" s="205">
        <v>5</v>
      </c>
      <c r="K10" s="250">
        <v>3</v>
      </c>
      <c r="L10" s="168">
        <v>2</v>
      </c>
      <c r="M10" s="163"/>
    </row>
    <row r="11" spans="1:13" ht="15.75" x14ac:dyDescent="0.25">
      <c r="A11" s="161"/>
      <c r="B11" s="77"/>
      <c r="C11" s="1" t="s">
        <v>31</v>
      </c>
      <c r="D11" s="4" t="s">
        <v>89</v>
      </c>
      <c r="E11" s="4">
        <v>343</v>
      </c>
      <c r="F11" s="6">
        <v>150</v>
      </c>
      <c r="G11" s="5">
        <f t="shared" si="1"/>
        <v>626</v>
      </c>
      <c r="H11" s="121" t="s">
        <v>52</v>
      </c>
      <c r="I11" s="122">
        <f t="shared" si="0"/>
        <v>775</v>
      </c>
      <c r="J11" s="205">
        <v>5</v>
      </c>
      <c r="K11" s="250">
        <v>3</v>
      </c>
      <c r="L11" s="168" t="s">
        <v>32</v>
      </c>
      <c r="M11" s="163"/>
    </row>
    <row r="12" spans="1:13" ht="15.75" x14ac:dyDescent="0.25">
      <c r="A12" s="161"/>
      <c r="B12" s="77"/>
      <c r="C12" s="1" t="s">
        <v>31</v>
      </c>
      <c r="D12" s="4" t="s">
        <v>90</v>
      </c>
      <c r="E12" s="4">
        <v>430</v>
      </c>
      <c r="F12" s="6">
        <v>150</v>
      </c>
      <c r="G12" s="5">
        <f t="shared" si="1"/>
        <v>776</v>
      </c>
      <c r="H12" s="121" t="s">
        <v>52</v>
      </c>
      <c r="I12" s="122">
        <f t="shared" si="0"/>
        <v>925</v>
      </c>
      <c r="J12" s="205">
        <v>5</v>
      </c>
      <c r="K12" s="250">
        <v>3</v>
      </c>
      <c r="L12" s="168" t="s">
        <v>32</v>
      </c>
      <c r="M12" s="163"/>
    </row>
    <row r="13" spans="1:13" ht="15.75" x14ac:dyDescent="0.25">
      <c r="A13" s="161"/>
      <c r="B13" s="77"/>
      <c r="C13" s="1" t="s">
        <v>31</v>
      </c>
      <c r="D13" s="4" t="s">
        <v>91</v>
      </c>
      <c r="E13" s="4">
        <v>125</v>
      </c>
      <c r="F13" s="23">
        <v>75</v>
      </c>
      <c r="G13" s="5">
        <f t="shared" si="1"/>
        <v>926</v>
      </c>
      <c r="H13" s="121" t="s">
        <v>52</v>
      </c>
      <c r="I13" s="122">
        <f t="shared" si="0"/>
        <v>1000</v>
      </c>
      <c r="J13" s="205">
        <v>5</v>
      </c>
      <c r="K13" s="250">
        <v>3</v>
      </c>
      <c r="L13" s="168" t="s">
        <v>32</v>
      </c>
      <c r="M13" s="163"/>
    </row>
    <row r="14" spans="1:13" ht="15.75" x14ac:dyDescent="0.25">
      <c r="A14" s="161"/>
      <c r="B14" s="77"/>
      <c r="C14" s="1" t="s">
        <v>31</v>
      </c>
      <c r="D14" s="4" t="s">
        <v>92</v>
      </c>
      <c r="E14" s="4">
        <v>358</v>
      </c>
      <c r="F14" s="6">
        <v>150</v>
      </c>
      <c r="G14" s="5">
        <f t="shared" si="1"/>
        <v>1001</v>
      </c>
      <c r="H14" s="121" t="s">
        <v>52</v>
      </c>
      <c r="I14" s="122">
        <f t="shared" si="0"/>
        <v>1150</v>
      </c>
      <c r="J14" s="205">
        <v>5</v>
      </c>
      <c r="K14" s="250">
        <v>3</v>
      </c>
      <c r="L14" s="168" t="s">
        <v>32</v>
      </c>
      <c r="M14" s="163"/>
    </row>
    <row r="15" spans="1:13" ht="15.75" x14ac:dyDescent="0.25">
      <c r="A15" s="55"/>
      <c r="B15" s="60"/>
      <c r="C15" s="11" t="s">
        <v>31</v>
      </c>
      <c r="D15" s="61" t="s">
        <v>93</v>
      </c>
      <c r="E15" s="61">
        <v>371</v>
      </c>
      <c r="F15" s="62">
        <v>100</v>
      </c>
      <c r="G15" s="63">
        <f t="shared" si="1"/>
        <v>1151</v>
      </c>
      <c r="H15" s="64" t="s">
        <v>52</v>
      </c>
      <c r="I15" s="65">
        <f t="shared" si="0"/>
        <v>1250</v>
      </c>
      <c r="J15" s="104">
        <v>5</v>
      </c>
      <c r="K15" s="251">
        <v>3</v>
      </c>
      <c r="L15" s="57" t="s">
        <v>32</v>
      </c>
      <c r="M15" s="47"/>
    </row>
    <row r="16" spans="1:13" ht="15.75" x14ac:dyDescent="0.25">
      <c r="A16" s="161"/>
      <c r="B16" s="77"/>
      <c r="C16" s="1" t="s">
        <v>31</v>
      </c>
      <c r="D16" s="4" t="s">
        <v>94</v>
      </c>
      <c r="E16" s="9"/>
      <c r="F16" s="6">
        <v>25</v>
      </c>
      <c r="G16" s="5">
        <f t="shared" si="1"/>
        <v>1251</v>
      </c>
      <c r="H16" s="121" t="s">
        <v>52</v>
      </c>
      <c r="I16" s="122">
        <f t="shared" si="0"/>
        <v>1275</v>
      </c>
      <c r="J16" s="104">
        <v>5</v>
      </c>
      <c r="K16" s="315"/>
      <c r="L16" s="56"/>
      <c r="M16" s="163"/>
    </row>
    <row r="17" spans="1:13" ht="15.75" x14ac:dyDescent="0.25">
      <c r="A17" s="161"/>
      <c r="B17" s="77"/>
      <c r="C17" s="21" t="s">
        <v>58</v>
      </c>
      <c r="D17" s="4" t="s">
        <v>59</v>
      </c>
      <c r="E17" s="9"/>
      <c r="F17" s="23">
        <v>25</v>
      </c>
      <c r="G17" s="5">
        <f t="shared" si="1"/>
        <v>1276</v>
      </c>
      <c r="H17" s="121" t="s">
        <v>52</v>
      </c>
      <c r="I17" s="122">
        <f>G17+F17-1</f>
        <v>1300</v>
      </c>
      <c r="J17" s="314"/>
      <c r="K17" s="315"/>
      <c r="L17" s="56"/>
      <c r="M17" s="163"/>
    </row>
    <row r="18" spans="1:13" ht="15.75" x14ac:dyDescent="0.25">
      <c r="A18" s="161"/>
      <c r="B18" s="77"/>
      <c r="C18" s="21" t="s">
        <v>34</v>
      </c>
      <c r="D18" s="4" t="s">
        <v>54</v>
      </c>
      <c r="E18" s="9"/>
      <c r="F18" s="6">
        <v>25</v>
      </c>
      <c r="G18" s="5">
        <f t="shared" si="1"/>
        <v>1301</v>
      </c>
      <c r="H18" s="121"/>
      <c r="I18" s="122">
        <f t="shared" si="0"/>
        <v>1325</v>
      </c>
      <c r="J18" s="314"/>
      <c r="K18" s="315"/>
      <c r="L18" s="56"/>
      <c r="M18" s="163"/>
    </row>
    <row r="19" spans="1:13" ht="15.75" x14ac:dyDescent="0.25">
      <c r="A19" s="161"/>
      <c r="B19" s="77"/>
      <c r="C19" s="21" t="s">
        <v>55</v>
      </c>
      <c r="D19" s="4" t="s">
        <v>56</v>
      </c>
      <c r="E19" s="9"/>
      <c r="F19" s="23">
        <v>10</v>
      </c>
      <c r="G19" s="5">
        <f t="shared" si="1"/>
        <v>1326</v>
      </c>
      <c r="H19" s="121" t="s">
        <v>52</v>
      </c>
      <c r="I19" s="122">
        <f t="shared" si="0"/>
        <v>1335</v>
      </c>
      <c r="J19" s="314"/>
      <c r="K19" s="315"/>
      <c r="L19" s="56"/>
      <c r="M19" s="163"/>
    </row>
    <row r="20" spans="1:13" ht="15.75" x14ac:dyDescent="0.25">
      <c r="A20" s="161"/>
      <c r="B20" s="77"/>
      <c r="C20" s="21" t="s">
        <v>33</v>
      </c>
      <c r="D20" s="4" t="s">
        <v>57</v>
      </c>
      <c r="E20" s="9"/>
      <c r="F20" s="23">
        <v>5</v>
      </c>
      <c r="G20" s="5">
        <f t="shared" si="1"/>
        <v>1336</v>
      </c>
      <c r="H20" s="121" t="s">
        <v>52</v>
      </c>
      <c r="I20" s="122">
        <f t="shared" si="0"/>
        <v>1340</v>
      </c>
      <c r="J20" s="314"/>
      <c r="K20" s="315"/>
      <c r="L20" s="56"/>
      <c r="M20" s="163"/>
    </row>
    <row r="21" spans="1:13" ht="15.75" x14ac:dyDescent="0.25">
      <c r="A21" s="161"/>
      <c r="B21" s="77"/>
      <c r="C21" s="21" t="s">
        <v>31</v>
      </c>
      <c r="D21" s="4" t="s">
        <v>53</v>
      </c>
      <c r="E21" s="9"/>
      <c r="F21" s="23">
        <v>10</v>
      </c>
      <c r="G21" s="5">
        <f t="shared" si="1"/>
        <v>1341</v>
      </c>
      <c r="H21" s="121" t="s">
        <v>52</v>
      </c>
      <c r="I21" s="122">
        <f t="shared" si="0"/>
        <v>1350</v>
      </c>
      <c r="J21" s="104">
        <v>5</v>
      </c>
      <c r="K21" s="251">
        <v>3</v>
      </c>
      <c r="L21" s="56"/>
      <c r="M21" s="163"/>
    </row>
    <row r="22" spans="1:13" ht="15.75" x14ac:dyDescent="0.25">
      <c r="A22" s="161"/>
      <c r="B22" s="77"/>
      <c r="C22" s="21" t="s">
        <v>188</v>
      </c>
      <c r="D22" s="4" t="s">
        <v>187</v>
      </c>
      <c r="E22" s="9"/>
      <c r="F22" s="23">
        <v>5</v>
      </c>
      <c r="G22" s="5">
        <f t="shared" si="1"/>
        <v>1351</v>
      </c>
      <c r="H22" s="121" t="s">
        <v>52</v>
      </c>
      <c r="I22" s="122">
        <f t="shared" si="0"/>
        <v>1355</v>
      </c>
      <c r="J22" s="314"/>
      <c r="K22" s="315"/>
      <c r="L22" s="56"/>
      <c r="M22" s="163"/>
    </row>
    <row r="23" spans="1:13" ht="15.75" x14ac:dyDescent="0.25">
      <c r="A23" s="161"/>
      <c r="B23" s="77"/>
      <c r="C23" s="249"/>
      <c r="D23" s="37" t="s">
        <v>60</v>
      </c>
      <c r="E23" s="68">
        <f>SUM(E6:E22)</f>
        <v>3706</v>
      </c>
      <c r="F23" s="69">
        <f>SUM(F6:F22)</f>
        <v>1355</v>
      </c>
      <c r="G23" s="70"/>
      <c r="H23" s="71"/>
      <c r="I23" s="72"/>
      <c r="J23" s="73">
        <f>SUM(J6:J22)</f>
        <v>60</v>
      </c>
      <c r="K23" s="73">
        <f>SUM(K6:K22)</f>
        <v>33</v>
      </c>
      <c r="L23" s="58">
        <v>2</v>
      </c>
      <c r="M23" s="163"/>
    </row>
    <row r="24" spans="1:13" ht="15.75" thickBot="1" x14ac:dyDescent="0.3">
      <c r="A24" s="169"/>
      <c r="B24" s="101"/>
      <c r="C24" s="101"/>
      <c r="D24" s="101"/>
      <c r="E24" s="101"/>
      <c r="F24" s="101"/>
      <c r="G24" s="101"/>
      <c r="H24" s="101"/>
      <c r="I24" s="101"/>
      <c r="J24" s="101"/>
      <c r="K24" s="101"/>
      <c r="L24" s="101"/>
      <c r="M24" s="170"/>
    </row>
    <row r="25" spans="1:13" x14ac:dyDescent="0.25">
      <c r="A25" s="162"/>
      <c r="B25" s="162"/>
      <c r="C25" s="162"/>
      <c r="D25" s="162"/>
      <c r="E25" s="162"/>
      <c r="F25" s="162"/>
      <c r="G25" s="162"/>
      <c r="H25" s="162"/>
      <c r="I25" s="162"/>
      <c r="J25" s="162"/>
      <c r="K25" s="162"/>
      <c r="L25" s="162"/>
      <c r="M25" s="162"/>
    </row>
    <row r="26" spans="1:13" x14ac:dyDescent="0.25">
      <c r="A26" s="162"/>
      <c r="B26" s="162"/>
      <c r="C26" s="162"/>
      <c r="D26" s="162"/>
      <c r="E26" s="162"/>
      <c r="F26" s="162"/>
      <c r="G26" s="162"/>
      <c r="H26" s="162"/>
      <c r="I26" s="162"/>
      <c r="J26" s="162"/>
      <c r="K26" s="162"/>
      <c r="L26" s="162"/>
      <c r="M26" s="162"/>
    </row>
    <row r="27" spans="1:13" x14ac:dyDescent="0.25">
      <c r="A27" s="162"/>
      <c r="B27" s="162"/>
      <c r="C27" s="162"/>
      <c r="D27" s="162"/>
      <c r="E27" s="162"/>
      <c r="F27" s="162"/>
      <c r="G27" s="162"/>
      <c r="H27" s="162"/>
      <c r="I27" s="162"/>
      <c r="J27" s="162"/>
      <c r="K27" s="162"/>
      <c r="L27" s="162"/>
      <c r="M27" s="162"/>
    </row>
    <row r="28" spans="1:13" x14ac:dyDescent="0.25">
      <c r="A28" s="162"/>
      <c r="B28" s="162"/>
      <c r="C28" s="162"/>
      <c r="D28" s="162"/>
      <c r="E28" s="162"/>
      <c r="F28" s="162"/>
      <c r="G28" s="162"/>
      <c r="H28" s="162"/>
      <c r="I28" s="162"/>
      <c r="J28" s="162"/>
      <c r="K28" s="162"/>
      <c r="L28" s="162"/>
      <c r="M28" s="162"/>
    </row>
    <row r="29" spans="1:13" x14ac:dyDescent="0.25">
      <c r="A29" s="162"/>
      <c r="B29" s="162"/>
      <c r="C29" s="162"/>
      <c r="D29" s="162"/>
      <c r="E29" s="162"/>
      <c r="F29" s="162"/>
      <c r="G29" s="162"/>
      <c r="H29" s="162"/>
      <c r="I29" s="162"/>
      <c r="J29" s="162"/>
      <c r="K29" s="162"/>
      <c r="L29" s="162"/>
      <c r="M29" s="162"/>
    </row>
    <row r="30" spans="1:13" x14ac:dyDescent="0.25">
      <c r="A30" s="162"/>
      <c r="B30" s="162"/>
      <c r="C30" s="162"/>
      <c r="D30" s="162"/>
      <c r="E30" s="162"/>
      <c r="F30" s="162"/>
      <c r="G30" s="162"/>
      <c r="H30" s="162"/>
      <c r="I30" s="162"/>
      <c r="J30" s="162"/>
      <c r="K30" s="162"/>
      <c r="L30" s="162"/>
      <c r="M30" s="162"/>
    </row>
    <row r="31" spans="1:13" x14ac:dyDescent="0.25">
      <c r="A31" s="162"/>
      <c r="B31" s="162"/>
      <c r="C31" s="162"/>
      <c r="D31" s="162"/>
      <c r="E31" s="162"/>
      <c r="F31" s="162"/>
      <c r="G31" s="162"/>
      <c r="H31" s="162"/>
      <c r="I31" s="162"/>
      <c r="J31" s="162"/>
      <c r="K31" s="162"/>
      <c r="L31" s="162"/>
      <c r="M31" s="162"/>
    </row>
  </sheetData>
  <sortState xmlns:xlrd2="http://schemas.microsoft.com/office/spreadsheetml/2017/richdata2" ref="D6:D15">
    <sortCondition ref="D6:D15"/>
  </sortState>
  <mergeCells count="2">
    <mergeCell ref="G1:I1"/>
    <mergeCell ref="G5:I5"/>
  </mergeCells>
  <pageMargins left="0.7" right="0.7" top="0.75" bottom="0.75" header="0.3" footer="0.3"/>
  <pageSetup scale="84" fitToHeight="0" orientation="landscape" r:id="rId1"/>
  <headerFooter>
    <oddHeader xml:space="preserve">&amp;L&amp;"Arial,Bold"&amp;16 24REAA ORDERS&amp;C&amp;"Arial,Bold"&amp;16Lower Yukon School District
REAA 3 Precincts and AVOs&amp;RShade out any section not in election for year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E6DA9-5D02-40F1-B81D-456BFE5A2705}">
  <sheetPr>
    <tabColor theme="8" tint="0.79998168889431442"/>
  </sheetPr>
  <dimension ref="A1:M88"/>
  <sheetViews>
    <sheetView view="pageLayout" topLeftCell="A27" zoomScaleNormal="100" workbookViewId="0">
      <selection activeCell="I16" sqref="I16"/>
    </sheetView>
  </sheetViews>
  <sheetFormatPr defaultColWidth="4.85546875" defaultRowHeight="15" x14ac:dyDescent="0.2"/>
  <cols>
    <col min="1" max="1" width="3.140625" style="88" customWidth="1"/>
    <col min="2" max="3" width="8.85546875" style="88" customWidth="1"/>
    <col min="4" max="4" width="26.7109375" style="88" customWidth="1"/>
    <col min="5" max="5" width="12.7109375" style="88" bestFit="1" customWidth="1"/>
    <col min="6" max="6" width="19" style="88" bestFit="1" customWidth="1"/>
    <col min="7" max="7" width="7" style="88" bestFit="1" customWidth="1"/>
    <col min="8" max="8" width="6.42578125" style="88" customWidth="1"/>
    <col min="9" max="9" width="7" style="88" bestFit="1" customWidth="1"/>
    <col min="10" max="10" width="10.85546875" style="88" bestFit="1" customWidth="1"/>
    <col min="11" max="11" width="13" style="88" bestFit="1" customWidth="1"/>
    <col min="12" max="12" width="11.85546875" style="88" bestFit="1" customWidth="1"/>
    <col min="13" max="13" width="3.140625" style="88" customWidth="1"/>
    <col min="14" max="16384" width="4.85546875" style="88"/>
  </cols>
  <sheetData>
    <row r="1" spans="1:13" ht="15.75" thickBot="1" x14ac:dyDescent="0.25"/>
    <row r="2" spans="1:13" x14ac:dyDescent="0.2">
      <c r="A2" s="335"/>
      <c r="B2" s="100"/>
      <c r="C2" s="100"/>
      <c r="D2" s="100"/>
      <c r="E2" s="100"/>
      <c r="F2" s="100"/>
      <c r="G2" s="100"/>
      <c r="H2" s="100"/>
      <c r="I2" s="100"/>
      <c r="J2" s="100"/>
      <c r="K2" s="100"/>
      <c r="L2" s="100"/>
      <c r="M2" s="336"/>
    </row>
    <row r="3" spans="1:13" ht="15.75" x14ac:dyDescent="0.25">
      <c r="A3" s="337"/>
      <c r="B3" s="95" t="s">
        <v>122</v>
      </c>
      <c r="C3" s="80"/>
      <c r="D3" s="80"/>
      <c r="E3" s="80"/>
      <c r="F3" s="42" t="s">
        <v>84</v>
      </c>
      <c r="G3" s="6">
        <v>2</v>
      </c>
      <c r="H3" s="80"/>
      <c r="I3" s="80"/>
      <c r="J3" s="80"/>
      <c r="K3" s="80"/>
      <c r="L3" s="80"/>
      <c r="M3" s="338"/>
    </row>
    <row r="4" spans="1:13" x14ac:dyDescent="0.2">
      <c r="A4" s="337"/>
      <c r="B4" s="80"/>
      <c r="C4" s="80"/>
      <c r="D4" s="80"/>
      <c r="E4" s="80"/>
      <c r="F4" s="80"/>
      <c r="G4" s="80"/>
      <c r="H4" s="80"/>
      <c r="I4" s="80"/>
      <c r="J4" s="80"/>
      <c r="K4" s="80"/>
      <c r="L4" s="80"/>
      <c r="M4" s="338"/>
    </row>
    <row r="5" spans="1:13" ht="15.75" x14ac:dyDescent="0.25">
      <c r="A5" s="337"/>
      <c r="B5" s="20" t="s">
        <v>85</v>
      </c>
      <c r="C5" s="20" t="s">
        <v>47</v>
      </c>
      <c r="D5" s="43"/>
      <c r="E5" s="215" t="s">
        <v>49</v>
      </c>
      <c r="F5" s="20" t="s">
        <v>95</v>
      </c>
      <c r="G5" s="398" t="s">
        <v>81</v>
      </c>
      <c r="H5" s="398"/>
      <c r="I5" s="398"/>
      <c r="J5" s="20" t="s">
        <v>82</v>
      </c>
      <c r="K5" s="42" t="s">
        <v>83</v>
      </c>
      <c r="L5" s="42" t="s">
        <v>177</v>
      </c>
      <c r="M5" s="338"/>
    </row>
    <row r="6" spans="1:13" ht="15.75" x14ac:dyDescent="0.25">
      <c r="A6" s="337"/>
      <c r="B6" s="20">
        <f>TOTALS!A10</f>
        <v>927</v>
      </c>
      <c r="C6" s="21" t="s">
        <v>31</v>
      </c>
      <c r="D6" s="6" t="s">
        <v>106</v>
      </c>
      <c r="E6" s="4">
        <v>133</v>
      </c>
      <c r="F6" s="6">
        <v>75</v>
      </c>
      <c r="G6" s="3">
        <v>1</v>
      </c>
      <c r="H6" s="1" t="s">
        <v>52</v>
      </c>
      <c r="I6" s="22">
        <f>SUM(G6+F6)-1</f>
        <v>75</v>
      </c>
      <c r="J6" s="6">
        <v>5</v>
      </c>
      <c r="K6" s="168">
        <v>3</v>
      </c>
      <c r="L6" s="168" t="s">
        <v>32</v>
      </c>
      <c r="M6" s="338"/>
    </row>
    <row r="7" spans="1:13" ht="15.75" x14ac:dyDescent="0.25">
      <c r="A7" s="337"/>
      <c r="B7" s="109"/>
      <c r="C7" s="21" t="s">
        <v>31</v>
      </c>
      <c r="D7" s="6" t="s">
        <v>98</v>
      </c>
      <c r="E7" s="4">
        <v>200</v>
      </c>
      <c r="F7" s="6">
        <v>100</v>
      </c>
      <c r="G7" s="3">
        <f>I6+1</f>
        <v>76</v>
      </c>
      <c r="H7" s="1" t="s">
        <v>52</v>
      </c>
      <c r="I7" s="22">
        <f>SUM(G7+F7)-1</f>
        <v>175</v>
      </c>
      <c r="J7" s="6">
        <v>5</v>
      </c>
      <c r="K7" s="4">
        <v>3</v>
      </c>
      <c r="L7" s="4" t="s">
        <v>32</v>
      </c>
      <c r="M7" s="338"/>
    </row>
    <row r="8" spans="1:13" ht="15.75" x14ac:dyDescent="0.25">
      <c r="A8" s="337"/>
      <c r="B8" s="109"/>
      <c r="C8" s="21" t="s">
        <v>31</v>
      </c>
      <c r="D8" s="6" t="s">
        <v>99</v>
      </c>
      <c r="E8" s="4">
        <v>148</v>
      </c>
      <c r="F8" s="6">
        <v>75</v>
      </c>
      <c r="G8" s="3">
        <f t="shared" ref="G8:G10" si="0">I7+1</f>
        <v>176</v>
      </c>
      <c r="H8" s="1" t="s">
        <v>52</v>
      </c>
      <c r="I8" s="22">
        <f t="shared" ref="I8:I17" si="1">SUM(G8+F8)-1</f>
        <v>250</v>
      </c>
      <c r="J8" s="6">
        <v>5</v>
      </c>
      <c r="K8" s="4">
        <v>3</v>
      </c>
      <c r="L8" s="4" t="s">
        <v>32</v>
      </c>
      <c r="M8" s="338"/>
    </row>
    <row r="9" spans="1:13" ht="15.75" x14ac:dyDescent="0.25">
      <c r="A9" s="337"/>
      <c r="B9" s="109"/>
      <c r="C9" s="21" t="s">
        <v>31</v>
      </c>
      <c r="D9" s="6" t="s">
        <v>100</v>
      </c>
      <c r="E9" s="4">
        <v>428</v>
      </c>
      <c r="F9" s="6">
        <v>125</v>
      </c>
      <c r="G9" s="3">
        <f t="shared" si="0"/>
        <v>251</v>
      </c>
      <c r="H9" s="1" t="s">
        <v>52</v>
      </c>
      <c r="I9" s="22">
        <f t="shared" si="1"/>
        <v>375</v>
      </c>
      <c r="J9" s="6">
        <v>5</v>
      </c>
      <c r="K9" s="4">
        <v>3</v>
      </c>
      <c r="L9" s="4" t="s">
        <v>32</v>
      </c>
      <c r="M9" s="338"/>
    </row>
    <row r="10" spans="1:13" ht="15.75" x14ac:dyDescent="0.25">
      <c r="A10" s="337"/>
      <c r="B10" s="109"/>
      <c r="C10" s="21" t="s">
        <v>31</v>
      </c>
      <c r="D10" s="6" t="s">
        <v>101</v>
      </c>
      <c r="E10" s="4">
        <v>243</v>
      </c>
      <c r="F10" s="6">
        <v>125</v>
      </c>
      <c r="G10" s="3">
        <f t="shared" si="0"/>
        <v>376</v>
      </c>
      <c r="H10" s="1" t="s">
        <v>52</v>
      </c>
      <c r="I10" s="22">
        <f t="shared" si="1"/>
        <v>500</v>
      </c>
      <c r="J10" s="6">
        <v>5</v>
      </c>
      <c r="K10" s="4">
        <v>3</v>
      </c>
      <c r="L10" s="4" t="s">
        <v>32</v>
      </c>
      <c r="M10" s="338"/>
    </row>
    <row r="11" spans="1:13" ht="15.75" x14ac:dyDescent="0.25">
      <c r="A11" s="337"/>
      <c r="B11" s="109"/>
      <c r="C11" s="21" t="s">
        <v>31</v>
      </c>
      <c r="D11" s="6" t="s">
        <v>186</v>
      </c>
      <c r="E11" s="9"/>
      <c r="F11" s="6">
        <v>150</v>
      </c>
      <c r="G11" s="3">
        <f>I10+1</f>
        <v>501</v>
      </c>
      <c r="H11" s="1"/>
      <c r="I11" s="22">
        <f>SUM(G11+F11)-1</f>
        <v>650</v>
      </c>
      <c r="J11" s="6">
        <v>5</v>
      </c>
      <c r="K11" s="4">
        <v>3</v>
      </c>
      <c r="L11" s="4"/>
      <c r="M11" s="338"/>
    </row>
    <row r="12" spans="1:13" ht="15.75" x14ac:dyDescent="0.25">
      <c r="A12" s="337"/>
      <c r="B12" s="109"/>
      <c r="C12" s="21" t="s">
        <v>34</v>
      </c>
      <c r="D12" s="4" t="s">
        <v>54</v>
      </c>
      <c r="E12" s="9"/>
      <c r="F12" s="6">
        <v>25</v>
      </c>
      <c r="G12" s="3">
        <f>I11+1</f>
        <v>651</v>
      </c>
      <c r="H12" s="1"/>
      <c r="I12" s="22">
        <f t="shared" si="1"/>
        <v>675</v>
      </c>
      <c r="J12" s="6"/>
      <c r="K12" s="4"/>
      <c r="L12" s="4"/>
      <c r="M12" s="338"/>
    </row>
    <row r="13" spans="1:13" ht="15.75" x14ac:dyDescent="0.25">
      <c r="A13" s="337"/>
      <c r="B13" s="74"/>
      <c r="C13" s="21" t="s">
        <v>58</v>
      </c>
      <c r="D13" s="4" t="s">
        <v>59</v>
      </c>
      <c r="E13" s="7"/>
      <c r="F13" s="6">
        <v>25</v>
      </c>
      <c r="G13" s="3">
        <f t="shared" ref="G13:G17" si="2">I12+1</f>
        <v>676</v>
      </c>
      <c r="H13" s="1" t="s">
        <v>52</v>
      </c>
      <c r="I13" s="22">
        <f>SUM(G13+F13)-1</f>
        <v>700</v>
      </c>
      <c r="J13" s="6"/>
      <c r="K13" s="4"/>
      <c r="L13" s="4"/>
      <c r="M13" s="338"/>
    </row>
    <row r="14" spans="1:13" ht="15.75" x14ac:dyDescent="0.25">
      <c r="A14" s="337"/>
      <c r="B14" s="109"/>
      <c r="C14" s="21" t="s">
        <v>55</v>
      </c>
      <c r="D14" s="4" t="s">
        <v>56</v>
      </c>
      <c r="E14" s="7"/>
      <c r="F14" s="23">
        <v>10</v>
      </c>
      <c r="G14" s="3">
        <f t="shared" si="2"/>
        <v>701</v>
      </c>
      <c r="H14" s="1" t="s">
        <v>52</v>
      </c>
      <c r="I14" s="22">
        <f t="shared" si="1"/>
        <v>710</v>
      </c>
      <c r="J14" s="23"/>
      <c r="K14" s="4"/>
      <c r="L14" s="4"/>
      <c r="M14" s="338"/>
    </row>
    <row r="15" spans="1:13" ht="15.75" x14ac:dyDescent="0.25">
      <c r="A15" s="337"/>
      <c r="B15" s="109"/>
      <c r="C15" s="21" t="s">
        <v>33</v>
      </c>
      <c r="D15" s="4" t="s">
        <v>57</v>
      </c>
      <c r="E15" s="7"/>
      <c r="F15" s="6">
        <v>5</v>
      </c>
      <c r="G15" s="3">
        <f t="shared" si="2"/>
        <v>711</v>
      </c>
      <c r="H15" s="1" t="s">
        <v>52</v>
      </c>
      <c r="I15" s="22">
        <f t="shared" si="1"/>
        <v>715</v>
      </c>
      <c r="J15" s="6"/>
      <c r="K15" s="4"/>
      <c r="L15" s="4"/>
      <c r="M15" s="338"/>
    </row>
    <row r="16" spans="1:13" ht="15.75" x14ac:dyDescent="0.25">
      <c r="A16" s="337"/>
      <c r="B16" s="109"/>
      <c r="C16" s="21" t="s">
        <v>31</v>
      </c>
      <c r="D16" s="4" t="s">
        <v>53</v>
      </c>
      <c r="E16" s="7"/>
      <c r="F16" s="6">
        <v>5</v>
      </c>
      <c r="G16" s="3">
        <f t="shared" si="2"/>
        <v>716</v>
      </c>
      <c r="H16" s="1" t="s">
        <v>52</v>
      </c>
      <c r="I16" s="22">
        <f t="shared" si="1"/>
        <v>720</v>
      </c>
      <c r="J16" s="6">
        <v>5</v>
      </c>
      <c r="K16" s="4">
        <v>3</v>
      </c>
      <c r="L16" s="4"/>
      <c r="M16" s="338"/>
    </row>
    <row r="17" spans="1:13" ht="15.75" x14ac:dyDescent="0.25">
      <c r="A17" s="337"/>
      <c r="B17" s="109"/>
      <c r="C17" s="21" t="s">
        <v>188</v>
      </c>
      <c r="D17" s="4" t="s">
        <v>187</v>
      </c>
      <c r="E17" s="7"/>
      <c r="F17" s="6">
        <v>5</v>
      </c>
      <c r="G17" s="3">
        <f t="shared" si="2"/>
        <v>721</v>
      </c>
      <c r="H17" s="1" t="s">
        <v>52</v>
      </c>
      <c r="I17" s="22">
        <f t="shared" si="1"/>
        <v>725</v>
      </c>
      <c r="J17" s="6"/>
      <c r="K17" s="4"/>
      <c r="L17" s="4"/>
      <c r="M17" s="338"/>
    </row>
    <row r="18" spans="1:13" ht="15.75" x14ac:dyDescent="0.25">
      <c r="A18" s="337"/>
      <c r="B18" s="75"/>
      <c r="C18" s="1"/>
      <c r="D18" s="25" t="s">
        <v>60</v>
      </c>
      <c r="E18" s="25">
        <f>SUM(E7:E17)</f>
        <v>1019</v>
      </c>
      <c r="F18" s="311">
        <f>SUM(F7:F17)</f>
        <v>650</v>
      </c>
      <c r="G18" s="25"/>
      <c r="H18" s="275"/>
      <c r="I18" s="276"/>
      <c r="J18" s="311">
        <f>SUM(J7:J17)</f>
        <v>30</v>
      </c>
      <c r="K18" s="25">
        <f>SUM(K7:K12)</f>
        <v>15</v>
      </c>
      <c r="L18" s="25" t="s">
        <v>32</v>
      </c>
      <c r="M18" s="338"/>
    </row>
    <row r="19" spans="1:13" ht="16.5" thickBot="1" x14ac:dyDescent="0.3">
      <c r="A19" s="339"/>
      <c r="B19" s="123"/>
      <c r="C19" s="180"/>
      <c r="D19" s="52"/>
      <c r="E19" s="52"/>
      <c r="F19" s="53"/>
      <c r="G19" s="52"/>
      <c r="H19" s="180"/>
      <c r="I19" s="117"/>
      <c r="J19" s="53"/>
      <c r="K19" s="52"/>
      <c r="L19" s="52"/>
      <c r="M19" s="340"/>
    </row>
    <row r="20" spans="1:13" ht="16.5" thickBot="1" x14ac:dyDescent="0.3">
      <c r="A20" s="99"/>
      <c r="B20" s="16"/>
      <c r="C20" s="50"/>
      <c r="D20" s="19"/>
      <c r="E20" s="80"/>
      <c r="F20" s="19"/>
      <c r="G20" s="80"/>
      <c r="H20" s="18"/>
      <c r="I20" s="98"/>
      <c r="J20" s="19"/>
      <c r="K20" s="80"/>
      <c r="L20" s="80"/>
      <c r="M20" s="99"/>
    </row>
    <row r="21" spans="1:13" ht="15.75" x14ac:dyDescent="0.25">
      <c r="A21" s="196"/>
      <c r="B21" s="182"/>
      <c r="C21" s="183"/>
      <c r="D21" s="124"/>
      <c r="E21" s="100"/>
      <c r="F21" s="124"/>
      <c r="G21" s="100"/>
      <c r="H21" s="186"/>
      <c r="I21" s="201"/>
      <c r="J21" s="124"/>
      <c r="K21" s="197"/>
      <c r="L21" s="197"/>
      <c r="M21" s="198"/>
    </row>
    <row r="22" spans="1:13" ht="15.75" x14ac:dyDescent="0.25">
      <c r="A22" s="191"/>
      <c r="B22" s="95" t="s">
        <v>102</v>
      </c>
      <c r="C22" s="50"/>
      <c r="D22" s="19"/>
      <c r="E22" s="80"/>
      <c r="F22" s="19"/>
      <c r="G22" s="80"/>
      <c r="H22" s="18"/>
      <c r="I22" s="98"/>
      <c r="J22" s="19"/>
      <c r="K22" s="99"/>
      <c r="L22" s="99"/>
      <c r="M22" s="192"/>
    </row>
    <row r="23" spans="1:13" ht="15.75" x14ac:dyDescent="0.25">
      <c r="A23" s="191"/>
      <c r="B23" s="16"/>
      <c r="C23" s="75"/>
      <c r="D23" s="99"/>
      <c r="E23" s="164"/>
      <c r="F23" s="42" t="s">
        <v>84</v>
      </c>
      <c r="G23" s="6">
        <v>2</v>
      </c>
      <c r="H23" s="18"/>
      <c r="I23" s="98"/>
      <c r="J23" s="19"/>
      <c r="K23" s="99"/>
      <c r="L23" s="99"/>
      <c r="M23" s="192"/>
    </row>
    <row r="24" spans="1:13" ht="15.75" x14ac:dyDescent="0.25">
      <c r="A24" s="191"/>
      <c r="B24" s="99"/>
      <c r="C24" s="75"/>
      <c r="D24" s="95"/>
      <c r="E24" s="164"/>
      <c r="F24" s="165"/>
      <c r="G24" s="166"/>
      <c r="H24" s="18"/>
      <c r="I24" s="98"/>
      <c r="J24" s="19"/>
      <c r="K24" s="99"/>
      <c r="L24" s="99"/>
      <c r="M24" s="192"/>
    </row>
    <row r="25" spans="1:13" ht="15.75" x14ac:dyDescent="0.25">
      <c r="A25" s="191"/>
      <c r="B25" s="20" t="s">
        <v>85</v>
      </c>
      <c r="C25" s="20" t="s">
        <v>47</v>
      </c>
      <c r="D25" s="43"/>
      <c r="E25" s="215" t="s">
        <v>49</v>
      </c>
      <c r="F25" s="20" t="s">
        <v>95</v>
      </c>
      <c r="G25" s="398" t="s">
        <v>81</v>
      </c>
      <c r="H25" s="398"/>
      <c r="I25" s="398"/>
      <c r="J25" s="20" t="s">
        <v>82</v>
      </c>
      <c r="K25" s="42" t="s">
        <v>83</v>
      </c>
      <c r="L25" s="42" t="s">
        <v>177</v>
      </c>
      <c r="M25" s="192"/>
    </row>
    <row r="26" spans="1:13" ht="15.75" x14ac:dyDescent="0.25">
      <c r="A26" s="191"/>
      <c r="B26" s="20">
        <f>TOTALS!A11</f>
        <v>918</v>
      </c>
      <c r="C26" s="21" t="s">
        <v>31</v>
      </c>
      <c r="D26" s="6" t="s">
        <v>189</v>
      </c>
      <c r="E26" s="4">
        <v>201</v>
      </c>
      <c r="F26" s="6">
        <v>125</v>
      </c>
      <c r="G26" s="3">
        <v>1</v>
      </c>
      <c r="H26" s="1" t="s">
        <v>52</v>
      </c>
      <c r="I26" s="22">
        <f>SUM(G26+F26)-1</f>
        <v>125</v>
      </c>
      <c r="J26" s="6">
        <v>5</v>
      </c>
      <c r="K26" s="168">
        <v>3</v>
      </c>
      <c r="L26" s="295" t="s">
        <v>32</v>
      </c>
      <c r="M26" s="192"/>
    </row>
    <row r="27" spans="1:13" ht="15.75" x14ac:dyDescent="0.25">
      <c r="A27" s="191"/>
      <c r="B27" s="76"/>
      <c r="C27" s="21" t="s">
        <v>31</v>
      </c>
      <c r="D27" s="6" t="s">
        <v>103</v>
      </c>
      <c r="E27" s="4">
        <v>322</v>
      </c>
      <c r="F27" s="6">
        <v>125</v>
      </c>
      <c r="G27" s="3">
        <f t="shared" ref="G27:G35" si="3">I26+1</f>
        <v>126</v>
      </c>
      <c r="H27" s="1" t="s">
        <v>52</v>
      </c>
      <c r="I27" s="22">
        <f>G27+F27-1</f>
        <v>250</v>
      </c>
      <c r="J27" s="6">
        <v>5</v>
      </c>
      <c r="K27" s="168">
        <v>3</v>
      </c>
      <c r="L27" s="295" t="s">
        <v>32</v>
      </c>
      <c r="M27" s="192"/>
    </row>
    <row r="28" spans="1:13" ht="15.75" x14ac:dyDescent="0.25">
      <c r="A28" s="191"/>
      <c r="B28" s="76"/>
      <c r="C28" s="21" t="s">
        <v>31</v>
      </c>
      <c r="D28" s="6" t="s">
        <v>119</v>
      </c>
      <c r="E28" s="4">
        <v>227</v>
      </c>
      <c r="F28" s="6">
        <v>125</v>
      </c>
      <c r="G28" s="3">
        <f t="shared" si="3"/>
        <v>251</v>
      </c>
      <c r="H28" s="1" t="s">
        <v>52</v>
      </c>
      <c r="I28" s="22">
        <f>G28+F28-1</f>
        <v>375</v>
      </c>
      <c r="J28" s="6">
        <v>5</v>
      </c>
      <c r="K28" s="168">
        <v>3</v>
      </c>
      <c r="L28" s="295" t="s">
        <v>32</v>
      </c>
      <c r="M28" s="192"/>
    </row>
    <row r="29" spans="1:13" ht="15.75" x14ac:dyDescent="0.25">
      <c r="A29" s="191"/>
      <c r="B29" s="76"/>
      <c r="C29" s="21" t="s">
        <v>31</v>
      </c>
      <c r="D29" s="6" t="s">
        <v>104</v>
      </c>
      <c r="E29" s="4">
        <v>457</v>
      </c>
      <c r="F29" s="6">
        <v>125</v>
      </c>
      <c r="G29" s="3">
        <f t="shared" si="3"/>
        <v>376</v>
      </c>
      <c r="H29" s="1" t="s">
        <v>52</v>
      </c>
      <c r="I29" s="22">
        <f t="shared" ref="I29:I31" si="4">G29+F29-1</f>
        <v>500</v>
      </c>
      <c r="J29" s="6">
        <v>5</v>
      </c>
      <c r="K29" s="168">
        <v>3</v>
      </c>
      <c r="L29" s="295" t="s">
        <v>32</v>
      </c>
      <c r="M29" s="192"/>
    </row>
    <row r="30" spans="1:13" ht="15.75" x14ac:dyDescent="0.25">
      <c r="A30" s="191"/>
      <c r="B30" s="76"/>
      <c r="C30" s="21" t="s">
        <v>31</v>
      </c>
      <c r="D30" s="6" t="s">
        <v>120</v>
      </c>
      <c r="E30" s="4">
        <v>326</v>
      </c>
      <c r="F30" s="6">
        <v>125</v>
      </c>
      <c r="G30" s="3">
        <f t="shared" si="3"/>
        <v>501</v>
      </c>
      <c r="H30" s="1" t="s">
        <v>52</v>
      </c>
      <c r="I30" s="22">
        <f t="shared" si="4"/>
        <v>625</v>
      </c>
      <c r="J30" s="6">
        <v>5</v>
      </c>
      <c r="K30" s="168">
        <v>3</v>
      </c>
      <c r="L30" s="295" t="s">
        <v>32</v>
      </c>
      <c r="M30" s="192"/>
    </row>
    <row r="31" spans="1:13" ht="15.75" x14ac:dyDescent="0.25">
      <c r="A31" s="191"/>
      <c r="B31" s="76"/>
      <c r="C31" s="21" t="s">
        <v>31</v>
      </c>
      <c r="D31" s="6" t="s">
        <v>105</v>
      </c>
      <c r="E31" s="4">
        <v>238</v>
      </c>
      <c r="F31" s="6">
        <v>100</v>
      </c>
      <c r="G31" s="3">
        <f t="shared" si="3"/>
        <v>626</v>
      </c>
      <c r="H31" s="1" t="s">
        <v>52</v>
      </c>
      <c r="I31" s="22">
        <f t="shared" si="4"/>
        <v>725</v>
      </c>
      <c r="J31" s="6">
        <v>5</v>
      </c>
      <c r="K31" s="168">
        <v>3</v>
      </c>
      <c r="L31" s="295" t="s">
        <v>32</v>
      </c>
      <c r="M31" s="192"/>
    </row>
    <row r="32" spans="1:13" ht="15.75" x14ac:dyDescent="0.25">
      <c r="A32" s="191"/>
      <c r="B32" s="76"/>
      <c r="C32" s="21" t="s">
        <v>31</v>
      </c>
      <c r="D32" s="6" t="s">
        <v>121</v>
      </c>
      <c r="E32" s="4">
        <v>471</v>
      </c>
      <c r="F32" s="6">
        <v>150</v>
      </c>
      <c r="G32" s="3">
        <f t="shared" si="3"/>
        <v>726</v>
      </c>
      <c r="H32" s="1" t="s">
        <v>52</v>
      </c>
      <c r="I32" s="22">
        <f>G32+F32-1</f>
        <v>875</v>
      </c>
      <c r="J32" s="6">
        <v>5</v>
      </c>
      <c r="K32" s="168">
        <v>3</v>
      </c>
      <c r="L32" s="295" t="s">
        <v>32</v>
      </c>
      <c r="M32" s="192"/>
    </row>
    <row r="33" spans="1:13" ht="15.75" x14ac:dyDescent="0.25">
      <c r="A33" s="191"/>
      <c r="B33" s="16"/>
      <c r="C33" s="21" t="s">
        <v>58</v>
      </c>
      <c r="D33" s="4" t="s">
        <v>59</v>
      </c>
      <c r="E33" s="7"/>
      <c r="F33" s="6">
        <v>25</v>
      </c>
      <c r="G33" s="3">
        <f>I32+1</f>
        <v>876</v>
      </c>
      <c r="H33" s="1" t="s">
        <v>52</v>
      </c>
      <c r="I33" s="22">
        <f>SUM(G33+F33)-1</f>
        <v>900</v>
      </c>
      <c r="J33" s="119"/>
      <c r="K33" s="56"/>
      <c r="L33" s="56"/>
      <c r="M33" s="192"/>
    </row>
    <row r="34" spans="1:13" ht="15.75" x14ac:dyDescent="0.25">
      <c r="A34" s="191"/>
      <c r="B34" s="76"/>
      <c r="C34" s="21" t="s">
        <v>34</v>
      </c>
      <c r="D34" s="4" t="s">
        <v>54</v>
      </c>
      <c r="E34" s="9"/>
      <c r="F34" s="6">
        <v>25</v>
      </c>
      <c r="G34" s="3">
        <f>I33+1</f>
        <v>901</v>
      </c>
      <c r="H34" s="1"/>
      <c r="I34" s="22">
        <f t="shared" ref="I34:I38" si="5">SUM(G34+F34)-1</f>
        <v>925</v>
      </c>
      <c r="J34" s="111"/>
      <c r="K34" s="56"/>
      <c r="L34" s="316" t="s">
        <v>32</v>
      </c>
      <c r="M34" s="192"/>
    </row>
    <row r="35" spans="1:13" ht="15.75" x14ac:dyDescent="0.25">
      <c r="A35" s="191"/>
      <c r="B35" s="76"/>
      <c r="C35" s="21" t="s">
        <v>55</v>
      </c>
      <c r="D35" s="4" t="s">
        <v>56</v>
      </c>
      <c r="E35" s="9"/>
      <c r="F35" s="6">
        <v>10</v>
      </c>
      <c r="G35" s="3">
        <f t="shared" si="3"/>
        <v>926</v>
      </c>
      <c r="H35" s="1" t="s">
        <v>52</v>
      </c>
      <c r="I35" s="22">
        <f t="shared" si="5"/>
        <v>935</v>
      </c>
      <c r="J35" s="111"/>
      <c r="K35" s="56"/>
      <c r="L35" s="316"/>
      <c r="M35" s="192"/>
    </row>
    <row r="36" spans="1:13" ht="15.75" x14ac:dyDescent="0.25">
      <c r="A36" s="191"/>
      <c r="B36" s="77"/>
      <c r="C36" s="21" t="s">
        <v>33</v>
      </c>
      <c r="D36" s="4" t="s">
        <v>57</v>
      </c>
      <c r="E36" s="7"/>
      <c r="F36" s="23">
        <v>5</v>
      </c>
      <c r="G36" s="3">
        <f t="shared" ref="G36:G38" si="6">I35+1</f>
        <v>936</v>
      </c>
      <c r="H36" s="1" t="s">
        <v>52</v>
      </c>
      <c r="I36" s="22">
        <f t="shared" si="5"/>
        <v>940</v>
      </c>
      <c r="J36" s="119"/>
      <c r="K36" s="56"/>
      <c r="L36" s="316"/>
      <c r="M36" s="192"/>
    </row>
    <row r="37" spans="1:13" ht="16.5" thickBot="1" x14ac:dyDescent="0.3">
      <c r="A37" s="193"/>
      <c r="B37" s="178"/>
      <c r="C37" s="21" t="s">
        <v>31</v>
      </c>
      <c r="D37" s="4" t="s">
        <v>53</v>
      </c>
      <c r="E37" s="7"/>
      <c r="F37" s="6">
        <v>5</v>
      </c>
      <c r="G37" s="3">
        <f t="shared" si="6"/>
        <v>941</v>
      </c>
      <c r="H37" s="1" t="s">
        <v>52</v>
      </c>
      <c r="I37" s="22">
        <f t="shared" si="5"/>
        <v>945</v>
      </c>
      <c r="J37" s="62">
        <v>5</v>
      </c>
      <c r="K37" s="57">
        <v>3</v>
      </c>
      <c r="L37" s="56"/>
      <c r="M37" s="195"/>
    </row>
    <row r="38" spans="1:13" ht="15.75" x14ac:dyDescent="0.25">
      <c r="A38" s="191"/>
      <c r="B38" s="16"/>
      <c r="C38" s="21" t="s">
        <v>188</v>
      </c>
      <c r="D38" s="4" t="s">
        <v>187</v>
      </c>
      <c r="E38" s="7"/>
      <c r="F38" s="6">
        <v>5</v>
      </c>
      <c r="G38" s="3">
        <f t="shared" si="6"/>
        <v>946</v>
      </c>
      <c r="H38" s="1" t="s">
        <v>52</v>
      </c>
      <c r="I38" s="22">
        <f t="shared" si="5"/>
        <v>950</v>
      </c>
      <c r="J38" s="111"/>
      <c r="K38" s="56"/>
      <c r="L38" s="56"/>
      <c r="M38" s="192"/>
    </row>
    <row r="39" spans="1:13" x14ac:dyDescent="0.2">
      <c r="A39" s="191"/>
      <c r="B39" s="99"/>
      <c r="C39" s="1"/>
      <c r="D39" s="25" t="s">
        <v>60</v>
      </c>
      <c r="E39" s="25">
        <f>SUM(E26:E38)</f>
        <v>2242</v>
      </c>
      <c r="F39" s="311">
        <f>SUM(F26:F38)</f>
        <v>950</v>
      </c>
      <c r="G39" s="25"/>
      <c r="H39" s="275"/>
      <c r="I39" s="276"/>
      <c r="J39" s="311">
        <f>SUM(J26:J38)</f>
        <v>40</v>
      </c>
      <c r="K39" s="58">
        <f>SUM(K26:K38)</f>
        <v>24</v>
      </c>
      <c r="L39" s="312" t="s">
        <v>32</v>
      </c>
      <c r="M39" s="192"/>
    </row>
    <row r="40" spans="1:13" ht="16.5" thickBot="1" x14ac:dyDescent="0.3">
      <c r="A40" s="193"/>
      <c r="B40" s="178"/>
      <c r="C40" s="51"/>
      <c r="D40" s="54"/>
      <c r="E40" s="52"/>
      <c r="F40" s="296"/>
      <c r="G40" s="297"/>
      <c r="H40" s="298"/>
      <c r="I40" s="299"/>
      <c r="J40" s="296"/>
      <c r="K40" s="194"/>
      <c r="L40" s="300"/>
      <c r="M40" s="195"/>
    </row>
    <row r="41" spans="1:13" ht="16.5" thickBot="1" x14ac:dyDescent="0.3">
      <c r="A41" s="99"/>
      <c r="C41" s="28"/>
      <c r="D41" s="44"/>
      <c r="E41" s="15"/>
      <c r="F41" s="13"/>
      <c r="G41" s="29"/>
      <c r="H41" s="32"/>
      <c r="I41" s="40"/>
      <c r="J41" s="13"/>
      <c r="M41" s="99"/>
    </row>
    <row r="42" spans="1:13" ht="15.75" x14ac:dyDescent="0.25">
      <c r="A42" s="196"/>
      <c r="B42" s="175"/>
      <c r="C42" s="183"/>
      <c r="D42" s="199"/>
      <c r="E42" s="200"/>
      <c r="F42" s="158"/>
      <c r="G42" s="100"/>
      <c r="H42" s="186"/>
      <c r="I42" s="201"/>
      <c r="J42" s="158"/>
      <c r="K42" s="197"/>
      <c r="L42" s="197"/>
      <c r="M42" s="198"/>
    </row>
    <row r="43" spans="1:13" ht="15.75" x14ac:dyDescent="0.25">
      <c r="A43" s="191"/>
      <c r="B43" s="95" t="s">
        <v>107</v>
      </c>
      <c r="C43" s="50"/>
      <c r="D43" s="99"/>
      <c r="E43" s="80"/>
      <c r="F43" s="42" t="s">
        <v>84</v>
      </c>
      <c r="G43" s="6">
        <v>0</v>
      </c>
      <c r="H43" s="18"/>
      <c r="I43" s="98"/>
      <c r="J43" s="19"/>
      <c r="K43" s="99"/>
      <c r="L43" s="99"/>
      <c r="M43" s="192"/>
    </row>
    <row r="44" spans="1:13" ht="15.75" x14ac:dyDescent="0.25">
      <c r="A44" s="191"/>
      <c r="B44" s="16"/>
      <c r="C44" s="50"/>
      <c r="D44" s="95"/>
      <c r="E44" s="80"/>
      <c r="F44" s="19"/>
      <c r="G44" s="166"/>
      <c r="H44" s="18"/>
      <c r="I44" s="98"/>
      <c r="J44" s="19"/>
      <c r="K44" s="99"/>
      <c r="L44" s="99"/>
      <c r="M44" s="192"/>
    </row>
    <row r="45" spans="1:13" ht="15.75" x14ac:dyDescent="0.25">
      <c r="A45" s="191"/>
      <c r="B45" s="236" t="s">
        <v>85</v>
      </c>
      <c r="C45" s="236" t="s">
        <v>47</v>
      </c>
      <c r="D45" s="237"/>
      <c r="E45" s="322" t="s">
        <v>49</v>
      </c>
      <c r="F45" s="236" t="s">
        <v>95</v>
      </c>
      <c r="G45" s="397" t="s">
        <v>81</v>
      </c>
      <c r="H45" s="397"/>
      <c r="I45" s="397"/>
      <c r="J45" s="236" t="s">
        <v>82</v>
      </c>
      <c r="K45" s="234" t="s">
        <v>83</v>
      </c>
      <c r="L45" s="234" t="s">
        <v>177</v>
      </c>
      <c r="M45" s="192"/>
    </row>
    <row r="46" spans="1:13" ht="15.75" x14ac:dyDescent="0.25">
      <c r="A46" s="191"/>
      <c r="B46" s="236">
        <f>TOTALS!A12</f>
        <v>0</v>
      </c>
      <c r="C46" s="238" t="s">
        <v>31</v>
      </c>
      <c r="D46" s="235" t="s">
        <v>108</v>
      </c>
      <c r="E46" s="239"/>
      <c r="F46" s="235"/>
      <c r="G46" s="241">
        <v>1</v>
      </c>
      <c r="H46" s="242" t="s">
        <v>52</v>
      </c>
      <c r="I46" s="243">
        <f>G46+F46-1</f>
        <v>0</v>
      </c>
      <c r="J46" s="235"/>
      <c r="K46" s="244"/>
      <c r="L46" s="244" t="s">
        <v>32</v>
      </c>
      <c r="M46" s="192"/>
    </row>
    <row r="47" spans="1:13" ht="15.75" x14ac:dyDescent="0.25">
      <c r="A47" s="191"/>
      <c r="B47" s="341"/>
      <c r="C47" s="238" t="s">
        <v>31</v>
      </c>
      <c r="D47" s="235" t="s">
        <v>109</v>
      </c>
      <c r="E47" s="239"/>
      <c r="F47" s="235"/>
      <c r="G47" s="241">
        <f t="shared" ref="G47:G58" si="7">I46+1</f>
        <v>1</v>
      </c>
      <c r="H47" s="242" t="s">
        <v>52</v>
      </c>
      <c r="I47" s="243">
        <f t="shared" ref="I47:I58" si="8">G47+F47-1</f>
        <v>0</v>
      </c>
      <c r="J47" s="235"/>
      <c r="K47" s="244"/>
      <c r="L47" s="244" t="s">
        <v>32</v>
      </c>
      <c r="M47" s="192"/>
    </row>
    <row r="48" spans="1:13" ht="15.75" x14ac:dyDescent="0.25">
      <c r="A48" s="191"/>
      <c r="B48" s="341"/>
      <c r="C48" s="238" t="s">
        <v>31</v>
      </c>
      <c r="D48" s="235" t="s">
        <v>110</v>
      </c>
      <c r="E48" s="239"/>
      <c r="F48" s="235"/>
      <c r="G48" s="241">
        <f t="shared" si="7"/>
        <v>1</v>
      </c>
      <c r="H48" s="242" t="s">
        <v>52</v>
      </c>
      <c r="I48" s="243">
        <f t="shared" si="8"/>
        <v>0</v>
      </c>
      <c r="J48" s="235"/>
      <c r="K48" s="244"/>
      <c r="L48" s="244" t="s">
        <v>32</v>
      </c>
      <c r="M48" s="192"/>
    </row>
    <row r="49" spans="1:13" ht="15.75" x14ac:dyDescent="0.25">
      <c r="A49" s="191"/>
      <c r="B49" s="341"/>
      <c r="C49" s="238" t="s">
        <v>31</v>
      </c>
      <c r="D49" s="235" t="s">
        <v>111</v>
      </c>
      <c r="E49" s="239"/>
      <c r="F49" s="235"/>
      <c r="G49" s="241">
        <f t="shared" si="7"/>
        <v>1</v>
      </c>
      <c r="H49" s="242" t="s">
        <v>52</v>
      </c>
      <c r="I49" s="243">
        <f t="shared" si="8"/>
        <v>0</v>
      </c>
      <c r="J49" s="235"/>
      <c r="K49" s="244"/>
      <c r="L49" s="244" t="s">
        <v>32</v>
      </c>
      <c r="M49" s="192"/>
    </row>
    <row r="50" spans="1:13" ht="15.75" x14ac:dyDescent="0.25">
      <c r="A50" s="191"/>
      <c r="B50" s="341"/>
      <c r="C50" s="238" t="s">
        <v>31</v>
      </c>
      <c r="D50" s="235" t="s">
        <v>112</v>
      </c>
      <c r="E50" s="239"/>
      <c r="F50" s="235"/>
      <c r="G50" s="241">
        <f t="shared" si="7"/>
        <v>1</v>
      </c>
      <c r="H50" s="242" t="s">
        <v>52</v>
      </c>
      <c r="I50" s="243">
        <f t="shared" si="8"/>
        <v>0</v>
      </c>
      <c r="J50" s="235"/>
      <c r="K50" s="244"/>
      <c r="L50" s="244" t="s">
        <v>32</v>
      </c>
      <c r="M50" s="192"/>
    </row>
    <row r="51" spans="1:13" ht="15.75" x14ac:dyDescent="0.25">
      <c r="A51" s="191"/>
      <c r="B51" s="341"/>
      <c r="C51" s="238" t="s">
        <v>31</v>
      </c>
      <c r="D51" s="235" t="s">
        <v>113</v>
      </c>
      <c r="E51" s="239"/>
      <c r="F51" s="235"/>
      <c r="G51" s="241">
        <f t="shared" si="7"/>
        <v>1</v>
      </c>
      <c r="H51" s="242" t="s">
        <v>52</v>
      </c>
      <c r="I51" s="243">
        <f t="shared" si="8"/>
        <v>0</v>
      </c>
      <c r="J51" s="235"/>
      <c r="K51" s="244"/>
      <c r="L51" s="244" t="s">
        <v>32</v>
      </c>
      <c r="M51" s="192"/>
    </row>
    <row r="52" spans="1:13" ht="15.75" x14ac:dyDescent="0.25">
      <c r="A52" s="191"/>
      <c r="B52" s="341"/>
      <c r="C52" s="238" t="s">
        <v>31</v>
      </c>
      <c r="D52" s="235" t="s">
        <v>114</v>
      </c>
      <c r="E52" s="239"/>
      <c r="F52" s="235"/>
      <c r="G52" s="241">
        <f t="shared" si="7"/>
        <v>1</v>
      </c>
      <c r="H52" s="242" t="s">
        <v>52</v>
      </c>
      <c r="I52" s="243">
        <f t="shared" si="8"/>
        <v>0</v>
      </c>
      <c r="J52" s="235"/>
      <c r="K52" s="244"/>
      <c r="L52" s="244" t="s">
        <v>32</v>
      </c>
      <c r="M52" s="192"/>
    </row>
    <row r="53" spans="1:13" ht="15.75" x14ac:dyDescent="0.25">
      <c r="A53" s="89"/>
      <c r="B53" s="291"/>
      <c r="C53" s="238" t="s">
        <v>188</v>
      </c>
      <c r="D53" s="239" t="s">
        <v>187</v>
      </c>
      <c r="E53" s="241"/>
      <c r="F53" s="240"/>
      <c r="G53" s="241">
        <f>I52+1</f>
        <v>1</v>
      </c>
      <c r="H53" s="242" t="s">
        <v>52</v>
      </c>
      <c r="I53" s="243">
        <f>G53+F53-1</f>
        <v>0</v>
      </c>
      <c r="J53" s="235"/>
      <c r="K53" s="244"/>
      <c r="L53" s="244"/>
      <c r="M53" s="90"/>
    </row>
    <row r="54" spans="1:13" ht="15.75" x14ac:dyDescent="0.25">
      <c r="A54" s="191"/>
      <c r="B54" s="291"/>
      <c r="C54" s="238" t="s">
        <v>58</v>
      </c>
      <c r="D54" s="239" t="s">
        <v>59</v>
      </c>
      <c r="E54" s="241"/>
      <c r="F54" s="240"/>
      <c r="G54" s="241">
        <f>I53+1</f>
        <v>1</v>
      </c>
      <c r="H54" s="242" t="s">
        <v>52</v>
      </c>
      <c r="I54" s="243">
        <f>G54+F54-1</f>
        <v>0</v>
      </c>
      <c r="J54" s="235"/>
      <c r="K54" s="244"/>
      <c r="L54" s="244"/>
      <c r="M54" s="192"/>
    </row>
    <row r="55" spans="1:13" ht="15.75" x14ac:dyDescent="0.25">
      <c r="A55" s="191"/>
      <c r="B55" s="341"/>
      <c r="C55" s="238" t="s">
        <v>34</v>
      </c>
      <c r="D55" s="239" t="s">
        <v>54</v>
      </c>
      <c r="E55" s="239"/>
      <c r="F55" s="235"/>
      <c r="G55" s="241">
        <f t="shared" si="7"/>
        <v>1</v>
      </c>
      <c r="H55" s="242"/>
      <c r="I55" s="243">
        <f t="shared" si="8"/>
        <v>0</v>
      </c>
      <c r="J55" s="235"/>
      <c r="K55" s="244"/>
      <c r="L55" s="244" t="s">
        <v>32</v>
      </c>
      <c r="M55" s="192"/>
    </row>
    <row r="56" spans="1:13" ht="15.75" x14ac:dyDescent="0.25">
      <c r="A56" s="191"/>
      <c r="B56" s="341"/>
      <c r="C56" s="238" t="s">
        <v>55</v>
      </c>
      <c r="D56" s="239" t="s">
        <v>56</v>
      </c>
      <c r="E56" s="241"/>
      <c r="F56" s="240"/>
      <c r="G56" s="241">
        <f t="shared" si="7"/>
        <v>1</v>
      </c>
      <c r="H56" s="242" t="s">
        <v>52</v>
      </c>
      <c r="I56" s="243">
        <f t="shared" si="8"/>
        <v>0</v>
      </c>
      <c r="J56" s="240"/>
      <c r="K56" s="244"/>
      <c r="L56" s="244"/>
      <c r="M56" s="192"/>
    </row>
    <row r="57" spans="1:13" ht="15.75" x14ac:dyDescent="0.25">
      <c r="A57" s="191"/>
      <c r="B57" s="291"/>
      <c r="C57" s="238" t="s">
        <v>33</v>
      </c>
      <c r="D57" s="239" t="s">
        <v>57</v>
      </c>
      <c r="E57" s="241"/>
      <c r="F57" s="240"/>
      <c r="G57" s="241">
        <f t="shared" si="7"/>
        <v>1</v>
      </c>
      <c r="H57" s="242" t="s">
        <v>52</v>
      </c>
      <c r="I57" s="243">
        <f t="shared" si="8"/>
        <v>0</v>
      </c>
      <c r="J57" s="235"/>
      <c r="K57" s="244"/>
      <c r="L57" s="244"/>
      <c r="M57" s="192"/>
    </row>
    <row r="58" spans="1:13" ht="15.75" x14ac:dyDescent="0.25">
      <c r="A58" s="191"/>
      <c r="B58" s="291"/>
      <c r="C58" s="238" t="s">
        <v>31</v>
      </c>
      <c r="D58" s="239" t="s">
        <v>53</v>
      </c>
      <c r="E58" s="241"/>
      <c r="F58" s="240"/>
      <c r="G58" s="241">
        <f t="shared" si="7"/>
        <v>1</v>
      </c>
      <c r="H58" s="242" t="s">
        <v>52</v>
      </c>
      <c r="I58" s="243">
        <f t="shared" si="8"/>
        <v>0</v>
      </c>
      <c r="J58" s="235"/>
      <c r="K58" s="244"/>
      <c r="L58" s="244"/>
      <c r="M58" s="192"/>
    </row>
    <row r="59" spans="1:13" x14ac:dyDescent="0.2">
      <c r="A59" s="191"/>
      <c r="B59" s="247"/>
      <c r="C59" s="238"/>
      <c r="D59" s="235" t="s">
        <v>60</v>
      </c>
      <c r="E59" s="239">
        <f>SUM(E46:E58)</f>
        <v>0</v>
      </c>
      <c r="F59" s="240">
        <f>SUM(F46:F58)</f>
        <v>0</v>
      </c>
      <c r="G59" s="239"/>
      <c r="H59" s="242"/>
      <c r="I59" s="274"/>
      <c r="J59" s="240">
        <f>SUM(J46:J58)</f>
        <v>0</v>
      </c>
      <c r="K59" s="244">
        <f>SUM(K46:K58)</f>
        <v>0</v>
      </c>
      <c r="L59" s="244" t="s">
        <v>32</v>
      </c>
      <c r="M59" s="192"/>
    </row>
    <row r="60" spans="1:13" ht="16.5" thickBot="1" x14ac:dyDescent="0.3">
      <c r="A60" s="193"/>
      <c r="B60" s="178"/>
      <c r="C60" s="51"/>
      <c r="D60" s="54"/>
      <c r="E60" s="52"/>
      <c r="F60" s="179"/>
      <c r="G60" s="52"/>
      <c r="H60" s="180"/>
      <c r="I60" s="117"/>
      <c r="J60" s="179"/>
      <c r="K60" s="194"/>
      <c r="L60" s="194"/>
      <c r="M60" s="195"/>
    </row>
    <row r="61" spans="1:13" ht="15.75" thickBot="1" x14ac:dyDescent="0.25">
      <c r="A61" s="99"/>
      <c r="B61" s="99"/>
      <c r="C61" s="28"/>
      <c r="D61" s="34"/>
      <c r="E61" s="29"/>
      <c r="F61" s="30"/>
      <c r="G61" s="29"/>
      <c r="H61" s="32"/>
      <c r="I61" s="40"/>
      <c r="J61" s="30"/>
      <c r="M61" s="99"/>
    </row>
    <row r="62" spans="1:13" x14ac:dyDescent="0.2">
      <c r="A62" s="196"/>
      <c r="B62" s="197"/>
      <c r="C62" s="183"/>
      <c r="D62" s="124"/>
      <c r="E62" s="100"/>
      <c r="F62" s="184"/>
      <c r="G62" s="100"/>
      <c r="H62" s="186"/>
      <c r="I62" s="201"/>
      <c r="J62" s="184"/>
      <c r="K62" s="197"/>
      <c r="L62" s="197"/>
      <c r="M62" s="198"/>
    </row>
    <row r="63" spans="1:13" ht="15.75" x14ac:dyDescent="0.25">
      <c r="A63" s="191"/>
      <c r="B63" s="95" t="s">
        <v>115</v>
      </c>
      <c r="C63" s="50"/>
      <c r="D63" s="99"/>
      <c r="E63" s="164"/>
      <c r="F63" s="42" t="s">
        <v>84</v>
      </c>
      <c r="G63" s="6">
        <v>2</v>
      </c>
      <c r="H63" s="18"/>
      <c r="I63" s="98"/>
      <c r="J63" s="19"/>
      <c r="K63" s="99"/>
      <c r="L63" s="99"/>
      <c r="M63" s="192"/>
    </row>
    <row r="64" spans="1:13" ht="15.75" x14ac:dyDescent="0.25">
      <c r="A64" s="191"/>
      <c r="B64" s="16"/>
      <c r="C64" s="50"/>
      <c r="D64" s="95"/>
      <c r="E64" s="164"/>
      <c r="F64" s="165"/>
      <c r="G64" s="80"/>
      <c r="H64" s="18"/>
      <c r="I64" s="98"/>
      <c r="J64" s="19"/>
      <c r="K64" s="99"/>
      <c r="L64" s="99"/>
      <c r="M64" s="192"/>
    </row>
    <row r="65" spans="1:13" ht="15.75" x14ac:dyDescent="0.25">
      <c r="A65" s="191"/>
      <c r="B65" s="20" t="s">
        <v>85</v>
      </c>
      <c r="C65" s="20" t="s">
        <v>47</v>
      </c>
      <c r="D65" s="43"/>
      <c r="E65" s="215" t="s">
        <v>49</v>
      </c>
      <c r="F65" s="20" t="s">
        <v>95</v>
      </c>
      <c r="G65" s="398" t="s">
        <v>81</v>
      </c>
      <c r="H65" s="398"/>
      <c r="I65" s="398"/>
      <c r="J65" s="20" t="s">
        <v>82</v>
      </c>
      <c r="K65" s="42" t="s">
        <v>83</v>
      </c>
      <c r="L65" s="42" t="s">
        <v>177</v>
      </c>
      <c r="M65" s="192"/>
    </row>
    <row r="66" spans="1:13" ht="15.75" x14ac:dyDescent="0.25">
      <c r="A66" s="191"/>
      <c r="B66" s="20">
        <f>TOTALS!A13</f>
        <v>923</v>
      </c>
      <c r="C66" s="21" t="s">
        <v>31</v>
      </c>
      <c r="D66" s="6" t="s">
        <v>116</v>
      </c>
      <c r="E66" s="3">
        <v>2080</v>
      </c>
      <c r="F66" s="23">
        <v>275</v>
      </c>
      <c r="G66" s="4">
        <v>1</v>
      </c>
      <c r="H66" s="1" t="s">
        <v>52</v>
      </c>
      <c r="I66" s="22">
        <f t="shared" ref="I66:I74" si="9">G66+F66-1</f>
        <v>275</v>
      </c>
      <c r="J66" s="6">
        <v>5</v>
      </c>
      <c r="K66" s="168">
        <v>3</v>
      </c>
      <c r="L66" s="168">
        <v>2</v>
      </c>
      <c r="M66" s="192"/>
    </row>
    <row r="67" spans="1:13" ht="15.75" x14ac:dyDescent="0.25">
      <c r="A67" s="191"/>
      <c r="B67" s="76"/>
      <c r="C67" s="21" t="s">
        <v>31</v>
      </c>
      <c r="D67" s="6" t="s">
        <v>117</v>
      </c>
      <c r="E67" s="3">
        <v>1932</v>
      </c>
      <c r="F67" s="23">
        <v>275</v>
      </c>
      <c r="G67" s="3">
        <f t="shared" ref="G67:G74" si="10">I66+1</f>
        <v>276</v>
      </c>
      <c r="H67" s="1" t="s">
        <v>52</v>
      </c>
      <c r="I67" s="22">
        <f t="shared" si="9"/>
        <v>550</v>
      </c>
      <c r="J67" s="6">
        <v>5</v>
      </c>
      <c r="K67" s="168">
        <v>3</v>
      </c>
      <c r="L67" s="168">
        <v>2</v>
      </c>
      <c r="M67" s="192"/>
    </row>
    <row r="68" spans="1:13" ht="15.75" x14ac:dyDescent="0.25">
      <c r="A68" s="191"/>
      <c r="B68" s="76"/>
      <c r="C68" s="21" t="s">
        <v>31</v>
      </c>
      <c r="D68" s="6" t="s">
        <v>118</v>
      </c>
      <c r="E68" s="7"/>
      <c r="F68" s="23">
        <v>150</v>
      </c>
      <c r="G68" s="3">
        <f t="shared" si="10"/>
        <v>551</v>
      </c>
      <c r="H68" s="1" t="s">
        <v>52</v>
      </c>
      <c r="I68" s="22">
        <f t="shared" si="9"/>
        <v>700</v>
      </c>
      <c r="J68" s="6">
        <v>5</v>
      </c>
      <c r="K68" s="56"/>
      <c r="L68" s="56"/>
      <c r="M68" s="192"/>
    </row>
    <row r="69" spans="1:13" ht="15.75" x14ac:dyDescent="0.25">
      <c r="A69" s="191"/>
      <c r="B69" s="16"/>
      <c r="C69" s="287" t="s">
        <v>58</v>
      </c>
      <c r="D69" s="223" t="s">
        <v>59</v>
      </c>
      <c r="E69" s="317"/>
      <c r="F69" s="288">
        <v>25</v>
      </c>
      <c r="G69" s="3">
        <f t="shared" si="10"/>
        <v>701</v>
      </c>
      <c r="H69" s="219" t="s">
        <v>52</v>
      </c>
      <c r="I69" s="289">
        <f>G69+F69-1</f>
        <v>725</v>
      </c>
      <c r="J69" s="222"/>
      <c r="K69" s="319"/>
      <c r="L69" s="319"/>
      <c r="M69" s="192"/>
    </row>
    <row r="70" spans="1:13" ht="15.75" x14ac:dyDescent="0.25">
      <c r="A70" s="191"/>
      <c r="B70" s="76"/>
      <c r="C70" s="21" t="s">
        <v>34</v>
      </c>
      <c r="D70" s="4" t="s">
        <v>54</v>
      </c>
      <c r="E70" s="7"/>
      <c r="F70" s="23">
        <v>25</v>
      </c>
      <c r="G70" s="3">
        <f t="shared" si="10"/>
        <v>726</v>
      </c>
      <c r="H70" s="1"/>
      <c r="I70" s="22">
        <f t="shared" si="9"/>
        <v>750</v>
      </c>
      <c r="J70" s="6"/>
      <c r="K70" s="56"/>
      <c r="L70" s="56"/>
      <c r="M70" s="192"/>
    </row>
    <row r="71" spans="1:13" ht="15.75" x14ac:dyDescent="0.25">
      <c r="A71" s="191"/>
      <c r="B71" s="76"/>
      <c r="C71" s="21" t="s">
        <v>55</v>
      </c>
      <c r="D71" s="4" t="s">
        <v>56</v>
      </c>
      <c r="E71" s="7"/>
      <c r="F71" s="23">
        <v>10</v>
      </c>
      <c r="G71" s="3">
        <f t="shared" si="10"/>
        <v>751</v>
      </c>
      <c r="H71" s="1" t="s">
        <v>52</v>
      </c>
      <c r="I71" s="22">
        <f t="shared" si="9"/>
        <v>760</v>
      </c>
      <c r="J71" s="23"/>
      <c r="K71" s="56"/>
      <c r="L71" s="56"/>
      <c r="M71" s="192"/>
    </row>
    <row r="72" spans="1:13" ht="15.75" x14ac:dyDescent="0.25">
      <c r="A72" s="191"/>
      <c r="B72" s="77"/>
      <c r="C72" s="268" t="s">
        <v>33</v>
      </c>
      <c r="D72" s="269" t="s">
        <v>57</v>
      </c>
      <c r="E72" s="318"/>
      <c r="F72" s="270">
        <v>5</v>
      </c>
      <c r="G72" s="3">
        <f t="shared" si="10"/>
        <v>761</v>
      </c>
      <c r="H72" s="271" t="s">
        <v>52</v>
      </c>
      <c r="I72" s="284">
        <f t="shared" si="9"/>
        <v>765</v>
      </c>
      <c r="J72" s="286"/>
      <c r="K72" s="294"/>
      <c r="L72" s="294"/>
      <c r="M72" s="192"/>
    </row>
    <row r="73" spans="1:13" ht="15.75" x14ac:dyDescent="0.25">
      <c r="A73" s="191"/>
      <c r="B73" s="16"/>
      <c r="C73" s="21" t="s">
        <v>31</v>
      </c>
      <c r="D73" s="4" t="s">
        <v>53</v>
      </c>
      <c r="E73" s="7"/>
      <c r="F73" s="23">
        <v>5</v>
      </c>
      <c r="G73" s="3">
        <f t="shared" si="10"/>
        <v>766</v>
      </c>
      <c r="H73" s="1" t="s">
        <v>52</v>
      </c>
      <c r="I73" s="22">
        <f t="shared" si="9"/>
        <v>770</v>
      </c>
      <c r="J73" s="6">
        <v>5</v>
      </c>
      <c r="K73" s="57">
        <v>3</v>
      </c>
      <c r="L73" s="56"/>
      <c r="M73" s="192"/>
    </row>
    <row r="74" spans="1:13" ht="15.75" x14ac:dyDescent="0.25">
      <c r="A74" s="191"/>
      <c r="B74" s="16"/>
      <c r="C74" s="21" t="s">
        <v>188</v>
      </c>
      <c r="D74" s="4" t="s">
        <v>187</v>
      </c>
      <c r="E74" s="7"/>
      <c r="F74" s="23">
        <v>5</v>
      </c>
      <c r="G74" s="3">
        <f t="shared" si="10"/>
        <v>771</v>
      </c>
      <c r="H74" s="1" t="s">
        <v>52</v>
      </c>
      <c r="I74" s="22">
        <f t="shared" si="9"/>
        <v>775</v>
      </c>
      <c r="J74" s="6"/>
      <c r="K74" s="56"/>
      <c r="L74" s="56"/>
      <c r="M74" s="192"/>
    </row>
    <row r="75" spans="1:13" ht="15.75" x14ac:dyDescent="0.25">
      <c r="A75" s="191"/>
      <c r="B75" s="95"/>
      <c r="C75" s="1"/>
      <c r="D75" s="25" t="s">
        <v>60</v>
      </c>
      <c r="E75" s="311">
        <f>SUM(E66:E74)</f>
        <v>4012</v>
      </c>
      <c r="F75" s="311">
        <f>SUM(F66:F74)</f>
        <v>775</v>
      </c>
      <c r="G75" s="25"/>
      <c r="H75" s="275"/>
      <c r="I75" s="276"/>
      <c r="J75" s="311">
        <f>SUM(J66:J74)</f>
        <v>20</v>
      </c>
      <c r="K75" s="58">
        <f>SUM(K66:K74)</f>
        <v>9</v>
      </c>
      <c r="L75" s="58">
        <f>SUM(L66:L67)</f>
        <v>4</v>
      </c>
      <c r="M75" s="192"/>
    </row>
    <row r="76" spans="1:13" ht="16.5" thickBot="1" x14ac:dyDescent="0.3">
      <c r="A76" s="193"/>
      <c r="B76" s="123"/>
      <c r="C76" s="51"/>
      <c r="D76" s="54"/>
      <c r="E76" s="52"/>
      <c r="F76" s="179"/>
      <c r="G76" s="52"/>
      <c r="H76" s="180"/>
      <c r="I76" s="117"/>
      <c r="J76" s="179"/>
      <c r="K76" s="194"/>
      <c r="L76" s="194"/>
      <c r="M76" s="195"/>
    </row>
    <row r="77" spans="1:13" ht="15.75" x14ac:dyDescent="0.25">
      <c r="A77" s="99"/>
      <c r="B77" s="75"/>
      <c r="C77" s="50"/>
      <c r="D77" s="19"/>
      <c r="E77" s="80"/>
      <c r="F77" s="97"/>
      <c r="G77" s="80"/>
      <c r="H77" s="18"/>
      <c r="I77" s="98"/>
      <c r="J77" s="97"/>
      <c r="K77" s="99"/>
      <c r="L77" s="99"/>
      <c r="M77" s="99"/>
    </row>
    <row r="78" spans="1:13" ht="15.75" x14ac:dyDescent="0.25">
      <c r="A78" s="99"/>
      <c r="B78" s="16"/>
      <c r="C78" s="50"/>
      <c r="D78" s="99"/>
      <c r="E78" s="80"/>
      <c r="F78" s="17"/>
      <c r="G78" s="19"/>
      <c r="H78" s="18"/>
      <c r="I78" s="98"/>
      <c r="J78" s="19"/>
      <c r="K78" s="99"/>
      <c r="L78" s="99"/>
      <c r="M78" s="99"/>
    </row>
    <row r="79" spans="1:13" ht="15.75" x14ac:dyDescent="0.25">
      <c r="A79" s="99"/>
      <c r="B79" s="16"/>
      <c r="C79" s="50"/>
      <c r="D79" s="95"/>
      <c r="E79" s="80"/>
      <c r="F79" s="19"/>
      <c r="G79" s="166"/>
      <c r="H79" s="18"/>
      <c r="I79" s="98"/>
      <c r="J79" s="19"/>
      <c r="K79" s="99"/>
      <c r="L79" s="99"/>
      <c r="M79" s="99"/>
    </row>
    <row r="80" spans="1:13" ht="15.75" x14ac:dyDescent="0.25">
      <c r="A80" s="99"/>
      <c r="B80" s="16"/>
      <c r="C80" s="75"/>
      <c r="D80" s="95"/>
      <c r="E80" s="74"/>
      <c r="F80" s="75"/>
      <c r="G80" s="400"/>
      <c r="H80" s="400"/>
      <c r="I80" s="400"/>
      <c r="J80" s="75"/>
      <c r="K80" s="273"/>
      <c r="L80" s="273"/>
      <c r="M80" s="99"/>
    </row>
    <row r="81" spans="1:13" ht="15.75" x14ac:dyDescent="0.25">
      <c r="A81" s="99"/>
      <c r="B81" s="16"/>
      <c r="C81" s="50"/>
      <c r="D81" s="80"/>
      <c r="E81" s="80"/>
      <c r="F81" s="19"/>
      <c r="G81" s="189"/>
      <c r="H81" s="18"/>
      <c r="I81" s="190"/>
      <c r="J81" s="19"/>
      <c r="K81" s="99"/>
      <c r="L81" s="99"/>
      <c r="M81" s="99"/>
    </row>
    <row r="82" spans="1:13" ht="15.75" x14ac:dyDescent="0.25">
      <c r="A82" s="99"/>
      <c r="B82" s="16"/>
      <c r="C82" s="50"/>
      <c r="D82" s="80"/>
      <c r="E82" s="80"/>
      <c r="F82" s="19"/>
      <c r="G82" s="189"/>
      <c r="H82" s="18"/>
      <c r="I82" s="190"/>
      <c r="J82" s="19"/>
      <c r="K82" s="99"/>
      <c r="L82" s="99"/>
      <c r="M82" s="99"/>
    </row>
    <row r="83" spans="1:13" ht="15.75" x14ac:dyDescent="0.25">
      <c r="A83" s="99"/>
      <c r="B83" s="16"/>
      <c r="C83" s="50"/>
      <c r="D83" s="80"/>
      <c r="E83" s="80"/>
      <c r="F83" s="19"/>
      <c r="G83" s="189"/>
      <c r="H83" s="18"/>
      <c r="I83" s="190"/>
      <c r="J83" s="19"/>
      <c r="K83" s="99"/>
      <c r="L83" s="99"/>
      <c r="M83" s="99"/>
    </row>
    <row r="84" spans="1:13" ht="15.75" x14ac:dyDescent="0.25">
      <c r="A84" s="99"/>
      <c r="B84" s="16"/>
      <c r="C84" s="50"/>
      <c r="D84" s="80"/>
      <c r="E84" s="189"/>
      <c r="F84" s="97"/>
      <c r="G84" s="189"/>
      <c r="H84" s="18"/>
      <c r="I84" s="190"/>
      <c r="J84" s="97"/>
      <c r="K84" s="99"/>
      <c r="L84" s="99"/>
      <c r="M84" s="99"/>
    </row>
    <row r="85" spans="1:13" ht="15.75" x14ac:dyDescent="0.25">
      <c r="A85" s="99"/>
      <c r="B85" s="16"/>
      <c r="C85" s="50"/>
      <c r="D85" s="80"/>
      <c r="E85" s="189"/>
      <c r="F85" s="97"/>
      <c r="G85" s="189"/>
      <c r="H85" s="18"/>
      <c r="I85" s="190"/>
      <c r="J85" s="19"/>
      <c r="K85" s="99"/>
      <c r="L85" s="99"/>
      <c r="M85" s="99"/>
    </row>
    <row r="86" spans="1:13" ht="15.75" x14ac:dyDescent="0.25">
      <c r="A86" s="99"/>
      <c r="B86" s="16"/>
      <c r="C86" s="50"/>
      <c r="D86" s="80"/>
      <c r="E86" s="189"/>
      <c r="F86" s="97"/>
      <c r="G86" s="189"/>
      <c r="H86" s="18"/>
      <c r="I86" s="190"/>
      <c r="J86" s="19"/>
      <c r="K86" s="99"/>
      <c r="L86" s="99"/>
      <c r="M86" s="99"/>
    </row>
    <row r="87" spans="1:13" ht="15.75" x14ac:dyDescent="0.25">
      <c r="A87" s="99"/>
      <c r="B87" s="16"/>
      <c r="C87" s="50"/>
      <c r="D87" s="19"/>
      <c r="E87" s="80"/>
      <c r="F87" s="97"/>
      <c r="G87" s="80"/>
      <c r="H87" s="18"/>
      <c r="I87" s="98"/>
      <c r="J87" s="97"/>
      <c r="K87" s="99"/>
      <c r="L87" s="99"/>
      <c r="M87" s="99"/>
    </row>
    <row r="88" spans="1:13" x14ac:dyDescent="0.2">
      <c r="A88" s="99"/>
      <c r="B88" s="99"/>
      <c r="C88" s="99"/>
      <c r="D88" s="99"/>
      <c r="E88" s="99"/>
      <c r="F88" s="99"/>
      <c r="G88" s="99"/>
      <c r="H88" s="99"/>
      <c r="I88" s="99"/>
      <c r="J88" s="99"/>
      <c r="K88" s="99"/>
      <c r="L88" s="99"/>
      <c r="M88" s="99"/>
    </row>
  </sheetData>
  <sortState xmlns:xlrd2="http://schemas.microsoft.com/office/spreadsheetml/2017/richdata2" ref="D6:D11">
    <sortCondition ref="D6:D11"/>
  </sortState>
  <mergeCells count="5">
    <mergeCell ref="G5:I5"/>
    <mergeCell ref="G25:I25"/>
    <mergeCell ref="G45:I45"/>
    <mergeCell ref="G65:I65"/>
    <mergeCell ref="G80:I80"/>
  </mergeCells>
  <pageMargins left="0.7" right="0.7" top="0.75" bottom="0.75" header="0.3" footer="0.3"/>
  <pageSetup scale="84" fitToHeight="0" orientation="landscape" r:id="rId1"/>
  <headerFooter>
    <oddHeader xml:space="preserve">&amp;L&amp;"Arial,Bold"&amp;16 24REAA ORDERS&amp;C&amp;"Arial,Bold"&amp;16Lower Kuskokwim School District
REAA 4 Precincts and AVOs&amp;RShade out any section not in election for year
</oddHeader>
  </headerFooter>
  <rowBreaks count="2" manualBreakCount="2">
    <brk id="37" max="16383" man="1"/>
    <brk id="7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ED118-08DC-4B26-88DE-78D7ABF83CEE}">
  <sheetPr>
    <tabColor theme="8" tint="0.79998168889431442"/>
  </sheetPr>
  <dimension ref="A1:M48"/>
  <sheetViews>
    <sheetView view="pageLayout" topLeftCell="A34" zoomScaleNormal="100" workbookViewId="0">
      <selection activeCell="K40" sqref="K40"/>
    </sheetView>
  </sheetViews>
  <sheetFormatPr defaultColWidth="4.85546875" defaultRowHeight="15" x14ac:dyDescent="0.2"/>
  <cols>
    <col min="1" max="1" width="3.140625" style="88" customWidth="1"/>
    <col min="2" max="3" width="8.85546875" style="88" customWidth="1"/>
    <col min="4" max="4" width="27.140625" style="88"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4.85546875" style="88"/>
  </cols>
  <sheetData>
    <row r="1" spans="1:13" ht="15.75" thickBot="1" x14ac:dyDescent="0.25"/>
    <row r="2" spans="1:13" x14ac:dyDescent="0.2">
      <c r="A2" s="357"/>
      <c r="B2" s="358"/>
      <c r="C2" s="358"/>
      <c r="D2" s="358"/>
      <c r="E2" s="358"/>
      <c r="F2" s="358"/>
      <c r="G2" s="358"/>
      <c r="H2" s="358"/>
      <c r="I2" s="358"/>
      <c r="J2" s="358"/>
      <c r="K2" s="358"/>
      <c r="L2" s="358"/>
      <c r="M2" s="359"/>
    </row>
    <row r="3" spans="1:13" ht="15.75" x14ac:dyDescent="0.25">
      <c r="A3" s="360"/>
      <c r="B3" s="361" t="s">
        <v>124</v>
      </c>
      <c r="C3" s="246"/>
      <c r="D3" s="247"/>
      <c r="E3" s="362"/>
      <c r="F3" s="234" t="s">
        <v>84</v>
      </c>
      <c r="G3" s="235">
        <v>0</v>
      </c>
      <c r="H3" s="363"/>
      <c r="I3" s="364"/>
      <c r="J3" s="365"/>
      <c r="K3" s="247"/>
      <c r="L3" s="247"/>
      <c r="M3" s="366"/>
    </row>
    <row r="4" spans="1:13" ht="15.75" x14ac:dyDescent="0.25">
      <c r="A4" s="360"/>
      <c r="B4" s="291"/>
      <c r="C4" s="246"/>
      <c r="D4" s="367"/>
      <c r="E4" s="368"/>
      <c r="F4" s="369"/>
      <c r="G4" s="370"/>
      <c r="H4" s="363"/>
      <c r="I4" s="364"/>
      <c r="J4" s="365"/>
      <c r="K4" s="247"/>
      <c r="L4" s="247"/>
      <c r="M4" s="366"/>
    </row>
    <row r="5" spans="1:13" ht="15.75" x14ac:dyDescent="0.25">
      <c r="A5" s="360"/>
      <c r="B5" s="236" t="s">
        <v>85</v>
      </c>
      <c r="C5" s="236" t="s">
        <v>47</v>
      </c>
      <c r="D5" s="237"/>
      <c r="E5" s="322" t="s">
        <v>49</v>
      </c>
      <c r="F5" s="236" t="s">
        <v>95</v>
      </c>
      <c r="G5" s="397" t="s">
        <v>81</v>
      </c>
      <c r="H5" s="397"/>
      <c r="I5" s="397"/>
      <c r="J5" s="236" t="s">
        <v>82</v>
      </c>
      <c r="K5" s="248" t="s">
        <v>83</v>
      </c>
      <c r="L5" s="248" t="s">
        <v>177</v>
      </c>
      <c r="M5" s="366"/>
    </row>
    <row r="6" spans="1:13" ht="15.75" x14ac:dyDescent="0.25">
      <c r="A6" s="360"/>
      <c r="B6" s="236">
        <f>TOTALS!A14</f>
        <v>0</v>
      </c>
      <c r="C6" s="238" t="s">
        <v>31</v>
      </c>
      <c r="D6" s="239" t="s">
        <v>194</v>
      </c>
      <c r="E6" s="239">
        <v>63</v>
      </c>
      <c r="F6" s="240"/>
      <c r="G6" s="239">
        <v>1</v>
      </c>
      <c r="H6" s="242" t="s">
        <v>52</v>
      </c>
      <c r="I6" s="243">
        <f>G6+F6-1</f>
        <v>0</v>
      </c>
      <c r="J6" s="235"/>
      <c r="K6" s="244"/>
      <c r="L6" s="244" t="s">
        <v>32</v>
      </c>
      <c r="M6" s="366"/>
    </row>
    <row r="7" spans="1:13" ht="15.75" x14ac:dyDescent="0.25">
      <c r="A7" s="360"/>
      <c r="B7" s="291"/>
      <c r="C7" s="238" t="s">
        <v>31</v>
      </c>
      <c r="D7" s="239" t="s">
        <v>191</v>
      </c>
      <c r="E7" s="239">
        <v>154</v>
      </c>
      <c r="F7" s="240"/>
      <c r="G7" s="241">
        <f>I6+1</f>
        <v>1</v>
      </c>
      <c r="H7" s="242" t="s">
        <v>52</v>
      </c>
      <c r="I7" s="243">
        <f t="shared" ref="I7:I15" si="0">G7+F7-1</f>
        <v>0</v>
      </c>
      <c r="J7" s="235"/>
      <c r="K7" s="244"/>
      <c r="L7" s="244" t="s">
        <v>32</v>
      </c>
      <c r="M7" s="366"/>
    </row>
    <row r="8" spans="1:13" ht="15.75" x14ac:dyDescent="0.25">
      <c r="A8" s="360"/>
      <c r="B8" s="291"/>
      <c r="C8" s="238" t="s">
        <v>31</v>
      </c>
      <c r="D8" s="239" t="s">
        <v>192</v>
      </c>
      <c r="E8" s="239">
        <v>130</v>
      </c>
      <c r="F8" s="240"/>
      <c r="G8" s="241">
        <f t="shared" ref="G8:G15" si="1">I7+1</f>
        <v>1</v>
      </c>
      <c r="H8" s="242" t="s">
        <v>52</v>
      </c>
      <c r="I8" s="243">
        <f t="shared" si="0"/>
        <v>0</v>
      </c>
      <c r="J8" s="235"/>
      <c r="K8" s="244"/>
      <c r="L8" s="244" t="s">
        <v>32</v>
      </c>
      <c r="M8" s="366"/>
    </row>
    <row r="9" spans="1:13" ht="15.75" x14ac:dyDescent="0.25">
      <c r="A9" s="360"/>
      <c r="B9" s="291"/>
      <c r="C9" s="238" t="s">
        <v>31</v>
      </c>
      <c r="D9" s="239" t="s">
        <v>179</v>
      </c>
      <c r="E9" s="239"/>
      <c r="F9" s="240"/>
      <c r="G9" s="241">
        <f t="shared" si="1"/>
        <v>1</v>
      </c>
      <c r="H9" s="242" t="s">
        <v>52</v>
      </c>
      <c r="I9" s="243">
        <f t="shared" si="0"/>
        <v>0</v>
      </c>
      <c r="J9" s="235"/>
      <c r="K9" s="244"/>
      <c r="L9" s="244"/>
      <c r="M9" s="366"/>
    </row>
    <row r="10" spans="1:13" ht="15.75" x14ac:dyDescent="0.25">
      <c r="A10" s="360"/>
      <c r="B10" s="291"/>
      <c r="C10" s="238" t="s">
        <v>58</v>
      </c>
      <c r="D10" s="239" t="s">
        <v>59</v>
      </c>
      <c r="E10" s="239"/>
      <c r="F10" s="240"/>
      <c r="G10" s="241">
        <f t="shared" si="1"/>
        <v>1</v>
      </c>
      <c r="H10" s="242" t="s">
        <v>52</v>
      </c>
      <c r="I10" s="243">
        <f>G10+F10-1</f>
        <v>0</v>
      </c>
      <c r="J10" s="235"/>
      <c r="K10" s="244"/>
      <c r="L10" s="244"/>
      <c r="M10" s="366"/>
    </row>
    <row r="11" spans="1:13" ht="15.75" x14ac:dyDescent="0.25">
      <c r="A11" s="360"/>
      <c r="B11" s="291"/>
      <c r="C11" s="238" t="s">
        <v>34</v>
      </c>
      <c r="D11" s="239" t="s">
        <v>54</v>
      </c>
      <c r="E11" s="239"/>
      <c r="F11" s="240"/>
      <c r="G11" s="241">
        <f t="shared" si="1"/>
        <v>1</v>
      </c>
      <c r="H11" s="242"/>
      <c r="I11" s="243">
        <f t="shared" si="0"/>
        <v>0</v>
      </c>
      <c r="J11" s="235"/>
      <c r="K11" s="244"/>
      <c r="L11" s="244" t="s">
        <v>32</v>
      </c>
      <c r="M11" s="366"/>
    </row>
    <row r="12" spans="1:13" ht="15.75" x14ac:dyDescent="0.25">
      <c r="A12" s="360"/>
      <c r="B12" s="291"/>
      <c r="C12" s="238" t="s">
        <v>55</v>
      </c>
      <c r="D12" s="239" t="s">
        <v>56</v>
      </c>
      <c r="E12" s="239"/>
      <c r="F12" s="240"/>
      <c r="G12" s="241">
        <f t="shared" si="1"/>
        <v>1</v>
      </c>
      <c r="H12" s="242" t="s">
        <v>52</v>
      </c>
      <c r="I12" s="243">
        <f t="shared" si="0"/>
        <v>0</v>
      </c>
      <c r="J12" s="240"/>
      <c r="K12" s="244"/>
      <c r="L12" s="244"/>
      <c r="M12" s="366"/>
    </row>
    <row r="13" spans="1:13" ht="15.75" x14ac:dyDescent="0.25">
      <c r="A13" s="360"/>
      <c r="B13" s="291"/>
      <c r="C13" s="238" t="s">
        <v>33</v>
      </c>
      <c r="D13" s="239" t="s">
        <v>57</v>
      </c>
      <c r="E13" s="239"/>
      <c r="F13" s="240"/>
      <c r="G13" s="241">
        <f t="shared" si="1"/>
        <v>1</v>
      </c>
      <c r="H13" s="242" t="s">
        <v>52</v>
      </c>
      <c r="I13" s="243">
        <f t="shared" si="0"/>
        <v>0</v>
      </c>
      <c r="J13" s="235"/>
      <c r="K13" s="244"/>
      <c r="L13" s="244"/>
      <c r="M13" s="366"/>
    </row>
    <row r="14" spans="1:13" ht="15.75" x14ac:dyDescent="0.25">
      <c r="A14" s="360"/>
      <c r="B14" s="291"/>
      <c r="C14" s="238" t="s">
        <v>31</v>
      </c>
      <c r="D14" s="239" t="s">
        <v>53</v>
      </c>
      <c r="E14" s="239"/>
      <c r="F14" s="240"/>
      <c r="G14" s="241">
        <f t="shared" si="1"/>
        <v>1</v>
      </c>
      <c r="H14" s="242" t="s">
        <v>52</v>
      </c>
      <c r="I14" s="243">
        <f t="shared" si="0"/>
        <v>0</v>
      </c>
      <c r="J14" s="235"/>
      <c r="K14" s="244"/>
      <c r="L14" s="244"/>
      <c r="M14" s="366"/>
    </row>
    <row r="15" spans="1:13" ht="15.75" x14ac:dyDescent="0.25">
      <c r="A15" s="360"/>
      <c r="B15" s="291"/>
      <c r="C15" s="238" t="s">
        <v>188</v>
      </c>
      <c r="D15" s="239" t="s">
        <v>187</v>
      </c>
      <c r="E15" s="239"/>
      <c r="F15" s="240"/>
      <c r="G15" s="241">
        <f t="shared" si="1"/>
        <v>1</v>
      </c>
      <c r="H15" s="242" t="s">
        <v>52</v>
      </c>
      <c r="I15" s="243">
        <f t="shared" si="0"/>
        <v>0</v>
      </c>
      <c r="J15" s="235"/>
      <c r="K15" s="244"/>
      <c r="L15" s="244"/>
      <c r="M15" s="366"/>
    </row>
    <row r="16" spans="1:13" ht="15.75" x14ac:dyDescent="0.25">
      <c r="A16" s="360"/>
      <c r="B16" s="291"/>
      <c r="C16" s="363"/>
      <c r="D16" s="371" t="s">
        <v>60</v>
      </c>
      <c r="E16" s="372">
        <f>SUM(E6:E15)</f>
        <v>347</v>
      </c>
      <c r="F16" s="373">
        <f>SUM(F6:F15)</f>
        <v>0</v>
      </c>
      <c r="G16" s="374"/>
      <c r="H16" s="375"/>
      <c r="I16" s="376"/>
      <c r="J16" s="324">
        <f>SUM(J6:J15)</f>
        <v>0</v>
      </c>
      <c r="K16" s="244">
        <f>SUM(K6:K15)</f>
        <v>0</v>
      </c>
      <c r="L16" s="244" t="s">
        <v>32</v>
      </c>
      <c r="M16" s="366"/>
    </row>
    <row r="17" spans="1:13" ht="16.5" thickBot="1" x14ac:dyDescent="0.3">
      <c r="A17" s="377"/>
      <c r="B17" s="378"/>
      <c r="C17" s="379"/>
      <c r="D17" s="380"/>
      <c r="E17" s="380"/>
      <c r="F17" s="381"/>
      <c r="G17" s="380"/>
      <c r="H17" s="382"/>
      <c r="I17" s="383"/>
      <c r="J17" s="381"/>
      <c r="K17" s="384"/>
      <c r="L17" s="384"/>
      <c r="M17" s="385"/>
    </row>
    <row r="18" spans="1:13" ht="16.5" thickBot="1" x14ac:dyDescent="0.3">
      <c r="A18" s="99"/>
      <c r="B18" s="16"/>
      <c r="C18" s="50"/>
      <c r="D18" s="80"/>
      <c r="E18" s="80"/>
      <c r="F18" s="97"/>
      <c r="G18" s="80"/>
      <c r="H18" s="18"/>
      <c r="I18" s="98"/>
      <c r="J18" s="97"/>
      <c r="K18" s="99"/>
      <c r="L18" s="99"/>
      <c r="M18" s="99"/>
    </row>
    <row r="19" spans="1:13" ht="15.75" x14ac:dyDescent="0.25">
      <c r="A19" s="196"/>
      <c r="B19" s="182"/>
      <c r="C19" s="183"/>
      <c r="D19" s="100"/>
      <c r="E19" s="100"/>
      <c r="F19" s="184"/>
      <c r="G19" s="100"/>
      <c r="H19" s="186"/>
      <c r="I19" s="201"/>
      <c r="J19" s="184"/>
      <c r="K19" s="197"/>
      <c r="L19" s="197"/>
      <c r="M19" s="198"/>
    </row>
    <row r="20" spans="1:13" ht="15.75" x14ac:dyDescent="0.25">
      <c r="A20" s="191"/>
      <c r="B20" s="17" t="s">
        <v>126</v>
      </c>
      <c r="C20" s="50"/>
      <c r="D20" s="99"/>
      <c r="E20" s="80"/>
      <c r="F20" s="42" t="s">
        <v>84</v>
      </c>
      <c r="G20" s="6">
        <v>2</v>
      </c>
      <c r="H20" s="18"/>
      <c r="I20" s="98"/>
      <c r="J20" s="19"/>
      <c r="K20" s="99"/>
      <c r="L20" s="99"/>
      <c r="M20" s="192"/>
    </row>
    <row r="21" spans="1:13" ht="15.75" x14ac:dyDescent="0.25">
      <c r="A21" s="191"/>
      <c r="B21" s="16"/>
      <c r="C21" s="50"/>
      <c r="D21" s="17"/>
      <c r="E21" s="80"/>
      <c r="F21" s="97"/>
      <c r="G21" s="80"/>
      <c r="H21" s="18"/>
      <c r="I21" s="98"/>
      <c r="J21" s="19"/>
      <c r="K21" s="99"/>
      <c r="L21" s="99"/>
      <c r="M21" s="192"/>
    </row>
    <row r="22" spans="1:13" ht="15.75" x14ac:dyDescent="0.25">
      <c r="A22" s="191"/>
      <c r="B22" s="20" t="s">
        <v>85</v>
      </c>
      <c r="C22" s="20" t="s">
        <v>47</v>
      </c>
      <c r="D22" s="43"/>
      <c r="E22" s="215" t="s">
        <v>49</v>
      </c>
      <c r="F22" s="20" t="s">
        <v>95</v>
      </c>
      <c r="G22" s="398" t="s">
        <v>81</v>
      </c>
      <c r="H22" s="398"/>
      <c r="I22" s="398"/>
      <c r="J22" s="20" t="s">
        <v>82</v>
      </c>
      <c r="K22" s="85" t="s">
        <v>83</v>
      </c>
      <c r="L22" s="85" t="s">
        <v>177</v>
      </c>
      <c r="M22" s="192"/>
    </row>
    <row r="23" spans="1:13" ht="15.75" x14ac:dyDescent="0.25">
      <c r="A23" s="191"/>
      <c r="B23" s="20">
        <f>TOTALS!A15</f>
        <v>917</v>
      </c>
      <c r="C23" s="21" t="s">
        <v>31</v>
      </c>
      <c r="D23" s="4" t="s">
        <v>193</v>
      </c>
      <c r="E23" s="4">
        <v>316</v>
      </c>
      <c r="F23" s="23">
        <v>150</v>
      </c>
      <c r="G23" s="3">
        <v>1</v>
      </c>
      <c r="H23" s="1" t="s">
        <v>52</v>
      </c>
      <c r="I23" s="22">
        <f>F23</f>
        <v>150</v>
      </c>
      <c r="J23" s="6">
        <v>5</v>
      </c>
      <c r="K23" s="168">
        <v>3</v>
      </c>
      <c r="L23" s="168" t="s">
        <v>32</v>
      </c>
      <c r="M23" s="192"/>
    </row>
    <row r="24" spans="1:13" ht="15.75" x14ac:dyDescent="0.25">
      <c r="A24" s="191"/>
      <c r="B24" s="75"/>
      <c r="C24" s="21" t="s">
        <v>31</v>
      </c>
      <c r="D24" s="4" t="s">
        <v>190</v>
      </c>
      <c r="E24" s="4">
        <v>55</v>
      </c>
      <c r="F24" s="23">
        <v>25</v>
      </c>
      <c r="G24" s="3">
        <f>I23+1</f>
        <v>151</v>
      </c>
      <c r="H24" s="1" t="s">
        <v>52</v>
      </c>
      <c r="I24" s="22">
        <f>G24+F24-1</f>
        <v>175</v>
      </c>
      <c r="J24" s="6">
        <v>5</v>
      </c>
      <c r="K24" s="168">
        <v>3</v>
      </c>
      <c r="L24" s="168" t="s">
        <v>32</v>
      </c>
      <c r="M24" s="192"/>
    </row>
    <row r="25" spans="1:13" ht="15.75" x14ac:dyDescent="0.25">
      <c r="A25" s="191"/>
      <c r="B25" s="16"/>
      <c r="C25" s="21" t="s">
        <v>31</v>
      </c>
      <c r="D25" s="4" t="s">
        <v>125</v>
      </c>
      <c r="E25" s="9"/>
      <c r="F25" s="23">
        <v>25</v>
      </c>
      <c r="G25" s="3">
        <f t="shared" ref="G25:G31" si="2">I24+1</f>
        <v>176</v>
      </c>
      <c r="H25" s="1" t="s">
        <v>52</v>
      </c>
      <c r="I25" s="22">
        <f>G25+F25-1</f>
        <v>200</v>
      </c>
      <c r="J25" s="6">
        <v>5</v>
      </c>
      <c r="K25" s="168">
        <v>3</v>
      </c>
      <c r="L25" s="168"/>
      <c r="M25" s="192"/>
    </row>
    <row r="26" spans="1:13" ht="15.75" x14ac:dyDescent="0.25">
      <c r="A26" s="191"/>
      <c r="B26" s="16"/>
      <c r="C26" s="21" t="s">
        <v>58</v>
      </c>
      <c r="D26" s="4" t="s">
        <v>59</v>
      </c>
      <c r="E26" s="9"/>
      <c r="F26" s="23">
        <v>25</v>
      </c>
      <c r="G26" s="3">
        <f t="shared" si="2"/>
        <v>201</v>
      </c>
      <c r="H26" s="1" t="s">
        <v>52</v>
      </c>
      <c r="I26" s="22">
        <f>G26+F26-1</f>
        <v>225</v>
      </c>
      <c r="J26" s="6"/>
      <c r="K26" s="168"/>
      <c r="L26" s="168"/>
      <c r="M26" s="192"/>
    </row>
    <row r="27" spans="1:13" ht="15.75" x14ac:dyDescent="0.25">
      <c r="A27" s="191"/>
      <c r="B27" s="16"/>
      <c r="C27" s="21" t="s">
        <v>34</v>
      </c>
      <c r="D27" s="4" t="s">
        <v>54</v>
      </c>
      <c r="E27" s="9"/>
      <c r="F27" s="23">
        <v>25</v>
      </c>
      <c r="G27" s="3">
        <f t="shared" si="2"/>
        <v>226</v>
      </c>
      <c r="H27" s="1"/>
      <c r="I27" s="22">
        <f t="shared" ref="I27:I31" si="3">G27+F27-1</f>
        <v>250</v>
      </c>
      <c r="J27" s="6"/>
      <c r="K27" s="168"/>
      <c r="L27" s="168"/>
      <c r="M27" s="192"/>
    </row>
    <row r="28" spans="1:13" ht="15.75" x14ac:dyDescent="0.25">
      <c r="A28" s="191"/>
      <c r="B28" s="16"/>
      <c r="C28" s="21" t="s">
        <v>55</v>
      </c>
      <c r="D28" s="4" t="s">
        <v>56</v>
      </c>
      <c r="E28" s="9"/>
      <c r="F28" s="23">
        <v>10</v>
      </c>
      <c r="G28" s="3">
        <f t="shared" si="2"/>
        <v>251</v>
      </c>
      <c r="H28" s="1" t="s">
        <v>52</v>
      </c>
      <c r="I28" s="22">
        <f t="shared" si="3"/>
        <v>260</v>
      </c>
      <c r="J28" s="23"/>
      <c r="K28" s="168"/>
      <c r="L28" s="168"/>
      <c r="M28" s="192"/>
    </row>
    <row r="29" spans="1:13" ht="15.75" x14ac:dyDescent="0.25">
      <c r="A29" s="191"/>
      <c r="B29" s="16"/>
      <c r="C29" s="21" t="s">
        <v>33</v>
      </c>
      <c r="D29" s="4" t="s">
        <v>57</v>
      </c>
      <c r="E29" s="9"/>
      <c r="F29" s="23">
        <v>5</v>
      </c>
      <c r="G29" s="3">
        <f t="shared" si="2"/>
        <v>261</v>
      </c>
      <c r="H29" s="1" t="s">
        <v>52</v>
      </c>
      <c r="I29" s="22">
        <f t="shared" si="3"/>
        <v>265</v>
      </c>
      <c r="J29" s="6"/>
      <c r="K29" s="168"/>
      <c r="L29" s="168"/>
      <c r="M29" s="192"/>
    </row>
    <row r="30" spans="1:13" ht="15.75" x14ac:dyDescent="0.25">
      <c r="A30" s="191"/>
      <c r="B30" s="16"/>
      <c r="C30" s="21" t="s">
        <v>31</v>
      </c>
      <c r="D30" s="4" t="s">
        <v>53</v>
      </c>
      <c r="E30" s="9"/>
      <c r="F30" s="23">
        <v>5</v>
      </c>
      <c r="G30" s="3">
        <f t="shared" si="2"/>
        <v>266</v>
      </c>
      <c r="H30" s="1" t="s">
        <v>52</v>
      </c>
      <c r="I30" s="22">
        <f t="shared" si="3"/>
        <v>270</v>
      </c>
      <c r="J30" s="6">
        <v>5</v>
      </c>
      <c r="K30" s="168">
        <v>3</v>
      </c>
      <c r="L30" s="168"/>
      <c r="M30" s="192"/>
    </row>
    <row r="31" spans="1:13" ht="15.75" x14ac:dyDescent="0.25">
      <c r="A31" s="191"/>
      <c r="B31" s="16"/>
      <c r="C31" s="21" t="s">
        <v>188</v>
      </c>
      <c r="D31" s="4" t="s">
        <v>187</v>
      </c>
      <c r="E31" s="9"/>
      <c r="F31" s="23">
        <v>5</v>
      </c>
      <c r="G31" s="3">
        <f t="shared" si="2"/>
        <v>271</v>
      </c>
      <c r="H31" s="1" t="s">
        <v>52</v>
      </c>
      <c r="I31" s="22">
        <f t="shared" si="3"/>
        <v>275</v>
      </c>
      <c r="J31" s="23"/>
      <c r="K31" s="168"/>
      <c r="L31" s="168"/>
      <c r="M31" s="192"/>
    </row>
    <row r="32" spans="1:13" ht="15.75" x14ac:dyDescent="0.25">
      <c r="A32" s="191"/>
      <c r="B32" s="16"/>
      <c r="C32" s="50"/>
      <c r="D32" s="37" t="s">
        <v>60</v>
      </c>
      <c r="E32" s="37">
        <f>SUM(E23:E31)</f>
        <v>371</v>
      </c>
      <c r="F32" s="343">
        <f>SUM(F23:F31)</f>
        <v>275</v>
      </c>
      <c r="G32" s="24"/>
      <c r="H32" s="26"/>
      <c r="I32" s="94"/>
      <c r="J32" s="27">
        <f>SUM(J23:J31)</f>
        <v>20</v>
      </c>
      <c r="K32" s="58">
        <f>SUM(K23:K27)</f>
        <v>9</v>
      </c>
      <c r="L32" s="58" t="s">
        <v>32</v>
      </c>
      <c r="M32" s="192"/>
    </row>
    <row r="33" spans="1:13" ht="16.5" thickBot="1" x14ac:dyDescent="0.3">
      <c r="A33" s="193"/>
      <c r="B33" s="178"/>
      <c r="C33" s="51"/>
      <c r="D33" s="101"/>
      <c r="E33" s="101"/>
      <c r="F33" s="102"/>
      <c r="G33" s="101"/>
      <c r="H33" s="101"/>
      <c r="I33" s="101"/>
      <c r="J33" s="102"/>
      <c r="K33" s="194"/>
      <c r="L33" s="194"/>
      <c r="M33" s="195"/>
    </row>
    <row r="34" spans="1:13" ht="16.5" thickBot="1" x14ac:dyDescent="0.3">
      <c r="B34" s="16"/>
      <c r="C34" s="50"/>
      <c r="D34" s="17"/>
      <c r="E34" s="74"/>
      <c r="F34" s="75"/>
      <c r="G34" s="45"/>
      <c r="H34" s="74"/>
      <c r="I34" s="45"/>
      <c r="J34" s="95"/>
    </row>
    <row r="35" spans="1:13" ht="15.75" x14ac:dyDescent="0.25">
      <c r="A35" s="196"/>
      <c r="B35" s="182"/>
      <c r="C35" s="183"/>
      <c r="D35" s="202"/>
      <c r="E35" s="200"/>
      <c r="F35" s="158"/>
      <c r="G35" s="203"/>
      <c r="H35" s="200"/>
      <c r="I35" s="203"/>
      <c r="J35" s="199"/>
      <c r="K35" s="197"/>
      <c r="L35" s="197"/>
      <c r="M35" s="198"/>
    </row>
    <row r="36" spans="1:13" ht="15.75" x14ac:dyDescent="0.25">
      <c r="A36" s="191"/>
      <c r="B36" s="17" t="s">
        <v>127</v>
      </c>
      <c r="C36" s="50"/>
      <c r="D36" s="99"/>
      <c r="E36" s="342"/>
      <c r="F36" s="42" t="s">
        <v>84</v>
      </c>
      <c r="G36" s="6">
        <v>2</v>
      </c>
      <c r="H36" s="342"/>
      <c r="I36" s="342"/>
      <c r="J36" s="204"/>
      <c r="K36" s="99"/>
      <c r="L36" s="99"/>
      <c r="M36" s="192"/>
    </row>
    <row r="37" spans="1:13" ht="15.75" x14ac:dyDescent="0.25">
      <c r="A37" s="191"/>
      <c r="B37" s="16"/>
      <c r="C37" s="50"/>
      <c r="D37" s="17"/>
      <c r="E37" s="342"/>
      <c r="F37" s="204"/>
      <c r="G37" s="342"/>
      <c r="H37" s="342"/>
      <c r="I37" s="342"/>
      <c r="J37" s="204"/>
      <c r="K37" s="99"/>
      <c r="L37" s="99"/>
      <c r="M37" s="192"/>
    </row>
    <row r="38" spans="1:13" ht="15.75" x14ac:dyDescent="0.25">
      <c r="A38" s="191"/>
      <c r="B38" s="20" t="s">
        <v>85</v>
      </c>
      <c r="C38" s="20" t="s">
        <v>47</v>
      </c>
      <c r="D38" s="43"/>
      <c r="E38" s="215" t="s">
        <v>49</v>
      </c>
      <c r="F38" s="20"/>
      <c r="G38" s="398" t="s">
        <v>81</v>
      </c>
      <c r="H38" s="398"/>
      <c r="I38" s="398"/>
      <c r="J38" s="20"/>
      <c r="K38" s="85"/>
      <c r="L38" s="85" t="s">
        <v>178</v>
      </c>
      <c r="M38" s="192"/>
    </row>
    <row r="39" spans="1:13" ht="15.75" x14ac:dyDescent="0.25">
      <c r="A39" s="191"/>
      <c r="B39" s="20">
        <f>TOTALS!A16</f>
        <v>937</v>
      </c>
      <c r="C39" s="21" t="s">
        <v>31</v>
      </c>
      <c r="D39" s="4" t="s">
        <v>128</v>
      </c>
      <c r="E39" s="4">
        <v>97</v>
      </c>
      <c r="F39" s="6" t="s">
        <v>241</v>
      </c>
      <c r="G39" s="4"/>
      <c r="H39" s="1" t="s">
        <v>158</v>
      </c>
      <c r="I39" s="22"/>
      <c r="J39" s="6">
        <v>5</v>
      </c>
      <c r="K39" s="168">
        <v>3</v>
      </c>
      <c r="L39" s="168">
        <v>1</v>
      </c>
      <c r="M39" s="192"/>
    </row>
    <row r="40" spans="1:13" ht="15.75" x14ac:dyDescent="0.25">
      <c r="A40" s="191"/>
      <c r="B40" s="16"/>
      <c r="C40" s="21" t="s">
        <v>31</v>
      </c>
      <c r="D40" s="4" t="s">
        <v>125</v>
      </c>
      <c r="E40" s="9"/>
      <c r="F40" s="6">
        <v>25</v>
      </c>
      <c r="G40" s="3">
        <f>I39+1</f>
        <v>1</v>
      </c>
      <c r="H40" s="1" t="s">
        <v>52</v>
      </c>
      <c r="I40" s="22">
        <f t="shared" ref="I40:I46" si="4">G40+F40-1</f>
        <v>25</v>
      </c>
      <c r="J40" s="6">
        <v>5</v>
      </c>
      <c r="K40" s="168">
        <v>3</v>
      </c>
      <c r="L40" s="168"/>
      <c r="M40" s="192"/>
    </row>
    <row r="41" spans="1:13" ht="15.75" x14ac:dyDescent="0.25">
      <c r="A41" s="191"/>
      <c r="B41" s="16"/>
      <c r="C41" s="21" t="s">
        <v>58</v>
      </c>
      <c r="D41" s="4" t="s">
        <v>59</v>
      </c>
      <c r="E41" s="9"/>
      <c r="F41" s="23">
        <v>125</v>
      </c>
      <c r="G41" s="3">
        <f t="shared" ref="G41:G46" si="5">I40+1</f>
        <v>26</v>
      </c>
      <c r="H41" s="1" t="s">
        <v>52</v>
      </c>
      <c r="I41" s="22">
        <f>G41+F41-1</f>
        <v>150</v>
      </c>
      <c r="J41" s="23"/>
      <c r="K41" s="168"/>
      <c r="L41" s="168"/>
      <c r="M41" s="192"/>
    </row>
    <row r="42" spans="1:13" ht="15.75" x14ac:dyDescent="0.25">
      <c r="A42" s="191"/>
      <c r="B42" s="16"/>
      <c r="C42" s="21" t="s">
        <v>34</v>
      </c>
      <c r="D42" s="4" t="s">
        <v>54</v>
      </c>
      <c r="E42" s="9"/>
      <c r="F42" s="6">
        <v>25</v>
      </c>
      <c r="G42" s="3">
        <f t="shared" si="5"/>
        <v>151</v>
      </c>
      <c r="H42" s="1"/>
      <c r="I42" s="22">
        <f t="shared" si="4"/>
        <v>175</v>
      </c>
      <c r="J42" s="6"/>
      <c r="K42" s="168"/>
      <c r="L42" s="168"/>
      <c r="M42" s="192"/>
    </row>
    <row r="43" spans="1:13" ht="15.75" x14ac:dyDescent="0.25">
      <c r="A43" s="191"/>
      <c r="B43" s="16"/>
      <c r="C43" s="21" t="s">
        <v>55</v>
      </c>
      <c r="D43" s="4" t="s">
        <v>56</v>
      </c>
      <c r="E43" s="9"/>
      <c r="F43" s="6">
        <v>10</v>
      </c>
      <c r="G43" s="3">
        <f t="shared" si="5"/>
        <v>176</v>
      </c>
      <c r="H43" s="1" t="s">
        <v>52</v>
      </c>
      <c r="I43" s="22">
        <f t="shared" si="4"/>
        <v>185</v>
      </c>
      <c r="J43" s="6"/>
      <c r="K43" s="168"/>
      <c r="L43" s="168"/>
      <c r="M43" s="192"/>
    </row>
    <row r="44" spans="1:13" ht="15.75" x14ac:dyDescent="0.25">
      <c r="A44" s="191"/>
      <c r="B44" s="16"/>
      <c r="C44" s="21" t="s">
        <v>33</v>
      </c>
      <c r="D44" s="4" t="s">
        <v>57</v>
      </c>
      <c r="E44" s="9"/>
      <c r="F44" s="23">
        <v>5</v>
      </c>
      <c r="G44" s="3">
        <f t="shared" si="5"/>
        <v>186</v>
      </c>
      <c r="H44" s="1" t="s">
        <v>52</v>
      </c>
      <c r="I44" s="22">
        <f t="shared" si="4"/>
        <v>190</v>
      </c>
      <c r="J44" s="23">
        <v>0</v>
      </c>
      <c r="K44" s="168"/>
      <c r="L44" s="168"/>
      <c r="M44" s="192"/>
    </row>
    <row r="45" spans="1:13" ht="15.75" x14ac:dyDescent="0.25">
      <c r="A45" s="191"/>
      <c r="B45" s="16"/>
      <c r="C45" s="21" t="s">
        <v>31</v>
      </c>
      <c r="D45" s="4" t="s">
        <v>53</v>
      </c>
      <c r="E45" s="9"/>
      <c r="F45" s="6">
        <v>5</v>
      </c>
      <c r="G45" s="3">
        <f t="shared" si="5"/>
        <v>191</v>
      </c>
      <c r="H45" s="1" t="s">
        <v>52</v>
      </c>
      <c r="I45" s="22">
        <f t="shared" si="4"/>
        <v>195</v>
      </c>
      <c r="J45" s="6">
        <v>5</v>
      </c>
      <c r="K45" s="168">
        <v>3</v>
      </c>
      <c r="L45" s="168"/>
      <c r="M45" s="192"/>
    </row>
    <row r="46" spans="1:13" ht="15.75" x14ac:dyDescent="0.25">
      <c r="A46" s="191"/>
      <c r="B46" s="16"/>
      <c r="C46" s="21" t="s">
        <v>188</v>
      </c>
      <c r="D46" s="4" t="s">
        <v>187</v>
      </c>
      <c r="E46" s="9"/>
      <c r="F46" s="6">
        <v>5</v>
      </c>
      <c r="G46" s="3">
        <f t="shared" si="5"/>
        <v>196</v>
      </c>
      <c r="H46" s="1" t="s">
        <v>52</v>
      </c>
      <c r="I46" s="22">
        <f t="shared" si="4"/>
        <v>200</v>
      </c>
      <c r="J46" s="6"/>
      <c r="K46" s="168"/>
      <c r="L46" s="168"/>
      <c r="M46" s="192"/>
    </row>
    <row r="47" spans="1:13" ht="15.75" x14ac:dyDescent="0.25">
      <c r="A47" s="191"/>
      <c r="B47" s="16"/>
      <c r="C47" s="75"/>
      <c r="D47" s="37" t="s">
        <v>60</v>
      </c>
      <c r="E47" s="37">
        <f>SUM(E39:E46)</f>
        <v>97</v>
      </c>
      <c r="F47" s="343">
        <f>SUM(F39:F46)</f>
        <v>200</v>
      </c>
      <c r="G47" s="24"/>
      <c r="H47" s="26"/>
      <c r="I47" s="106"/>
      <c r="J47" s="310">
        <f>SUM(J39:J46)</f>
        <v>15</v>
      </c>
      <c r="K47" s="58">
        <f>SUM(K39:K46)</f>
        <v>9</v>
      </c>
      <c r="L47" s="58">
        <f>SUM(L39)</f>
        <v>1</v>
      </c>
      <c r="M47" s="192"/>
    </row>
    <row r="48" spans="1:13" ht="15.75" thickBot="1" x14ac:dyDescent="0.25">
      <c r="A48" s="193"/>
      <c r="B48" s="194"/>
      <c r="C48" s="194"/>
      <c r="D48" s="194"/>
      <c r="E48" s="194"/>
      <c r="F48" s="194"/>
      <c r="G48" s="194"/>
      <c r="H48" s="194"/>
      <c r="I48" s="194"/>
      <c r="J48" s="194"/>
      <c r="K48" s="194"/>
      <c r="L48" s="194"/>
      <c r="M48" s="195"/>
    </row>
  </sheetData>
  <sheetProtection selectLockedCells="1"/>
  <mergeCells count="3">
    <mergeCell ref="G5:I5"/>
    <mergeCell ref="G22:I22"/>
    <mergeCell ref="G38:I38"/>
  </mergeCells>
  <pageMargins left="0.7" right="0.7" top="0.75" bottom="0.75" header="0.3" footer="0.3"/>
  <pageSetup scale="84" fitToHeight="0" orientation="landscape" r:id="rId1"/>
  <headerFooter>
    <oddHeader xml:space="preserve">&amp;L&amp;"Arial,Bold"&amp;16 24REAA ORDERS&amp;C&amp;"Arial,Bold"&amp;16Kuspuk School District
REAA 5 Precincts and AVOs&amp;RShade out any section not in election for year
</oddHeader>
  </headerFooter>
  <rowBreaks count="1" manualBreakCount="1">
    <brk id="3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971C8-2419-48CB-9229-04A8B642485C}">
  <sheetPr>
    <tabColor theme="8" tint="0.79998168889431442"/>
  </sheetPr>
  <dimension ref="A1:M31"/>
  <sheetViews>
    <sheetView view="pageLayout" zoomScaleNormal="100" workbookViewId="0">
      <selection activeCell="F13" sqref="F13"/>
    </sheetView>
  </sheetViews>
  <sheetFormatPr defaultColWidth="3.85546875" defaultRowHeight="15" x14ac:dyDescent="0.2"/>
  <cols>
    <col min="1" max="1" width="3.140625" style="88" customWidth="1"/>
    <col min="2" max="3" width="8.85546875" style="88" customWidth="1"/>
    <col min="4" max="4" width="27" style="88" bestFit="1"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3.8554687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17" t="s">
        <v>130</v>
      </c>
      <c r="C3" s="74"/>
      <c r="D3" s="99"/>
      <c r="E3" s="164"/>
      <c r="F3" s="42" t="s">
        <v>84</v>
      </c>
      <c r="G3" s="6">
        <v>2</v>
      </c>
      <c r="H3" s="99"/>
      <c r="I3" s="98"/>
      <c r="J3" s="230"/>
      <c r="K3" s="99"/>
      <c r="L3" s="99"/>
      <c r="M3" s="192"/>
    </row>
    <row r="4" spans="1:13" ht="15.75" x14ac:dyDescent="0.25">
      <c r="A4" s="191"/>
      <c r="B4" s="74"/>
      <c r="C4" s="74"/>
      <c r="D4" s="17"/>
      <c r="E4" s="164"/>
      <c r="F4" s="165"/>
      <c r="G4" s="166"/>
      <c r="H4" s="18"/>
      <c r="I4" s="98"/>
      <c r="J4" s="230"/>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15">
        <f>TOTALS!A17</f>
        <v>913</v>
      </c>
      <c r="C6" s="1" t="s">
        <v>31</v>
      </c>
      <c r="D6" s="4" t="s">
        <v>131</v>
      </c>
      <c r="E6" s="4">
        <v>166</v>
      </c>
      <c r="F6" s="23">
        <v>75</v>
      </c>
      <c r="G6" s="5">
        <v>1</v>
      </c>
      <c r="H6" s="121" t="s">
        <v>52</v>
      </c>
      <c r="I6" s="122">
        <f>G6+F6-1</f>
        <v>75</v>
      </c>
      <c r="J6" s="6">
        <v>5</v>
      </c>
      <c r="K6" s="168">
        <v>3</v>
      </c>
      <c r="L6" s="168" t="s">
        <v>32</v>
      </c>
      <c r="M6" s="192"/>
    </row>
    <row r="7" spans="1:13" ht="15.75" x14ac:dyDescent="0.25">
      <c r="A7" s="191"/>
      <c r="B7" s="74"/>
      <c r="C7" s="1" t="s">
        <v>31</v>
      </c>
      <c r="D7" s="4" t="s">
        <v>132</v>
      </c>
      <c r="E7" s="4">
        <v>46</v>
      </c>
      <c r="F7" s="23">
        <v>50</v>
      </c>
      <c r="G7" s="5">
        <f>I6+1</f>
        <v>76</v>
      </c>
      <c r="H7" s="121" t="s">
        <v>52</v>
      </c>
      <c r="I7" s="122">
        <f t="shared" ref="I7:I18" si="0">G7+F7-1</f>
        <v>125</v>
      </c>
      <c r="J7" s="6">
        <v>5</v>
      </c>
      <c r="K7" s="168">
        <v>3</v>
      </c>
      <c r="L7" s="168" t="s">
        <v>32</v>
      </c>
      <c r="M7" s="192"/>
    </row>
    <row r="8" spans="1:13" ht="15.75" x14ac:dyDescent="0.25">
      <c r="A8" s="191"/>
      <c r="B8" s="74"/>
      <c r="C8" s="1" t="s">
        <v>31</v>
      </c>
      <c r="D8" s="4" t="s">
        <v>133</v>
      </c>
      <c r="E8" s="4">
        <v>72</v>
      </c>
      <c r="F8" s="23">
        <v>100</v>
      </c>
      <c r="G8" s="5">
        <f t="shared" ref="G8:G18" si="1">I7+1</f>
        <v>126</v>
      </c>
      <c r="H8" s="121" t="s">
        <v>52</v>
      </c>
      <c r="I8" s="122">
        <f t="shared" si="0"/>
        <v>225</v>
      </c>
      <c r="J8" s="6">
        <v>5</v>
      </c>
      <c r="K8" s="168">
        <v>3</v>
      </c>
      <c r="L8" s="168" t="s">
        <v>32</v>
      </c>
      <c r="M8" s="192"/>
    </row>
    <row r="9" spans="1:13" ht="15.75" x14ac:dyDescent="0.25">
      <c r="A9" s="191"/>
      <c r="B9" s="74"/>
      <c r="C9" s="1" t="s">
        <v>31</v>
      </c>
      <c r="D9" s="4" t="s">
        <v>134</v>
      </c>
      <c r="E9" s="4">
        <v>112</v>
      </c>
      <c r="F9" s="6">
        <v>75</v>
      </c>
      <c r="G9" s="5">
        <f t="shared" si="1"/>
        <v>226</v>
      </c>
      <c r="H9" s="121" t="s">
        <v>52</v>
      </c>
      <c r="I9" s="122">
        <f t="shared" si="0"/>
        <v>300</v>
      </c>
      <c r="J9" s="6">
        <v>5</v>
      </c>
      <c r="K9" s="168">
        <v>3</v>
      </c>
      <c r="L9" s="168" t="s">
        <v>32</v>
      </c>
      <c r="M9" s="192"/>
    </row>
    <row r="10" spans="1:13" ht="15.75" x14ac:dyDescent="0.25">
      <c r="A10" s="191"/>
      <c r="B10" s="74"/>
      <c r="C10" s="1" t="s">
        <v>31</v>
      </c>
      <c r="D10" s="4" t="s">
        <v>135</v>
      </c>
      <c r="E10" s="4">
        <v>334</v>
      </c>
      <c r="F10" s="6">
        <v>125</v>
      </c>
      <c r="G10" s="5">
        <f t="shared" si="1"/>
        <v>301</v>
      </c>
      <c r="H10" s="121" t="s">
        <v>52</v>
      </c>
      <c r="I10" s="122">
        <f t="shared" si="0"/>
        <v>425</v>
      </c>
      <c r="J10" s="6">
        <v>5</v>
      </c>
      <c r="K10" s="168">
        <v>3</v>
      </c>
      <c r="L10" s="168" t="s">
        <v>32</v>
      </c>
      <c r="M10" s="192"/>
    </row>
    <row r="11" spans="1:13" ht="15.75" x14ac:dyDescent="0.25">
      <c r="A11" s="191"/>
      <c r="B11" s="74"/>
      <c r="C11" s="1" t="s">
        <v>31</v>
      </c>
      <c r="D11" s="4" t="s">
        <v>136</v>
      </c>
      <c r="E11" s="4">
        <v>296</v>
      </c>
      <c r="F11" s="6">
        <v>100</v>
      </c>
      <c r="G11" s="5">
        <f t="shared" si="1"/>
        <v>426</v>
      </c>
      <c r="H11" s="121" t="s">
        <v>52</v>
      </c>
      <c r="I11" s="122">
        <f t="shared" si="0"/>
        <v>525</v>
      </c>
      <c r="J11" s="6">
        <v>5</v>
      </c>
      <c r="K11" s="168">
        <v>3</v>
      </c>
      <c r="L11" s="168" t="s">
        <v>32</v>
      </c>
      <c r="M11" s="192"/>
    </row>
    <row r="12" spans="1:13" ht="15.75" x14ac:dyDescent="0.25">
      <c r="A12" s="191"/>
      <c r="B12" s="74"/>
      <c r="C12" s="1" t="s">
        <v>31</v>
      </c>
      <c r="D12" s="4" t="s">
        <v>137</v>
      </c>
      <c r="E12" s="4">
        <v>580</v>
      </c>
      <c r="F12" s="6">
        <v>150</v>
      </c>
      <c r="G12" s="5">
        <f t="shared" si="1"/>
        <v>526</v>
      </c>
      <c r="H12" s="121" t="s">
        <v>52</v>
      </c>
      <c r="I12" s="122">
        <f t="shared" si="0"/>
        <v>675</v>
      </c>
      <c r="J12" s="6">
        <v>5</v>
      </c>
      <c r="K12" s="168">
        <v>3</v>
      </c>
      <c r="L12" s="168">
        <v>2</v>
      </c>
      <c r="M12" s="192"/>
    </row>
    <row r="13" spans="1:13" ht="15.75" x14ac:dyDescent="0.25">
      <c r="A13" s="191"/>
      <c r="B13" s="74"/>
      <c r="C13" s="21" t="s">
        <v>58</v>
      </c>
      <c r="D13" s="4" t="s">
        <v>59</v>
      </c>
      <c r="E13" s="9"/>
      <c r="F13" s="23">
        <v>25</v>
      </c>
      <c r="G13" s="5">
        <f t="shared" si="1"/>
        <v>676</v>
      </c>
      <c r="H13" s="121" t="s">
        <v>52</v>
      </c>
      <c r="I13" s="122">
        <f>G13+F13-1</f>
        <v>700</v>
      </c>
      <c r="J13" s="6"/>
      <c r="K13" s="56"/>
      <c r="L13" s="56"/>
      <c r="M13" s="192"/>
    </row>
    <row r="14" spans="1:13" ht="15.75" x14ac:dyDescent="0.25">
      <c r="A14" s="191"/>
      <c r="B14" s="74"/>
      <c r="C14" s="21" t="s">
        <v>34</v>
      </c>
      <c r="D14" s="4" t="s">
        <v>54</v>
      </c>
      <c r="E14" s="9"/>
      <c r="F14" s="23">
        <v>25</v>
      </c>
      <c r="G14" s="5">
        <f t="shared" si="1"/>
        <v>701</v>
      </c>
      <c r="H14" s="121" t="s">
        <v>52</v>
      </c>
      <c r="I14" s="122">
        <f t="shared" si="0"/>
        <v>725</v>
      </c>
      <c r="J14" s="6"/>
      <c r="K14" s="56"/>
      <c r="L14" s="56"/>
      <c r="M14" s="192"/>
    </row>
    <row r="15" spans="1:13" ht="15.75" x14ac:dyDescent="0.25">
      <c r="A15" s="191"/>
      <c r="B15" s="74"/>
      <c r="C15" s="21" t="s">
        <v>55</v>
      </c>
      <c r="D15" s="4" t="s">
        <v>56</v>
      </c>
      <c r="E15" s="9"/>
      <c r="F15" s="23">
        <v>10</v>
      </c>
      <c r="G15" s="5">
        <f t="shared" si="1"/>
        <v>726</v>
      </c>
      <c r="H15" s="121"/>
      <c r="I15" s="122">
        <f t="shared" si="0"/>
        <v>735</v>
      </c>
      <c r="J15" s="6"/>
      <c r="K15" s="252"/>
      <c r="L15" s="56"/>
      <c r="M15" s="192"/>
    </row>
    <row r="16" spans="1:13" ht="15.75" x14ac:dyDescent="0.25">
      <c r="A16" s="89"/>
      <c r="B16" s="15"/>
      <c r="C16" s="21" t="s">
        <v>33</v>
      </c>
      <c r="D16" s="4" t="s">
        <v>57</v>
      </c>
      <c r="E16" s="9"/>
      <c r="F16" s="66">
        <v>5</v>
      </c>
      <c r="G16" s="5">
        <f t="shared" si="1"/>
        <v>736</v>
      </c>
      <c r="H16" s="64" t="s">
        <v>52</v>
      </c>
      <c r="I16" s="65">
        <f t="shared" si="0"/>
        <v>740</v>
      </c>
      <c r="J16" s="66"/>
      <c r="K16" s="56"/>
      <c r="L16" s="56"/>
      <c r="M16" s="90"/>
    </row>
    <row r="17" spans="1:13" ht="15.75" x14ac:dyDescent="0.25">
      <c r="A17" s="191"/>
      <c r="B17" s="74"/>
      <c r="C17" s="21" t="s">
        <v>31</v>
      </c>
      <c r="D17" s="4" t="s">
        <v>53</v>
      </c>
      <c r="E17" s="9"/>
      <c r="F17" s="23">
        <v>5</v>
      </c>
      <c r="G17" s="5">
        <f t="shared" si="1"/>
        <v>741</v>
      </c>
      <c r="H17" s="121" t="s">
        <v>52</v>
      </c>
      <c r="I17" s="122">
        <f t="shared" si="0"/>
        <v>745</v>
      </c>
      <c r="J17" s="6">
        <v>5</v>
      </c>
      <c r="K17" s="57">
        <v>3</v>
      </c>
      <c r="L17" s="56"/>
      <c r="M17" s="192"/>
    </row>
    <row r="18" spans="1:13" ht="15.75" x14ac:dyDescent="0.25">
      <c r="A18" s="191"/>
      <c r="B18" s="74"/>
      <c r="C18" s="21" t="s">
        <v>188</v>
      </c>
      <c r="D18" s="4" t="s">
        <v>187</v>
      </c>
      <c r="E18" s="9"/>
      <c r="F18" s="23">
        <v>5</v>
      </c>
      <c r="G18" s="5">
        <f t="shared" si="1"/>
        <v>746</v>
      </c>
      <c r="H18" s="121" t="s">
        <v>52</v>
      </c>
      <c r="I18" s="122">
        <f t="shared" si="0"/>
        <v>750</v>
      </c>
      <c r="J18" s="6"/>
      <c r="K18" s="56"/>
      <c r="L18" s="56"/>
      <c r="M18" s="192"/>
    </row>
    <row r="19" spans="1:13" ht="15.75" x14ac:dyDescent="0.25">
      <c r="A19" s="191"/>
      <c r="B19" s="77"/>
      <c r="C19" s="18"/>
      <c r="D19" s="37" t="s">
        <v>60</v>
      </c>
      <c r="E19" s="68">
        <f>SUM(E6:E18)</f>
        <v>1606</v>
      </c>
      <c r="F19" s="103">
        <f>SUM(F6:F18)</f>
        <v>750</v>
      </c>
      <c r="G19" s="79"/>
      <c r="H19" s="26"/>
      <c r="I19" s="94"/>
      <c r="J19" s="37">
        <f>SUM(J6:J18)</f>
        <v>40</v>
      </c>
      <c r="K19" s="58">
        <f>SUM(K6:K18)</f>
        <v>24</v>
      </c>
      <c r="L19" s="58">
        <f>SUM(L6:L18)</f>
        <v>2</v>
      </c>
      <c r="M19" s="192"/>
    </row>
    <row r="20" spans="1:13" ht="15.75" thickBot="1" x14ac:dyDescent="0.25">
      <c r="A20" s="193"/>
      <c r="B20" s="194"/>
      <c r="C20" s="194"/>
      <c r="D20" s="194"/>
      <c r="E20" s="194"/>
      <c r="F20" s="194"/>
      <c r="G20" s="194"/>
      <c r="H20" s="194"/>
      <c r="I20" s="194"/>
      <c r="J20" s="194"/>
      <c r="K20" s="194"/>
      <c r="L20" s="194"/>
      <c r="M20" s="195"/>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sheetData>
  <sortState xmlns:xlrd2="http://schemas.microsoft.com/office/spreadsheetml/2017/richdata2" ref="D6:D12">
    <sortCondition ref="D6:D12"/>
  </sortState>
  <mergeCells count="1">
    <mergeCell ref="G5:I5"/>
  </mergeCells>
  <pageMargins left="0.7" right="0.7" top="0.75" bottom="0.75" header="0.3" footer="0.3"/>
  <pageSetup scale="84" fitToHeight="0" orientation="landscape" r:id="rId1"/>
  <headerFooter>
    <oddHeader xml:space="preserve">&amp;L&amp;"Arial,Bold"&amp;16 24REAA ORDERS&amp;C&amp;"Arial,Bold"&amp;16Southwest Region School District
REAA 6 Precincts and AVOs&amp;RShade out any section not in election for year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81B2-283B-48BC-807B-6F6914E4B238}">
  <sheetPr>
    <tabColor theme="8" tint="0.79998168889431442"/>
  </sheetPr>
  <dimension ref="A1:M31"/>
  <sheetViews>
    <sheetView view="pageLayout" zoomScaleNormal="100" workbookViewId="0">
      <selection activeCell="J31" sqref="J31"/>
    </sheetView>
  </sheetViews>
  <sheetFormatPr defaultColWidth="2" defaultRowHeight="15" x14ac:dyDescent="0.2"/>
  <cols>
    <col min="1" max="1" width="3.140625" style="88" customWidth="1"/>
    <col min="2" max="3" width="8.85546875" style="88" customWidth="1"/>
    <col min="4" max="4" width="37.42578125" style="88" customWidth="1"/>
    <col min="5" max="5" width="12.7109375" style="88" bestFit="1" customWidth="1"/>
    <col min="6" max="6" width="19" style="88" bestFit="1" customWidth="1"/>
    <col min="7" max="9" width="6.42578125" style="88" customWidth="1"/>
    <col min="10" max="10" width="10.42578125" style="88" customWidth="1"/>
    <col min="11" max="11" width="12.28515625" style="88" customWidth="1"/>
    <col min="12" max="12" width="10.5703125" style="88" customWidth="1"/>
    <col min="13" max="13" width="3.140625" style="88" customWidth="1"/>
    <col min="14" max="16384" width="2"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95" t="s">
        <v>138</v>
      </c>
      <c r="C3" s="18"/>
      <c r="D3" s="230"/>
      <c r="E3" s="80"/>
      <c r="F3" s="42" t="s">
        <v>84</v>
      </c>
      <c r="G3" s="6">
        <v>2</v>
      </c>
      <c r="H3" s="74"/>
      <c r="I3" s="45"/>
      <c r="J3" s="95"/>
      <c r="K3" s="99"/>
      <c r="L3" s="99"/>
      <c r="M3" s="192"/>
    </row>
    <row r="4" spans="1:13" ht="15.75" x14ac:dyDescent="0.25">
      <c r="A4" s="191"/>
      <c r="B4" s="74"/>
      <c r="C4" s="18"/>
      <c r="D4" s="95"/>
      <c r="E4" s="80"/>
      <c r="F4" s="75"/>
      <c r="G4" s="45"/>
      <c r="H4" s="74"/>
      <c r="I4" s="45"/>
      <c r="J4" s="95"/>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15">
        <f>TOTALS!A18</f>
        <v>915</v>
      </c>
      <c r="C6" s="1" t="s">
        <v>31</v>
      </c>
      <c r="D6" s="6" t="s">
        <v>139</v>
      </c>
      <c r="E6" s="4">
        <v>151</v>
      </c>
      <c r="F6" s="6">
        <v>125</v>
      </c>
      <c r="G6" s="231">
        <v>1</v>
      </c>
      <c r="H6" s="1" t="s">
        <v>52</v>
      </c>
      <c r="I6" s="22">
        <f t="shared" ref="I6:I13" si="0">G6+F6-1</f>
        <v>125</v>
      </c>
      <c r="J6" s="6">
        <v>5</v>
      </c>
      <c r="K6" s="168">
        <v>3</v>
      </c>
      <c r="L6" s="168" t="s">
        <v>32</v>
      </c>
      <c r="M6" s="192"/>
    </row>
    <row r="7" spans="1:13" ht="15.75" x14ac:dyDescent="0.25">
      <c r="A7" s="191"/>
      <c r="B7" s="225"/>
      <c r="C7" s="1" t="s">
        <v>31</v>
      </c>
      <c r="D7" s="6" t="s">
        <v>140</v>
      </c>
      <c r="E7" s="105"/>
      <c r="F7" s="205">
        <v>175</v>
      </c>
      <c r="G7" s="231">
        <f t="shared" ref="G7:G13" si="1">I6+1</f>
        <v>126</v>
      </c>
      <c r="H7" s="1" t="s">
        <v>52</v>
      </c>
      <c r="I7" s="22">
        <f t="shared" si="0"/>
        <v>300</v>
      </c>
      <c r="J7" s="6">
        <v>5</v>
      </c>
      <c r="K7" s="56"/>
      <c r="L7" s="56"/>
      <c r="M7" s="192"/>
    </row>
    <row r="8" spans="1:13" ht="15.75" x14ac:dyDescent="0.25">
      <c r="A8" s="191"/>
      <c r="B8" s="225"/>
      <c r="C8" s="21" t="s">
        <v>58</v>
      </c>
      <c r="D8" s="4" t="s">
        <v>59</v>
      </c>
      <c r="E8" s="9"/>
      <c r="F8" s="23">
        <v>50</v>
      </c>
      <c r="G8" s="231">
        <f t="shared" si="1"/>
        <v>301</v>
      </c>
      <c r="H8" s="1" t="s">
        <v>52</v>
      </c>
      <c r="I8" s="22">
        <f>G8+F8-1</f>
        <v>350</v>
      </c>
      <c r="J8" s="6"/>
      <c r="K8" s="56"/>
      <c r="L8" s="56"/>
      <c r="M8" s="192"/>
    </row>
    <row r="9" spans="1:13" ht="15.75" x14ac:dyDescent="0.25">
      <c r="A9" s="191"/>
      <c r="B9" s="225"/>
      <c r="C9" s="21" t="s">
        <v>34</v>
      </c>
      <c r="D9" s="4" t="s">
        <v>54</v>
      </c>
      <c r="E9" s="7"/>
      <c r="F9" s="6">
        <v>25</v>
      </c>
      <c r="G9" s="231">
        <f t="shared" si="1"/>
        <v>351</v>
      </c>
      <c r="H9" s="1" t="s">
        <v>52</v>
      </c>
      <c r="I9" s="22">
        <f t="shared" si="0"/>
        <v>375</v>
      </c>
      <c r="J9" s="6"/>
      <c r="K9" s="56"/>
      <c r="L9" s="56"/>
      <c r="M9" s="192"/>
    </row>
    <row r="10" spans="1:13" ht="15.75" x14ac:dyDescent="0.25">
      <c r="A10" s="191"/>
      <c r="B10" s="225"/>
      <c r="C10" s="21" t="s">
        <v>55</v>
      </c>
      <c r="D10" s="4" t="s">
        <v>56</v>
      </c>
      <c r="E10" s="7"/>
      <c r="F10" s="6">
        <v>10</v>
      </c>
      <c r="G10" s="231">
        <f t="shared" si="1"/>
        <v>376</v>
      </c>
      <c r="H10" s="1"/>
      <c r="I10" s="22">
        <f t="shared" si="0"/>
        <v>385</v>
      </c>
      <c r="J10" s="6"/>
      <c r="K10" s="56"/>
      <c r="L10" s="56"/>
      <c r="M10" s="192"/>
    </row>
    <row r="11" spans="1:13" ht="15.75" x14ac:dyDescent="0.25">
      <c r="A11" s="191"/>
      <c r="B11" s="225"/>
      <c r="C11" s="21" t="s">
        <v>33</v>
      </c>
      <c r="D11" s="4" t="s">
        <v>57</v>
      </c>
      <c r="E11" s="9"/>
      <c r="F11" s="23">
        <v>5</v>
      </c>
      <c r="G11" s="231">
        <f t="shared" si="1"/>
        <v>386</v>
      </c>
      <c r="H11" s="1" t="s">
        <v>52</v>
      </c>
      <c r="I11" s="22">
        <f t="shared" si="0"/>
        <v>390</v>
      </c>
      <c r="J11" s="23"/>
      <c r="K11" s="56"/>
      <c r="L11" s="56"/>
      <c r="M11" s="192"/>
    </row>
    <row r="12" spans="1:13" ht="15.75" x14ac:dyDescent="0.25">
      <c r="A12" s="191"/>
      <c r="B12" s="225"/>
      <c r="C12" s="21" t="s">
        <v>31</v>
      </c>
      <c r="D12" s="4" t="s">
        <v>53</v>
      </c>
      <c r="E12" s="9"/>
      <c r="F12" s="6">
        <v>5</v>
      </c>
      <c r="G12" s="231">
        <f t="shared" si="1"/>
        <v>391</v>
      </c>
      <c r="H12" s="1" t="s">
        <v>52</v>
      </c>
      <c r="I12" s="22">
        <f t="shared" si="0"/>
        <v>395</v>
      </c>
      <c r="J12" s="6">
        <v>5</v>
      </c>
      <c r="K12" s="57">
        <v>3</v>
      </c>
      <c r="L12" s="56"/>
      <c r="M12" s="192"/>
    </row>
    <row r="13" spans="1:13" ht="15.75" x14ac:dyDescent="0.25">
      <c r="A13" s="191"/>
      <c r="B13" s="225"/>
      <c r="C13" s="21" t="s">
        <v>188</v>
      </c>
      <c r="D13" s="4" t="s">
        <v>187</v>
      </c>
      <c r="E13" s="9"/>
      <c r="F13" s="6">
        <v>5</v>
      </c>
      <c r="G13" s="231">
        <f t="shared" si="1"/>
        <v>396</v>
      </c>
      <c r="H13" s="1" t="s">
        <v>52</v>
      </c>
      <c r="I13" s="22">
        <f t="shared" si="0"/>
        <v>400</v>
      </c>
      <c r="J13" s="6"/>
      <c r="K13" s="56"/>
      <c r="L13" s="56"/>
      <c r="M13" s="192"/>
    </row>
    <row r="14" spans="1:13" ht="15.75" x14ac:dyDescent="0.25">
      <c r="A14" s="191"/>
      <c r="B14" s="225"/>
      <c r="C14" s="32"/>
      <c r="D14" s="24" t="s">
        <v>60</v>
      </c>
      <c r="E14" s="37">
        <f>SUM(E6:E13)</f>
        <v>151</v>
      </c>
      <c r="F14" s="37">
        <f>SUM(F6:F13)</f>
        <v>400</v>
      </c>
      <c r="G14" s="79"/>
      <c r="H14" s="26"/>
      <c r="I14" s="94"/>
      <c r="J14" s="25">
        <f>SUM(J6:J13)</f>
        <v>15</v>
      </c>
      <c r="K14" s="58">
        <f>SUM(K6:K13)</f>
        <v>6</v>
      </c>
      <c r="L14" s="58" t="s">
        <v>32</v>
      </c>
      <c r="M14" s="192"/>
    </row>
    <row r="15" spans="1:13" ht="15.75" x14ac:dyDescent="0.25">
      <c r="A15" s="89"/>
      <c r="B15" s="15"/>
      <c r="C15" s="74"/>
      <c r="D15" s="230"/>
      <c r="E15" s="162"/>
      <c r="F15" s="230"/>
      <c r="G15" s="162"/>
      <c r="H15" s="162"/>
      <c r="I15" s="253"/>
      <c r="J15" s="230"/>
      <c r="K15" s="99"/>
      <c r="L15" s="99"/>
      <c r="M15" s="90"/>
    </row>
    <row r="16" spans="1:13" ht="15.75" x14ac:dyDescent="0.25">
      <c r="A16" s="191"/>
      <c r="B16" s="74"/>
      <c r="C16" s="74"/>
      <c r="D16" s="19" t="s">
        <v>141</v>
      </c>
      <c r="E16" s="162"/>
      <c r="F16" s="230"/>
      <c r="G16" s="162"/>
      <c r="H16" s="162"/>
      <c r="I16" s="162"/>
      <c r="J16" s="230"/>
      <c r="K16" s="99"/>
      <c r="L16" s="99"/>
      <c r="M16" s="192"/>
    </row>
    <row r="17" spans="1:13" ht="15.75" x14ac:dyDescent="0.25">
      <c r="A17" s="191"/>
      <c r="B17" s="74"/>
      <c r="C17" s="74"/>
      <c r="D17" s="19" t="s">
        <v>142</v>
      </c>
      <c r="E17" s="80"/>
      <c r="F17" s="19"/>
      <c r="G17" s="80"/>
      <c r="H17" s="80"/>
      <c r="I17" s="162"/>
      <c r="J17" s="230"/>
      <c r="K17" s="99"/>
      <c r="L17" s="99"/>
      <c r="M17" s="192"/>
    </row>
    <row r="18" spans="1:13" ht="15.75" x14ac:dyDescent="0.25">
      <c r="A18" s="191"/>
      <c r="B18" s="74"/>
      <c r="C18" s="74"/>
      <c r="D18" s="230"/>
      <c r="E18" s="162"/>
      <c r="F18" s="230"/>
      <c r="G18" s="162"/>
      <c r="H18" s="162"/>
      <c r="I18" s="162"/>
      <c r="J18" s="230"/>
      <c r="K18" s="99"/>
      <c r="L18" s="99"/>
      <c r="M18" s="192"/>
    </row>
    <row r="19" spans="1:13" ht="15.75" x14ac:dyDescent="0.25">
      <c r="A19" s="191"/>
      <c r="B19" s="77"/>
      <c r="C19" s="74"/>
      <c r="D19" s="19" t="s">
        <v>143</v>
      </c>
      <c r="E19" s="162"/>
      <c r="F19" s="230"/>
      <c r="G19" s="162"/>
      <c r="H19" s="162"/>
      <c r="I19" s="162"/>
      <c r="J19" s="230"/>
      <c r="K19" s="99"/>
      <c r="L19" s="99"/>
      <c r="M19" s="192"/>
    </row>
    <row r="20" spans="1:13" ht="16.5" thickBot="1" x14ac:dyDescent="0.3">
      <c r="A20" s="193"/>
      <c r="B20" s="321"/>
      <c r="C20" s="194"/>
      <c r="D20" s="194"/>
      <c r="E20" s="194"/>
      <c r="F20" s="194"/>
      <c r="G20" s="194"/>
      <c r="H20" s="194"/>
      <c r="I20" s="194"/>
      <c r="J20" s="194"/>
      <c r="K20" s="194"/>
      <c r="L20" s="194"/>
      <c r="M20" s="195"/>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M31" s="99"/>
    </row>
  </sheetData>
  <mergeCells count="1">
    <mergeCell ref="G5:I5"/>
  </mergeCells>
  <pageMargins left="0.7" right="0.7" top="0.75" bottom="0.75" header="0.3" footer="0.3"/>
  <pageSetup scale="84" fitToHeight="0" orientation="landscape" r:id="rId1"/>
  <headerFooter>
    <oddHeader xml:space="preserve">&amp;L&amp;"Arial,Bold"&amp;16 24REAA ORDERS&amp;C&amp;"Arial,Bold"&amp;16Aleutian Region School District
REAA 8 Precincts and AVOs&amp;RShade out any section not in election for year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2CDB5-15A7-4DEC-A713-54B2B3E19D5B}">
  <sheetPr>
    <tabColor theme="8" tint="0.79998168889431442"/>
  </sheetPr>
  <dimension ref="A1:M31"/>
  <sheetViews>
    <sheetView view="pageLayout" zoomScaleNormal="100" workbookViewId="0">
      <selection activeCell="F9" sqref="F9"/>
    </sheetView>
  </sheetViews>
  <sheetFormatPr defaultColWidth="4.85546875" defaultRowHeight="15" x14ac:dyDescent="0.2"/>
  <cols>
    <col min="1" max="1" width="3.140625" style="88" customWidth="1"/>
    <col min="2" max="3" width="8.85546875" style="88" customWidth="1"/>
    <col min="4" max="4" width="27.28515625" style="88" bestFit="1"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4.8554687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17" t="s">
        <v>144</v>
      </c>
      <c r="C3" s="18"/>
      <c r="D3" s="204"/>
      <c r="E3" s="164"/>
      <c r="F3" s="42" t="s">
        <v>84</v>
      </c>
      <c r="G3" s="6">
        <v>2</v>
      </c>
      <c r="H3" s="229"/>
      <c r="I3" s="98"/>
      <c r="J3" s="19"/>
      <c r="K3" s="99"/>
      <c r="L3" s="99"/>
      <c r="M3" s="192"/>
    </row>
    <row r="4" spans="1:13" ht="15.75" x14ac:dyDescent="0.25">
      <c r="A4" s="191"/>
      <c r="B4" s="74"/>
      <c r="C4" s="18"/>
      <c r="D4" s="17"/>
      <c r="E4" s="164"/>
      <c r="F4" s="19"/>
      <c r="G4" s="166"/>
      <c r="H4" s="229"/>
      <c r="I4" s="98"/>
      <c r="J4" s="1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15">
        <f>TOTALS!A19</f>
        <v>919</v>
      </c>
      <c r="C6" s="1" t="s">
        <v>31</v>
      </c>
      <c r="D6" s="223" t="s">
        <v>145</v>
      </c>
      <c r="E6" s="4">
        <v>33</v>
      </c>
      <c r="F6" s="6">
        <v>50</v>
      </c>
      <c r="G6" s="4">
        <v>1</v>
      </c>
      <c r="H6" s="1" t="s">
        <v>52</v>
      </c>
      <c r="I6" s="118">
        <f>F6</f>
        <v>50</v>
      </c>
      <c r="J6" s="6">
        <v>5</v>
      </c>
      <c r="K6" s="168">
        <v>3</v>
      </c>
      <c r="L6" s="168" t="s">
        <v>32</v>
      </c>
      <c r="M6" s="192"/>
    </row>
    <row r="7" spans="1:13" ht="15.75" x14ac:dyDescent="0.25">
      <c r="A7" s="191"/>
      <c r="B7" s="225"/>
      <c r="C7" s="1" t="s">
        <v>31</v>
      </c>
      <c r="D7" s="4" t="s">
        <v>146</v>
      </c>
      <c r="E7" s="4">
        <v>266</v>
      </c>
      <c r="F7" s="6">
        <v>150</v>
      </c>
      <c r="G7" s="3">
        <f t="shared" ref="G7:G13" si="0">I6+1</f>
        <v>51</v>
      </c>
      <c r="H7" s="1" t="s">
        <v>52</v>
      </c>
      <c r="I7" s="22">
        <f t="shared" ref="I7:I13" si="1">G7+F7-1</f>
        <v>200</v>
      </c>
      <c r="J7" s="6">
        <v>5</v>
      </c>
      <c r="K7" s="168">
        <v>3</v>
      </c>
      <c r="L7" s="168" t="s">
        <v>32</v>
      </c>
      <c r="M7" s="192"/>
    </row>
    <row r="8" spans="1:13" ht="15.75" x14ac:dyDescent="0.25">
      <c r="A8" s="191"/>
      <c r="B8" s="225"/>
      <c r="C8" s="21" t="s">
        <v>58</v>
      </c>
      <c r="D8" s="4" t="s">
        <v>59</v>
      </c>
      <c r="E8" s="9"/>
      <c r="F8" s="23">
        <v>50</v>
      </c>
      <c r="G8" s="3">
        <f t="shared" si="0"/>
        <v>201</v>
      </c>
      <c r="H8" s="1" t="s">
        <v>52</v>
      </c>
      <c r="I8" s="22">
        <f>G8+F8-1</f>
        <v>250</v>
      </c>
      <c r="J8" s="6"/>
      <c r="K8" s="56"/>
      <c r="L8" s="56"/>
      <c r="M8" s="192"/>
    </row>
    <row r="9" spans="1:13" ht="15.75" x14ac:dyDescent="0.25">
      <c r="A9" s="191"/>
      <c r="B9" s="225"/>
      <c r="C9" s="21" t="s">
        <v>34</v>
      </c>
      <c r="D9" s="4" t="s">
        <v>54</v>
      </c>
      <c r="E9" s="9"/>
      <c r="F9" s="6">
        <v>25</v>
      </c>
      <c r="G9" s="3">
        <f t="shared" si="0"/>
        <v>251</v>
      </c>
      <c r="H9" s="1"/>
      <c r="I9" s="22">
        <f t="shared" si="1"/>
        <v>275</v>
      </c>
      <c r="J9" s="6"/>
      <c r="K9" s="56"/>
      <c r="L9" s="56"/>
      <c r="M9" s="192"/>
    </row>
    <row r="10" spans="1:13" ht="15.75" x14ac:dyDescent="0.25">
      <c r="A10" s="191"/>
      <c r="B10" s="225"/>
      <c r="C10" s="21" t="s">
        <v>55</v>
      </c>
      <c r="D10" s="4" t="s">
        <v>56</v>
      </c>
      <c r="E10" s="9"/>
      <c r="F10" s="23">
        <v>10</v>
      </c>
      <c r="G10" s="3">
        <f t="shared" si="0"/>
        <v>276</v>
      </c>
      <c r="H10" s="1" t="s">
        <v>52</v>
      </c>
      <c r="I10" s="22">
        <f t="shared" si="1"/>
        <v>285</v>
      </c>
      <c r="J10" s="23"/>
      <c r="K10" s="56"/>
      <c r="L10" s="56"/>
      <c r="M10" s="192"/>
    </row>
    <row r="11" spans="1:13" ht="15.75" x14ac:dyDescent="0.25">
      <c r="A11" s="191"/>
      <c r="B11" s="225"/>
      <c r="C11" s="21" t="s">
        <v>33</v>
      </c>
      <c r="D11" s="4" t="s">
        <v>57</v>
      </c>
      <c r="E11" s="9"/>
      <c r="F11" s="23">
        <v>5</v>
      </c>
      <c r="G11" s="3">
        <f t="shared" si="0"/>
        <v>286</v>
      </c>
      <c r="H11" s="1" t="s">
        <v>52</v>
      </c>
      <c r="I11" s="22">
        <f t="shared" si="1"/>
        <v>290</v>
      </c>
      <c r="J11" s="6"/>
      <c r="K11" s="56"/>
      <c r="L11" s="56"/>
      <c r="M11" s="192"/>
    </row>
    <row r="12" spans="1:13" ht="15.75" x14ac:dyDescent="0.25">
      <c r="A12" s="191"/>
      <c r="B12" s="225"/>
      <c r="C12" s="21" t="s">
        <v>31</v>
      </c>
      <c r="D12" s="4" t="s">
        <v>53</v>
      </c>
      <c r="E12" s="9"/>
      <c r="F12" s="23">
        <v>5</v>
      </c>
      <c r="G12" s="3">
        <f t="shared" si="0"/>
        <v>291</v>
      </c>
      <c r="H12" s="1" t="s">
        <v>52</v>
      </c>
      <c r="I12" s="22">
        <f t="shared" si="1"/>
        <v>295</v>
      </c>
      <c r="J12" s="6">
        <v>5</v>
      </c>
      <c r="K12" s="57">
        <v>3</v>
      </c>
      <c r="L12" s="56"/>
      <c r="M12" s="192"/>
    </row>
    <row r="13" spans="1:13" ht="15.75" x14ac:dyDescent="0.25">
      <c r="A13" s="191"/>
      <c r="B13" s="225"/>
      <c r="C13" s="21" t="s">
        <v>188</v>
      </c>
      <c r="D13" s="4" t="s">
        <v>187</v>
      </c>
      <c r="E13" s="9"/>
      <c r="F13" s="23">
        <v>5</v>
      </c>
      <c r="G13" s="3">
        <f t="shared" si="0"/>
        <v>296</v>
      </c>
      <c r="H13" s="1" t="s">
        <v>52</v>
      </c>
      <c r="I13" s="22">
        <f t="shared" si="1"/>
        <v>300</v>
      </c>
      <c r="J13" s="6"/>
      <c r="K13" s="56"/>
      <c r="L13" s="56"/>
      <c r="M13" s="192"/>
    </row>
    <row r="14" spans="1:13" ht="15.75" x14ac:dyDescent="0.25">
      <c r="A14" s="191"/>
      <c r="B14" s="74"/>
      <c r="C14" s="18"/>
      <c r="D14" s="37" t="s">
        <v>60</v>
      </c>
      <c r="E14" s="68">
        <f>SUM(E6:E13)</f>
        <v>299</v>
      </c>
      <c r="F14" s="68">
        <f>SUM(F6:F13)</f>
        <v>300</v>
      </c>
      <c r="G14" s="79"/>
      <c r="H14" s="26"/>
      <c r="I14" s="106"/>
      <c r="J14" s="68">
        <f>SUM(J6:J13)</f>
        <v>15</v>
      </c>
      <c r="K14" s="58">
        <f>SUM(K6:K9)</f>
        <v>6</v>
      </c>
      <c r="L14" s="58" t="s">
        <v>32</v>
      </c>
      <c r="M14" s="192"/>
    </row>
    <row r="15" spans="1:13" ht="15.75" thickBot="1" x14ac:dyDescent="0.25">
      <c r="A15" s="91"/>
      <c r="B15" s="92"/>
      <c r="C15" s="92"/>
      <c r="D15" s="92"/>
      <c r="E15" s="92"/>
      <c r="F15" s="92"/>
      <c r="G15" s="92"/>
      <c r="H15" s="92"/>
      <c r="I15" s="92"/>
      <c r="J15" s="92"/>
      <c r="K15" s="92"/>
      <c r="L15" s="92"/>
      <c r="M15" s="93"/>
    </row>
    <row r="16" spans="1:13" x14ac:dyDescent="0.2">
      <c r="A16" s="99"/>
      <c r="B16" s="99"/>
      <c r="C16" s="99"/>
      <c r="D16" s="99"/>
      <c r="E16" s="99"/>
      <c r="F16" s="99"/>
      <c r="G16" s="99"/>
      <c r="H16" s="99"/>
      <c r="I16" s="99"/>
      <c r="J16" s="99"/>
      <c r="K16" s="99"/>
      <c r="L16" s="99"/>
      <c r="M16" s="99"/>
    </row>
    <row r="17" spans="1:13" x14ac:dyDescent="0.2">
      <c r="A17" s="99"/>
      <c r="B17" s="99"/>
      <c r="C17" s="99"/>
      <c r="D17" s="99"/>
      <c r="E17" s="99"/>
      <c r="F17" s="99"/>
      <c r="G17" s="99"/>
      <c r="H17" s="99"/>
      <c r="I17" s="99"/>
      <c r="J17" s="99"/>
      <c r="K17" s="99"/>
      <c r="L17" s="99"/>
      <c r="M17" s="99"/>
    </row>
    <row r="18" spans="1:13" x14ac:dyDescent="0.2">
      <c r="A18" s="99"/>
      <c r="B18" s="99"/>
      <c r="C18" s="99"/>
      <c r="D18" s="99"/>
      <c r="E18" s="99"/>
      <c r="F18" s="99"/>
      <c r="G18" s="99"/>
      <c r="H18" s="99"/>
      <c r="I18" s="99"/>
      <c r="J18" s="99"/>
      <c r="K18" s="99"/>
      <c r="L18" s="99"/>
      <c r="M18" s="99"/>
    </row>
    <row r="19" spans="1:13" x14ac:dyDescent="0.2">
      <c r="A19" s="99"/>
      <c r="B19" s="99"/>
      <c r="C19" s="99"/>
      <c r="D19" s="99"/>
      <c r="E19" s="99"/>
      <c r="F19" s="99"/>
      <c r="G19" s="99"/>
      <c r="H19" s="99"/>
      <c r="I19" s="99"/>
      <c r="J19" s="99"/>
      <c r="K19" s="99"/>
      <c r="L19" s="99"/>
      <c r="M19" s="99"/>
    </row>
    <row r="20" spans="1:13" x14ac:dyDescent="0.2">
      <c r="A20" s="99"/>
      <c r="B20" s="99"/>
      <c r="C20" s="99"/>
      <c r="D20" s="99"/>
      <c r="E20" s="99"/>
      <c r="F20" s="99"/>
      <c r="G20" s="99"/>
      <c r="H20" s="99"/>
      <c r="I20" s="99"/>
      <c r="J20" s="99"/>
      <c r="K20" s="99"/>
      <c r="L20" s="99"/>
      <c r="M20" s="99"/>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sheetData>
  <mergeCells count="1">
    <mergeCell ref="G5:I5"/>
  </mergeCells>
  <pageMargins left="0.7" right="0.7" top="0.75" bottom="0.75" header="0.3" footer="0.3"/>
  <pageSetup scale="84" fitToHeight="0" orientation="landscape" r:id="rId1"/>
  <headerFooter>
    <oddHeader xml:space="preserve">&amp;L&amp;"Arial,Bold"&amp;16 24REAA ORDERS&amp;C&amp;"Arial,Bold"&amp;16Pribilof School District
REAA 9 Precincts and AVOs&amp;RShade out any section not in election for year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7F821-E95B-4DA8-918D-3B2591FF90EF}">
  <sheetPr>
    <tabColor theme="7" tint="0.79998168889431442"/>
  </sheetPr>
  <dimension ref="A1:M54"/>
  <sheetViews>
    <sheetView tabSelected="1" view="pageLayout" topLeftCell="A10" zoomScaleNormal="100" workbookViewId="0">
      <selection activeCell="G32" sqref="G32"/>
    </sheetView>
  </sheetViews>
  <sheetFormatPr defaultColWidth="4" defaultRowHeight="15" x14ac:dyDescent="0.2"/>
  <cols>
    <col min="1" max="1" width="3.140625" style="88" customWidth="1"/>
    <col min="2" max="3" width="8.85546875" style="88" customWidth="1"/>
    <col min="4" max="4" width="35.140625" style="88" customWidth="1"/>
    <col min="5" max="5" width="12.7109375" style="88" bestFit="1" customWidth="1"/>
    <col min="6" max="6" width="19" style="88" bestFit="1" customWidth="1"/>
    <col min="7" max="9" width="6.42578125" style="88" customWidth="1"/>
    <col min="10" max="10" width="10" style="88" customWidth="1"/>
    <col min="11" max="11" width="13" style="88" bestFit="1" customWidth="1"/>
    <col min="12" max="12" width="11.85546875" style="88" bestFit="1" customWidth="1"/>
    <col min="13" max="13" width="3.140625" style="88" customWidth="1"/>
    <col min="14" max="16384" width="4"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95" t="s">
        <v>147</v>
      </c>
      <c r="C3" s="50"/>
      <c r="D3" s="204"/>
      <c r="E3" s="344"/>
      <c r="F3" s="42" t="s">
        <v>84</v>
      </c>
      <c r="G3" s="6">
        <v>2</v>
      </c>
      <c r="H3" s="80"/>
      <c r="I3" s="80"/>
      <c r="J3" s="19"/>
      <c r="K3" s="99"/>
      <c r="L3" s="99"/>
      <c r="M3" s="192"/>
    </row>
    <row r="4" spans="1:13" ht="15.75" x14ac:dyDescent="0.25">
      <c r="A4" s="191"/>
      <c r="B4" s="75"/>
      <c r="C4" s="50"/>
      <c r="D4" s="95"/>
      <c r="E4" s="19"/>
      <c r="F4" s="19"/>
      <c r="G4" s="80"/>
      <c r="H4" s="80"/>
      <c r="I4" s="80"/>
      <c r="J4" s="1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0">
        <f>TOTALS!A20</f>
        <v>906</v>
      </c>
      <c r="C6" s="21" t="s">
        <v>33</v>
      </c>
      <c r="D6" s="6" t="s">
        <v>195</v>
      </c>
      <c r="E6" s="6">
        <v>46</v>
      </c>
      <c r="F6" s="6">
        <v>40</v>
      </c>
      <c r="G6" s="4">
        <v>1</v>
      </c>
      <c r="H6" s="1" t="s">
        <v>52</v>
      </c>
      <c r="I6" s="22">
        <f t="shared" ref="I6:I18" si="0">G6+F6-1</f>
        <v>40</v>
      </c>
      <c r="J6" s="6">
        <v>5</v>
      </c>
      <c r="K6" s="168">
        <v>2</v>
      </c>
      <c r="L6" s="168" t="s">
        <v>32</v>
      </c>
      <c r="M6" s="192"/>
    </row>
    <row r="7" spans="1:13" ht="15.75" x14ac:dyDescent="0.25">
      <c r="A7" s="191"/>
      <c r="B7" s="109"/>
      <c r="C7" s="21" t="s">
        <v>33</v>
      </c>
      <c r="D7" s="6" t="s">
        <v>196</v>
      </c>
      <c r="E7" s="6">
        <v>117</v>
      </c>
      <c r="F7" s="6">
        <v>75</v>
      </c>
      <c r="G7" s="3">
        <f t="shared" ref="G7:G18" si="1">I6+1</f>
        <v>41</v>
      </c>
      <c r="H7" s="1" t="s">
        <v>52</v>
      </c>
      <c r="I7" s="22">
        <f t="shared" si="0"/>
        <v>115</v>
      </c>
      <c r="J7" s="6">
        <v>5</v>
      </c>
      <c r="K7" s="168">
        <v>2</v>
      </c>
      <c r="L7" s="168" t="s">
        <v>32</v>
      </c>
      <c r="M7" s="192"/>
    </row>
    <row r="8" spans="1:13" ht="15.75" x14ac:dyDescent="0.25">
      <c r="A8" s="191"/>
      <c r="B8" s="109"/>
      <c r="C8" s="21" t="s">
        <v>33</v>
      </c>
      <c r="D8" s="6" t="s">
        <v>197</v>
      </c>
      <c r="E8" s="6">
        <v>113</v>
      </c>
      <c r="F8" s="6">
        <v>100</v>
      </c>
      <c r="G8" s="3">
        <f t="shared" si="1"/>
        <v>116</v>
      </c>
      <c r="H8" s="1" t="s">
        <v>52</v>
      </c>
      <c r="I8" s="22">
        <f t="shared" si="0"/>
        <v>215</v>
      </c>
      <c r="J8" s="6">
        <v>5</v>
      </c>
      <c r="K8" s="168">
        <v>2</v>
      </c>
      <c r="L8" s="168" t="s">
        <v>32</v>
      </c>
      <c r="M8" s="192"/>
    </row>
    <row r="9" spans="1:13" ht="15.75" x14ac:dyDescent="0.25">
      <c r="A9" s="191"/>
      <c r="B9" s="109"/>
      <c r="C9" s="21" t="s">
        <v>33</v>
      </c>
      <c r="D9" s="6" t="s">
        <v>246</v>
      </c>
      <c r="E9" s="111"/>
      <c r="F9" s="6">
        <v>50</v>
      </c>
      <c r="G9" s="3">
        <f t="shared" si="1"/>
        <v>216</v>
      </c>
      <c r="H9" s="1" t="s">
        <v>52</v>
      </c>
      <c r="I9" s="22">
        <f t="shared" si="0"/>
        <v>265</v>
      </c>
      <c r="J9" s="6">
        <v>5</v>
      </c>
      <c r="K9" s="168"/>
      <c r="L9" s="168"/>
      <c r="M9" s="192"/>
    </row>
    <row r="10" spans="1:13" ht="15.75" x14ac:dyDescent="0.25">
      <c r="A10" s="191"/>
      <c r="B10" s="109"/>
      <c r="C10" s="21" t="s">
        <v>33</v>
      </c>
      <c r="D10" s="6" t="s">
        <v>247</v>
      </c>
      <c r="E10" s="111"/>
      <c r="F10" s="6">
        <v>25</v>
      </c>
      <c r="G10" s="3">
        <f t="shared" si="1"/>
        <v>266</v>
      </c>
      <c r="H10" s="1" t="s">
        <v>52</v>
      </c>
      <c r="I10" s="22">
        <f t="shared" si="0"/>
        <v>290</v>
      </c>
      <c r="J10" s="6">
        <v>5</v>
      </c>
      <c r="K10" s="168"/>
      <c r="L10" s="168"/>
      <c r="M10" s="192"/>
    </row>
    <row r="11" spans="1:13" ht="15.75" x14ac:dyDescent="0.25">
      <c r="A11" s="191"/>
      <c r="B11" s="109"/>
      <c r="C11" s="21" t="s">
        <v>33</v>
      </c>
      <c r="D11" s="6" t="s">
        <v>248</v>
      </c>
      <c r="E11" s="111"/>
      <c r="F11" s="6">
        <v>25</v>
      </c>
      <c r="G11" s="3">
        <f t="shared" si="1"/>
        <v>291</v>
      </c>
      <c r="H11" s="1" t="s">
        <v>52</v>
      </c>
      <c r="I11" s="22">
        <f t="shared" si="0"/>
        <v>315</v>
      </c>
      <c r="J11" s="6">
        <v>5</v>
      </c>
      <c r="K11" s="168"/>
      <c r="L11" s="168"/>
      <c r="M11" s="192"/>
    </row>
    <row r="12" spans="1:13" ht="15.75" x14ac:dyDescent="0.25">
      <c r="A12" s="191"/>
      <c r="B12" s="109"/>
      <c r="C12" s="21" t="s">
        <v>33</v>
      </c>
      <c r="D12" s="6" t="s">
        <v>250</v>
      </c>
      <c r="E12" s="111"/>
      <c r="F12" s="6">
        <v>25</v>
      </c>
      <c r="G12" s="3">
        <f t="shared" si="1"/>
        <v>316</v>
      </c>
      <c r="H12" s="1" t="s">
        <v>52</v>
      </c>
      <c r="I12" s="22">
        <f t="shared" si="0"/>
        <v>340</v>
      </c>
      <c r="J12" s="6">
        <v>5</v>
      </c>
      <c r="K12" s="168"/>
      <c r="L12" s="168"/>
      <c r="M12" s="192"/>
    </row>
    <row r="13" spans="1:13" ht="15.75" x14ac:dyDescent="0.25">
      <c r="A13" s="191"/>
      <c r="B13" s="109"/>
      <c r="C13" s="21" t="s">
        <v>58</v>
      </c>
      <c r="D13" s="4" t="s">
        <v>59</v>
      </c>
      <c r="E13" s="111"/>
      <c r="F13" s="6">
        <v>25</v>
      </c>
      <c r="G13" s="3">
        <f t="shared" si="1"/>
        <v>341</v>
      </c>
      <c r="H13" s="1" t="s">
        <v>52</v>
      </c>
      <c r="I13" s="22">
        <f>G13+F13-1</f>
        <v>365</v>
      </c>
      <c r="J13" s="6"/>
      <c r="K13" s="168"/>
      <c r="L13" s="168"/>
      <c r="M13" s="192"/>
    </row>
    <row r="14" spans="1:13" ht="15.75" x14ac:dyDescent="0.25">
      <c r="A14" s="191"/>
      <c r="B14" s="109"/>
      <c r="C14" s="21" t="s">
        <v>33</v>
      </c>
      <c r="D14" s="4" t="s">
        <v>57</v>
      </c>
      <c r="E14" s="111"/>
      <c r="F14" s="23">
        <v>25</v>
      </c>
      <c r="G14" s="3">
        <f t="shared" si="1"/>
        <v>366</v>
      </c>
      <c r="H14" s="1" t="s">
        <v>52</v>
      </c>
      <c r="I14" s="22">
        <f>G14+F14-1</f>
        <v>390</v>
      </c>
      <c r="J14" s="6"/>
      <c r="K14" s="168"/>
      <c r="L14" s="168"/>
      <c r="M14" s="192"/>
    </row>
    <row r="15" spans="1:13" ht="15.75" x14ac:dyDescent="0.25">
      <c r="A15" s="191"/>
      <c r="B15" s="109"/>
      <c r="C15" s="21" t="s">
        <v>34</v>
      </c>
      <c r="D15" s="4" t="s">
        <v>54</v>
      </c>
      <c r="E15" s="111"/>
      <c r="F15" s="6">
        <v>25</v>
      </c>
      <c r="G15" s="3">
        <f t="shared" si="1"/>
        <v>391</v>
      </c>
      <c r="H15" s="1" t="s">
        <v>52</v>
      </c>
      <c r="I15" s="22">
        <f t="shared" si="0"/>
        <v>415</v>
      </c>
      <c r="J15" s="6"/>
      <c r="K15" s="168"/>
      <c r="L15" s="168"/>
      <c r="M15" s="192"/>
    </row>
    <row r="16" spans="1:13" ht="15.75" x14ac:dyDescent="0.25">
      <c r="A16" s="191"/>
      <c r="B16" s="109"/>
      <c r="C16" s="21" t="s">
        <v>55</v>
      </c>
      <c r="D16" s="4" t="s">
        <v>56</v>
      </c>
      <c r="E16" s="111"/>
      <c r="F16" s="23">
        <v>10</v>
      </c>
      <c r="G16" s="3">
        <f t="shared" si="1"/>
        <v>416</v>
      </c>
      <c r="H16" s="1" t="s">
        <v>52</v>
      </c>
      <c r="I16" s="22">
        <f t="shared" si="0"/>
        <v>425</v>
      </c>
      <c r="J16" s="23"/>
      <c r="K16" s="168"/>
      <c r="L16" s="168"/>
      <c r="M16" s="192"/>
    </row>
    <row r="17" spans="1:13" ht="15.75" x14ac:dyDescent="0.25">
      <c r="A17" s="191"/>
      <c r="B17" s="109"/>
      <c r="C17" s="21" t="s">
        <v>31</v>
      </c>
      <c r="D17" s="4" t="s">
        <v>53</v>
      </c>
      <c r="E17" s="111"/>
      <c r="F17" s="23">
        <v>5</v>
      </c>
      <c r="G17" s="3">
        <f t="shared" si="1"/>
        <v>426</v>
      </c>
      <c r="H17" s="1" t="s">
        <v>52</v>
      </c>
      <c r="I17" s="22">
        <f t="shared" si="0"/>
        <v>430</v>
      </c>
      <c r="J17" s="6">
        <v>5</v>
      </c>
      <c r="K17" s="168"/>
      <c r="L17" s="168"/>
      <c r="M17" s="192"/>
    </row>
    <row r="18" spans="1:13" ht="15.75" x14ac:dyDescent="0.25">
      <c r="A18" s="191"/>
      <c r="B18" s="109"/>
      <c r="C18" s="21" t="s">
        <v>188</v>
      </c>
      <c r="D18" s="4" t="s">
        <v>187</v>
      </c>
      <c r="E18" s="111"/>
      <c r="F18" s="23">
        <v>5</v>
      </c>
      <c r="G18" s="3">
        <f t="shared" si="1"/>
        <v>431</v>
      </c>
      <c r="H18" s="1" t="s">
        <v>52</v>
      </c>
      <c r="I18" s="22">
        <f t="shared" si="0"/>
        <v>435</v>
      </c>
      <c r="J18" s="23"/>
      <c r="K18" s="168"/>
      <c r="L18" s="168"/>
      <c r="M18" s="192"/>
    </row>
    <row r="19" spans="1:13" ht="15.75" x14ac:dyDescent="0.25">
      <c r="A19" s="191"/>
      <c r="B19" s="109"/>
      <c r="C19" s="1"/>
      <c r="D19" s="25" t="s">
        <v>60</v>
      </c>
      <c r="E19" s="25">
        <f>SUM(E6:E18)</f>
        <v>276</v>
      </c>
      <c r="F19" s="25">
        <f>SUM(F6:F18)</f>
        <v>435</v>
      </c>
      <c r="G19" s="25"/>
      <c r="H19" s="25"/>
      <c r="I19" s="25"/>
      <c r="J19" s="25">
        <f>SUM(J6:J18)</f>
        <v>40</v>
      </c>
      <c r="K19" s="58">
        <f>SUM(K6:K18)</f>
        <v>6</v>
      </c>
      <c r="L19" s="58" t="s">
        <v>32</v>
      </c>
      <c r="M19" s="192"/>
    </row>
    <row r="20" spans="1:13" ht="16.5" thickBot="1" x14ac:dyDescent="0.3">
      <c r="A20" s="193"/>
      <c r="B20" s="345"/>
      <c r="C20" s="51"/>
      <c r="D20" s="54"/>
      <c r="E20" s="54"/>
      <c r="F20" s="54"/>
      <c r="G20" s="52"/>
      <c r="H20" s="52"/>
      <c r="I20" s="52"/>
      <c r="J20" s="54"/>
      <c r="K20" s="194"/>
      <c r="L20" s="194"/>
      <c r="M20" s="195"/>
    </row>
    <row r="21" spans="1:13" ht="16.5" thickBot="1" x14ac:dyDescent="0.3">
      <c r="A21" s="99"/>
      <c r="B21" s="75"/>
      <c r="C21" s="50"/>
      <c r="D21" s="19"/>
      <c r="E21" s="19"/>
      <c r="F21" s="19"/>
      <c r="G21" s="80"/>
      <c r="H21" s="80"/>
      <c r="I21" s="80"/>
      <c r="J21" s="19"/>
      <c r="K21" s="99"/>
      <c r="L21" s="99"/>
      <c r="M21" s="99"/>
    </row>
    <row r="22" spans="1:13" ht="15.75" x14ac:dyDescent="0.25">
      <c r="A22" s="196"/>
      <c r="B22" s="158"/>
      <c r="C22" s="183"/>
      <c r="D22" s="124"/>
      <c r="E22" s="124"/>
      <c r="F22" s="124"/>
      <c r="G22" s="100"/>
      <c r="H22" s="100"/>
      <c r="I22" s="100"/>
      <c r="J22" s="124"/>
      <c r="K22" s="197"/>
      <c r="L22" s="197"/>
      <c r="M22" s="198"/>
    </row>
    <row r="23" spans="1:13" ht="15.75" x14ac:dyDescent="0.25">
      <c r="A23" s="191"/>
      <c r="B23" s="120" t="s">
        <v>148</v>
      </c>
      <c r="C23" s="50"/>
      <c r="D23" s="99"/>
      <c r="E23" s="19"/>
      <c r="F23" s="42" t="s">
        <v>84</v>
      </c>
      <c r="G23" s="6">
        <v>2</v>
      </c>
      <c r="H23" s="80"/>
      <c r="I23" s="80"/>
      <c r="J23" s="19"/>
      <c r="K23" s="99"/>
      <c r="L23" s="99"/>
      <c r="M23" s="192"/>
    </row>
    <row r="24" spans="1:13" ht="15.75" x14ac:dyDescent="0.25">
      <c r="A24" s="191"/>
      <c r="B24" s="99"/>
      <c r="C24" s="50"/>
      <c r="D24" s="95"/>
      <c r="E24" s="19"/>
      <c r="F24" s="19"/>
      <c r="G24" s="80"/>
      <c r="H24" s="80"/>
      <c r="I24" s="80"/>
      <c r="J24" s="19"/>
      <c r="K24" s="99"/>
      <c r="L24" s="99"/>
      <c r="M24" s="192"/>
    </row>
    <row r="25" spans="1:13" ht="15.75" x14ac:dyDescent="0.25">
      <c r="A25" s="191"/>
      <c r="B25" s="20" t="s">
        <v>85</v>
      </c>
      <c r="C25" s="20" t="s">
        <v>47</v>
      </c>
      <c r="D25" s="43"/>
      <c r="E25" s="215" t="s">
        <v>49</v>
      </c>
      <c r="F25" s="20"/>
      <c r="G25" s="398" t="s">
        <v>81</v>
      </c>
      <c r="H25" s="398"/>
      <c r="I25" s="398"/>
      <c r="J25" s="20" t="s">
        <v>82</v>
      </c>
      <c r="K25" s="85" t="s">
        <v>83</v>
      </c>
      <c r="L25" s="85" t="s">
        <v>177</v>
      </c>
      <c r="M25" s="192"/>
    </row>
    <row r="26" spans="1:13" ht="15.75" x14ac:dyDescent="0.25">
      <c r="A26" s="191"/>
      <c r="B26" s="20">
        <f>TOTALS!A21</f>
        <v>911</v>
      </c>
      <c r="C26" s="21" t="s">
        <v>33</v>
      </c>
      <c r="D26" s="6" t="s">
        <v>199</v>
      </c>
      <c r="E26" s="6">
        <v>66</v>
      </c>
      <c r="F26" s="205">
        <v>50</v>
      </c>
      <c r="G26" s="3">
        <v>1</v>
      </c>
      <c r="H26" s="1" t="s">
        <v>52</v>
      </c>
      <c r="I26" s="22">
        <f t="shared" ref="I26:I37" si="2">G26+F26-1</f>
        <v>50</v>
      </c>
      <c r="J26" s="205">
        <v>5</v>
      </c>
      <c r="K26" s="250">
        <v>2</v>
      </c>
      <c r="L26" s="168" t="s">
        <v>32</v>
      </c>
      <c r="M26" s="192"/>
    </row>
    <row r="27" spans="1:13" x14ac:dyDescent="0.2">
      <c r="A27" s="191"/>
      <c r="B27" s="99"/>
      <c r="C27" s="21" t="s">
        <v>33</v>
      </c>
      <c r="D27" s="6" t="s">
        <v>198</v>
      </c>
      <c r="E27" s="6">
        <v>55</v>
      </c>
      <c r="F27" s="6">
        <v>50</v>
      </c>
      <c r="G27" s="3">
        <f>I26+1</f>
        <v>51</v>
      </c>
      <c r="H27" s="1" t="s">
        <v>52</v>
      </c>
      <c r="I27" s="22">
        <f>G27+F27-1</f>
        <v>100</v>
      </c>
      <c r="J27" s="6">
        <v>5</v>
      </c>
      <c r="K27" s="168">
        <v>2</v>
      </c>
      <c r="L27" s="168" t="s">
        <v>32</v>
      </c>
      <c r="M27" s="192"/>
    </row>
    <row r="28" spans="1:13" x14ac:dyDescent="0.2">
      <c r="A28" s="191"/>
      <c r="B28" s="99"/>
      <c r="C28" s="21" t="s">
        <v>33</v>
      </c>
      <c r="D28" s="6" t="s">
        <v>280</v>
      </c>
      <c r="E28" s="6"/>
      <c r="F28" s="6">
        <v>25</v>
      </c>
      <c r="G28" s="3">
        <f t="shared" ref="G28:G30" si="3">I27+1</f>
        <v>101</v>
      </c>
      <c r="H28" s="1"/>
      <c r="I28" s="22">
        <f t="shared" ref="I28:I30" si="4">G28+F28-1</f>
        <v>125</v>
      </c>
      <c r="J28" s="6">
        <v>5</v>
      </c>
      <c r="K28" s="168"/>
      <c r="L28" s="168"/>
      <c r="M28" s="192"/>
    </row>
    <row r="29" spans="1:13" x14ac:dyDescent="0.2">
      <c r="A29" s="191"/>
      <c r="B29" s="99"/>
      <c r="C29" s="21" t="s">
        <v>33</v>
      </c>
      <c r="D29" s="6" t="s">
        <v>249</v>
      </c>
      <c r="E29" s="6"/>
      <c r="F29" s="6">
        <v>25</v>
      </c>
      <c r="G29" s="3">
        <f t="shared" si="3"/>
        <v>126</v>
      </c>
      <c r="H29" s="1"/>
      <c r="I29" s="22">
        <f t="shared" si="4"/>
        <v>150</v>
      </c>
      <c r="J29" s="6">
        <v>5</v>
      </c>
      <c r="K29" s="168"/>
      <c r="L29" s="168"/>
      <c r="M29" s="192"/>
    </row>
    <row r="30" spans="1:13" x14ac:dyDescent="0.2">
      <c r="A30" s="191"/>
      <c r="B30" s="99"/>
      <c r="C30" s="21" t="s">
        <v>33</v>
      </c>
      <c r="D30" s="6" t="s">
        <v>281</v>
      </c>
      <c r="E30" s="6"/>
      <c r="F30" s="6">
        <v>25</v>
      </c>
      <c r="G30" s="3">
        <f t="shared" si="3"/>
        <v>151</v>
      </c>
      <c r="H30" s="1"/>
      <c r="I30" s="22">
        <f t="shared" si="4"/>
        <v>175</v>
      </c>
      <c r="J30" s="6">
        <v>5</v>
      </c>
      <c r="K30" s="168"/>
      <c r="L30" s="168"/>
      <c r="M30" s="192"/>
    </row>
    <row r="31" spans="1:13" ht="15.75" x14ac:dyDescent="0.25">
      <c r="A31" s="191"/>
      <c r="B31" s="109"/>
      <c r="C31" s="21" t="s">
        <v>33</v>
      </c>
      <c r="D31" s="6" t="s">
        <v>246</v>
      </c>
      <c r="E31" s="111"/>
      <c r="F31" s="205">
        <v>50</v>
      </c>
      <c r="G31" s="3">
        <f>I30+1</f>
        <v>176</v>
      </c>
      <c r="H31" s="1" t="s">
        <v>52</v>
      </c>
      <c r="I31" s="22">
        <f t="shared" si="2"/>
        <v>225</v>
      </c>
      <c r="J31" s="205">
        <v>5</v>
      </c>
      <c r="K31" s="315"/>
      <c r="L31" s="56"/>
      <c r="M31" s="192"/>
    </row>
    <row r="32" spans="1:13" ht="15.75" x14ac:dyDescent="0.25">
      <c r="A32" s="191"/>
      <c r="B32" s="109"/>
      <c r="C32" s="21" t="s">
        <v>58</v>
      </c>
      <c r="D32" s="4" t="s">
        <v>59</v>
      </c>
      <c r="E32" s="111"/>
      <c r="F32" s="205">
        <v>25</v>
      </c>
      <c r="G32" s="3">
        <f>I31+1</f>
        <v>226</v>
      </c>
      <c r="H32" s="1" t="s">
        <v>52</v>
      </c>
      <c r="I32" s="22">
        <f>G32+F32-1</f>
        <v>250</v>
      </c>
      <c r="J32" s="205"/>
      <c r="K32" s="315"/>
      <c r="L32" s="56"/>
      <c r="M32" s="192"/>
    </row>
    <row r="33" spans="1:13" ht="15.75" x14ac:dyDescent="0.25">
      <c r="A33" s="191"/>
      <c r="B33" s="109"/>
      <c r="C33" s="21" t="s">
        <v>34</v>
      </c>
      <c r="D33" s="4" t="s">
        <v>54</v>
      </c>
      <c r="E33" s="111"/>
      <c r="F33" s="205">
        <v>25</v>
      </c>
      <c r="G33" s="3">
        <f>I32+1</f>
        <v>251</v>
      </c>
      <c r="H33" s="1" t="s">
        <v>52</v>
      </c>
      <c r="I33" s="22">
        <f t="shared" si="2"/>
        <v>275</v>
      </c>
      <c r="J33" s="205"/>
      <c r="K33" s="315"/>
      <c r="L33" s="56"/>
      <c r="M33" s="192"/>
    </row>
    <row r="34" spans="1:13" ht="15.75" x14ac:dyDescent="0.25">
      <c r="A34" s="191"/>
      <c r="B34" s="109"/>
      <c r="C34" s="21" t="s">
        <v>33</v>
      </c>
      <c r="D34" s="4" t="s">
        <v>57</v>
      </c>
      <c r="E34" s="111"/>
      <c r="F34" s="205">
        <v>25</v>
      </c>
      <c r="G34" s="3">
        <f t="shared" ref="G34:G37" si="5">I33+1</f>
        <v>276</v>
      </c>
      <c r="H34" s="1" t="s">
        <v>52</v>
      </c>
      <c r="I34" s="22">
        <f>G34+F34-1</f>
        <v>300</v>
      </c>
      <c r="J34" s="205"/>
      <c r="K34" s="315"/>
      <c r="L34" s="56"/>
      <c r="M34" s="192"/>
    </row>
    <row r="35" spans="1:13" ht="15.75" x14ac:dyDescent="0.25">
      <c r="A35" s="191"/>
      <c r="B35" s="109"/>
      <c r="C35" s="21" t="s">
        <v>55</v>
      </c>
      <c r="D35" s="4" t="s">
        <v>56</v>
      </c>
      <c r="E35" s="111"/>
      <c r="F35" s="23">
        <v>10</v>
      </c>
      <c r="G35" s="3">
        <f t="shared" si="5"/>
        <v>301</v>
      </c>
      <c r="H35" s="1" t="s">
        <v>52</v>
      </c>
      <c r="I35" s="22">
        <f t="shared" si="2"/>
        <v>310</v>
      </c>
      <c r="J35" s="23"/>
      <c r="K35" s="315"/>
      <c r="L35" s="56"/>
      <c r="M35" s="192"/>
    </row>
    <row r="36" spans="1:13" ht="15.75" x14ac:dyDescent="0.25">
      <c r="A36" s="191"/>
      <c r="B36" s="109"/>
      <c r="C36" s="21" t="s">
        <v>31</v>
      </c>
      <c r="D36" s="4" t="s">
        <v>53</v>
      </c>
      <c r="E36" s="111"/>
      <c r="F36" s="205">
        <v>5</v>
      </c>
      <c r="G36" s="3">
        <f t="shared" si="5"/>
        <v>311</v>
      </c>
      <c r="H36" s="1" t="s">
        <v>52</v>
      </c>
      <c r="I36" s="22">
        <f t="shared" si="2"/>
        <v>315</v>
      </c>
      <c r="J36" s="205">
        <v>5</v>
      </c>
      <c r="K36" s="315"/>
      <c r="L36" s="56"/>
      <c r="M36" s="192"/>
    </row>
    <row r="37" spans="1:13" ht="15.75" x14ac:dyDescent="0.25">
      <c r="A37" s="191"/>
      <c r="B37" s="109"/>
      <c r="C37" s="21" t="s">
        <v>188</v>
      </c>
      <c r="D37" s="4" t="s">
        <v>187</v>
      </c>
      <c r="E37" s="111"/>
      <c r="F37" s="23">
        <v>5</v>
      </c>
      <c r="G37" s="3">
        <f t="shared" si="5"/>
        <v>316</v>
      </c>
      <c r="H37" s="1" t="s">
        <v>52</v>
      </c>
      <c r="I37" s="22">
        <f t="shared" si="2"/>
        <v>320</v>
      </c>
      <c r="J37" s="23"/>
      <c r="K37" s="315"/>
      <c r="L37" s="56"/>
      <c r="M37" s="192"/>
    </row>
    <row r="38" spans="1:13" ht="15.75" x14ac:dyDescent="0.25">
      <c r="A38" s="191"/>
      <c r="B38" s="75"/>
      <c r="C38" s="50"/>
      <c r="D38" s="27" t="s">
        <v>60</v>
      </c>
      <c r="E38" s="310">
        <f>SUM(E26:E37)</f>
        <v>121</v>
      </c>
      <c r="F38" s="310">
        <f>SUM(F26:F37)</f>
        <v>320</v>
      </c>
      <c r="G38" s="79"/>
      <c r="H38" s="79"/>
      <c r="I38" s="68"/>
      <c r="J38" s="69">
        <f>SUM(J26:J37)</f>
        <v>35</v>
      </c>
      <c r="K38" s="69">
        <f>SUM(K26:K37)</f>
        <v>4</v>
      </c>
      <c r="L38" s="25" t="s">
        <v>32</v>
      </c>
      <c r="M38" s="192"/>
    </row>
    <row r="39" spans="1:13" ht="16.5" thickBot="1" x14ac:dyDescent="0.3">
      <c r="A39" s="193"/>
      <c r="B39" s="123"/>
      <c r="C39" s="51"/>
      <c r="D39" s="54"/>
      <c r="E39" s="54"/>
      <c r="F39" s="54"/>
      <c r="G39" s="52"/>
      <c r="H39" s="52"/>
      <c r="I39" s="52"/>
      <c r="J39" s="54"/>
      <c r="K39" s="194"/>
      <c r="L39" s="194"/>
      <c r="M39" s="195"/>
    </row>
    <row r="40" spans="1:13" ht="16.5" thickBot="1" x14ac:dyDescent="0.3">
      <c r="B40" s="13"/>
      <c r="C40" s="28"/>
      <c r="D40" s="34"/>
      <c r="E40" s="34"/>
      <c r="F40" s="34"/>
      <c r="G40" s="29"/>
      <c r="H40" s="29"/>
      <c r="I40" s="29"/>
      <c r="J40" s="34"/>
    </row>
    <row r="41" spans="1:13" ht="15.75" x14ac:dyDescent="0.25">
      <c r="A41" s="174"/>
      <c r="B41" s="46"/>
      <c r="C41" s="171"/>
      <c r="D41" s="49"/>
      <c r="E41" s="49"/>
      <c r="F41" s="49"/>
      <c r="G41" s="112"/>
      <c r="H41" s="112"/>
      <c r="I41" s="112"/>
      <c r="J41" s="49"/>
      <c r="K41" s="175"/>
      <c r="L41" s="175"/>
      <c r="M41" s="176"/>
    </row>
    <row r="42" spans="1:13" ht="15.75" x14ac:dyDescent="0.25">
      <c r="A42" s="89"/>
      <c r="B42" s="44" t="s">
        <v>149</v>
      </c>
      <c r="C42" s="28"/>
      <c r="E42" s="34"/>
      <c r="F42" s="42" t="s">
        <v>84</v>
      </c>
      <c r="G42" s="62">
        <v>2</v>
      </c>
      <c r="H42" s="29"/>
      <c r="I42" s="29"/>
      <c r="J42" s="34"/>
      <c r="M42" s="90"/>
    </row>
    <row r="43" spans="1:13" ht="15.75" x14ac:dyDescent="0.25">
      <c r="A43" s="89"/>
      <c r="B43" s="13"/>
      <c r="C43" s="28"/>
      <c r="D43" s="44"/>
      <c r="E43" s="34"/>
      <c r="F43" s="34"/>
      <c r="G43" s="29"/>
      <c r="H43" s="29"/>
      <c r="I43" s="29"/>
      <c r="J43" s="34"/>
      <c r="M43" s="90"/>
    </row>
    <row r="44" spans="1:13" ht="15.75" x14ac:dyDescent="0.25">
      <c r="A44" s="89"/>
      <c r="B44" s="41" t="s">
        <v>85</v>
      </c>
      <c r="C44" s="41" t="s">
        <v>47</v>
      </c>
      <c r="D44" s="172"/>
      <c r="E44" s="67" t="s">
        <v>49</v>
      </c>
      <c r="F44" s="41"/>
      <c r="G44" s="401" t="s">
        <v>81</v>
      </c>
      <c r="H44" s="401"/>
      <c r="I44" s="401"/>
      <c r="J44" s="41" t="s">
        <v>82</v>
      </c>
      <c r="K44" s="177" t="s">
        <v>83</v>
      </c>
      <c r="L44" s="177" t="s">
        <v>177</v>
      </c>
      <c r="M44" s="90"/>
    </row>
    <row r="45" spans="1:13" ht="15.75" x14ac:dyDescent="0.25">
      <c r="A45" s="89"/>
      <c r="B45" s="41">
        <f>TOTALS!A22</f>
        <v>910</v>
      </c>
      <c r="C45" s="81" t="s">
        <v>33</v>
      </c>
      <c r="D45" s="62" t="s">
        <v>200</v>
      </c>
      <c r="E45" s="62">
        <v>267</v>
      </c>
      <c r="F45" s="62">
        <v>200</v>
      </c>
      <c r="G45" s="61">
        <v>1</v>
      </c>
      <c r="H45" s="11" t="s">
        <v>52</v>
      </c>
      <c r="I45" s="83">
        <f>G45+F45-1</f>
        <v>200</v>
      </c>
      <c r="J45" s="6">
        <v>5</v>
      </c>
      <c r="K45" s="168">
        <v>2</v>
      </c>
      <c r="L45" s="57" t="s">
        <v>32</v>
      </c>
      <c r="M45" s="90"/>
    </row>
    <row r="46" spans="1:13" ht="15.75" x14ac:dyDescent="0.25">
      <c r="A46" s="89"/>
      <c r="B46" s="108"/>
      <c r="C46" s="81" t="s">
        <v>33</v>
      </c>
      <c r="D46" s="62" t="s">
        <v>246</v>
      </c>
      <c r="E46" s="111"/>
      <c r="F46" s="62">
        <v>50</v>
      </c>
      <c r="G46" s="82">
        <f t="shared" ref="G46:G52" si="6">I45+1</f>
        <v>201</v>
      </c>
      <c r="H46" s="11" t="s">
        <v>52</v>
      </c>
      <c r="I46" s="83">
        <f t="shared" ref="I46:I52" si="7">G46+F46-1</f>
        <v>250</v>
      </c>
      <c r="J46" s="6">
        <v>5</v>
      </c>
      <c r="K46" s="56"/>
      <c r="L46" s="56"/>
      <c r="M46" s="90"/>
    </row>
    <row r="47" spans="1:13" ht="15.75" x14ac:dyDescent="0.25">
      <c r="A47" s="89"/>
      <c r="B47" s="108"/>
      <c r="C47" s="21" t="s">
        <v>58</v>
      </c>
      <c r="D47" s="4" t="s">
        <v>59</v>
      </c>
      <c r="E47" s="111"/>
      <c r="F47" s="62">
        <v>50</v>
      </c>
      <c r="G47" s="82">
        <f t="shared" si="6"/>
        <v>251</v>
      </c>
      <c r="H47" s="11" t="s">
        <v>52</v>
      </c>
      <c r="I47" s="83">
        <f>G47+F47-1</f>
        <v>300</v>
      </c>
      <c r="J47" s="6"/>
      <c r="K47" s="56"/>
      <c r="L47" s="56"/>
      <c r="M47" s="90"/>
    </row>
    <row r="48" spans="1:13" ht="15.75" x14ac:dyDescent="0.25">
      <c r="A48" s="89"/>
      <c r="B48" s="108"/>
      <c r="C48" s="21" t="s">
        <v>33</v>
      </c>
      <c r="D48" s="4" t="s">
        <v>57</v>
      </c>
      <c r="E48" s="111"/>
      <c r="F48" s="66">
        <v>25</v>
      </c>
      <c r="G48" s="82">
        <f t="shared" si="6"/>
        <v>301</v>
      </c>
      <c r="H48" s="11" t="s">
        <v>52</v>
      </c>
      <c r="I48" s="83">
        <f>G48+F48-1</f>
        <v>325</v>
      </c>
      <c r="J48" s="6"/>
      <c r="K48" s="56"/>
      <c r="L48" s="56"/>
      <c r="M48" s="90"/>
    </row>
    <row r="49" spans="1:13" ht="15.75" x14ac:dyDescent="0.25">
      <c r="A49" s="89"/>
      <c r="B49" s="108"/>
      <c r="C49" s="21" t="s">
        <v>34</v>
      </c>
      <c r="D49" s="4" t="s">
        <v>54</v>
      </c>
      <c r="E49" s="111"/>
      <c r="F49" s="66">
        <v>25</v>
      </c>
      <c r="G49" s="82">
        <f t="shared" si="6"/>
        <v>326</v>
      </c>
      <c r="H49" s="11" t="s">
        <v>52</v>
      </c>
      <c r="I49" s="83">
        <f t="shared" si="7"/>
        <v>350</v>
      </c>
      <c r="J49" s="6"/>
      <c r="K49" s="56"/>
      <c r="L49" s="56"/>
      <c r="M49" s="90"/>
    </row>
    <row r="50" spans="1:13" ht="15.75" x14ac:dyDescent="0.25">
      <c r="A50" s="89"/>
      <c r="B50" s="108"/>
      <c r="C50" s="21" t="s">
        <v>55</v>
      </c>
      <c r="D50" s="4" t="s">
        <v>56</v>
      </c>
      <c r="E50" s="111"/>
      <c r="F50" s="66">
        <v>10</v>
      </c>
      <c r="G50" s="82">
        <f t="shared" si="6"/>
        <v>351</v>
      </c>
      <c r="H50" s="11" t="s">
        <v>52</v>
      </c>
      <c r="I50" s="83">
        <f t="shared" si="7"/>
        <v>360</v>
      </c>
      <c r="J50" s="66"/>
      <c r="K50" s="56"/>
      <c r="L50" s="56"/>
      <c r="M50" s="90"/>
    </row>
    <row r="51" spans="1:13" ht="15.75" x14ac:dyDescent="0.25">
      <c r="A51" s="89"/>
      <c r="B51" s="108"/>
      <c r="C51" s="21" t="s">
        <v>31</v>
      </c>
      <c r="D51" s="4" t="s">
        <v>53</v>
      </c>
      <c r="E51" s="111"/>
      <c r="F51" s="66">
        <v>5</v>
      </c>
      <c r="G51" s="82">
        <f t="shared" si="6"/>
        <v>361</v>
      </c>
      <c r="H51" s="11" t="s">
        <v>52</v>
      </c>
      <c r="I51" s="83">
        <f t="shared" si="7"/>
        <v>365</v>
      </c>
      <c r="J51" s="62">
        <v>5</v>
      </c>
      <c r="K51" s="56"/>
      <c r="L51" s="56"/>
      <c r="M51" s="90"/>
    </row>
    <row r="52" spans="1:13" ht="15.75" x14ac:dyDescent="0.25">
      <c r="A52" s="89"/>
      <c r="B52" s="108"/>
      <c r="C52" s="21" t="s">
        <v>188</v>
      </c>
      <c r="D52" s="4" t="s">
        <v>187</v>
      </c>
      <c r="E52" s="111"/>
      <c r="F52" s="66">
        <v>5</v>
      </c>
      <c r="G52" s="82">
        <f t="shared" si="6"/>
        <v>366</v>
      </c>
      <c r="H52" s="11" t="s">
        <v>52</v>
      </c>
      <c r="I52" s="83">
        <f t="shared" si="7"/>
        <v>370</v>
      </c>
      <c r="J52" s="66"/>
      <c r="K52" s="56"/>
      <c r="L52" s="56"/>
      <c r="M52" s="90"/>
    </row>
    <row r="53" spans="1:13" ht="15.75" x14ac:dyDescent="0.25">
      <c r="A53" s="89"/>
      <c r="B53" s="15"/>
      <c r="C53" s="32"/>
      <c r="D53" s="37" t="s">
        <v>60</v>
      </c>
      <c r="E53" s="37">
        <f>SUM(E45:E52)</f>
        <v>267</v>
      </c>
      <c r="F53" s="84">
        <f>SUM(F45:F52)</f>
        <v>370</v>
      </c>
      <c r="G53" s="24"/>
      <c r="H53" s="79"/>
      <c r="I53" s="68"/>
      <c r="J53" s="68">
        <f>SUM(J45:J52)</f>
        <v>15</v>
      </c>
      <c r="K53" s="58">
        <f>SUM(K45:K52)</f>
        <v>2</v>
      </c>
      <c r="L53" s="58" t="s">
        <v>32</v>
      </c>
      <c r="M53" s="90"/>
    </row>
    <row r="54" spans="1:13" ht="15.75" thickBot="1" x14ac:dyDescent="0.25">
      <c r="A54" s="91"/>
      <c r="B54" s="92"/>
      <c r="C54" s="92"/>
      <c r="D54" s="92"/>
      <c r="E54" s="92"/>
      <c r="F54" s="92"/>
      <c r="G54" s="92"/>
      <c r="H54" s="92"/>
      <c r="I54" s="92"/>
      <c r="J54" s="92"/>
      <c r="K54" s="92"/>
      <c r="L54" s="92"/>
      <c r="M54" s="93"/>
    </row>
  </sheetData>
  <sortState xmlns:xlrd2="http://schemas.microsoft.com/office/spreadsheetml/2017/richdata2" ref="D6:D8">
    <sortCondition ref="D6:D8"/>
  </sortState>
  <mergeCells count="3">
    <mergeCell ref="G5:I5"/>
    <mergeCell ref="G25:I25"/>
    <mergeCell ref="G44:I44"/>
  </mergeCells>
  <pageMargins left="0.7" right="0.7" top="0.75" bottom="0.75" header="0.3" footer="0.3"/>
  <pageSetup scale="84" fitToHeight="0" orientation="landscape" r:id="rId1"/>
  <headerFooter>
    <oddHeader xml:space="preserve">&amp;L&amp;"Arial,Bold"&amp;16 24REAA ORDERS&amp;C&amp;"Arial,Bold"&amp;16Iditarod Area School District
REAA 11 Precincts and AVOs&amp;RShade out any section not in election for year
</oddHeader>
  </headerFooter>
  <rowBreaks count="1" manualBreakCount="1">
    <brk id="3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F3A5E-8794-43C1-B1A4-1A7D35E600E7}">
  <sheetPr>
    <tabColor theme="5" tint="0.79998168889431442"/>
  </sheetPr>
  <dimension ref="A1:M64"/>
  <sheetViews>
    <sheetView view="pageLayout" topLeftCell="A41" zoomScaleNormal="100" workbookViewId="0">
      <selection activeCell="K39" sqref="K39"/>
    </sheetView>
  </sheetViews>
  <sheetFormatPr defaultColWidth="4.28515625" defaultRowHeight="15" x14ac:dyDescent="0.2"/>
  <cols>
    <col min="1" max="1" width="3.140625" style="88" customWidth="1"/>
    <col min="2" max="3" width="8.85546875" style="88" customWidth="1"/>
    <col min="4" max="4" width="30.85546875" style="88"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4.28515625" style="88"/>
  </cols>
  <sheetData>
    <row r="1" spans="1:13" x14ac:dyDescent="0.2">
      <c r="A1" s="196"/>
      <c r="B1" s="197"/>
      <c r="C1" s="197"/>
      <c r="D1" s="197"/>
      <c r="E1" s="197"/>
      <c r="F1" s="197"/>
      <c r="G1" s="197"/>
      <c r="H1" s="197"/>
      <c r="I1" s="197"/>
      <c r="J1" s="197"/>
      <c r="K1" s="197"/>
      <c r="L1" s="197"/>
      <c r="M1" s="198"/>
    </row>
    <row r="2" spans="1:13" ht="15.75" x14ac:dyDescent="0.25">
      <c r="A2" s="191"/>
      <c r="B2" s="17" t="s">
        <v>150</v>
      </c>
      <c r="C2" s="75"/>
      <c r="D2" s="99"/>
      <c r="E2" s="165"/>
      <c r="F2" s="42" t="s">
        <v>84</v>
      </c>
      <c r="G2" s="6">
        <v>2</v>
      </c>
      <c r="H2" s="18"/>
      <c r="I2" s="98"/>
      <c r="J2" s="19"/>
      <c r="K2" s="99"/>
      <c r="L2" s="99"/>
      <c r="M2" s="192"/>
    </row>
    <row r="3" spans="1:13" ht="15.75" x14ac:dyDescent="0.25">
      <c r="A3" s="191"/>
      <c r="B3" s="75"/>
      <c r="C3" s="75"/>
      <c r="D3" s="17"/>
      <c r="E3" s="165"/>
      <c r="F3" s="165"/>
      <c r="G3" s="166"/>
      <c r="H3" s="18"/>
      <c r="I3" s="98"/>
      <c r="J3" s="19"/>
      <c r="K3" s="99"/>
      <c r="L3" s="99"/>
      <c r="M3" s="192"/>
    </row>
    <row r="4" spans="1:13" ht="15.75" x14ac:dyDescent="0.25">
      <c r="A4" s="191"/>
      <c r="B4" s="20" t="s">
        <v>85</v>
      </c>
      <c r="C4" s="20" t="s">
        <v>47</v>
      </c>
      <c r="D4" s="43"/>
      <c r="E4" s="215" t="s">
        <v>49</v>
      </c>
      <c r="F4" s="20" t="s">
        <v>95</v>
      </c>
      <c r="G4" s="398" t="s">
        <v>81</v>
      </c>
      <c r="H4" s="398"/>
      <c r="I4" s="398"/>
      <c r="J4" s="20" t="s">
        <v>82</v>
      </c>
      <c r="K4" s="85" t="s">
        <v>83</v>
      </c>
      <c r="L4" s="85" t="s">
        <v>177</v>
      </c>
      <c r="M4" s="192"/>
    </row>
    <row r="5" spans="1:13" ht="15.75" x14ac:dyDescent="0.25">
      <c r="A5" s="191"/>
      <c r="B5" s="20">
        <f>TOTALS!A23</f>
        <v>905</v>
      </c>
      <c r="C5" s="21" t="s">
        <v>33</v>
      </c>
      <c r="D5" s="4" t="s">
        <v>201</v>
      </c>
      <c r="E5" s="6">
        <v>116</v>
      </c>
      <c r="F5" s="23">
        <v>100</v>
      </c>
      <c r="G5" s="3">
        <v>1</v>
      </c>
      <c r="H5" s="1" t="s">
        <v>52</v>
      </c>
      <c r="I5" s="22">
        <f t="shared" ref="I5:I6" si="0">G5+F5-1</f>
        <v>100</v>
      </c>
      <c r="J5" s="6">
        <v>5</v>
      </c>
      <c r="K5" s="168">
        <v>2</v>
      </c>
      <c r="L5" s="168" t="s">
        <v>32</v>
      </c>
      <c r="M5" s="192"/>
    </row>
    <row r="6" spans="1:13" ht="15.75" x14ac:dyDescent="0.25">
      <c r="A6" s="191"/>
      <c r="B6" s="109"/>
      <c r="C6" s="21" t="s">
        <v>33</v>
      </c>
      <c r="D6" s="4" t="s">
        <v>202</v>
      </c>
      <c r="E6" s="6">
        <v>69</v>
      </c>
      <c r="F6" s="23">
        <v>50</v>
      </c>
      <c r="G6" s="3">
        <f t="shared" ref="G6:G17" si="1">I5+1</f>
        <v>101</v>
      </c>
      <c r="H6" s="1" t="s">
        <v>52</v>
      </c>
      <c r="I6" s="22">
        <f t="shared" si="0"/>
        <v>150</v>
      </c>
      <c r="J6" s="6">
        <v>5</v>
      </c>
      <c r="K6" s="168">
        <v>2</v>
      </c>
      <c r="L6" s="168" t="s">
        <v>32</v>
      </c>
      <c r="M6" s="192"/>
    </row>
    <row r="7" spans="1:13" ht="15.75" x14ac:dyDescent="0.25">
      <c r="A7" s="191"/>
      <c r="B7" s="109"/>
      <c r="C7" s="21" t="s">
        <v>33</v>
      </c>
      <c r="D7" s="4" t="s">
        <v>204</v>
      </c>
      <c r="E7" s="6">
        <v>182</v>
      </c>
      <c r="F7" s="23">
        <v>150</v>
      </c>
      <c r="G7" s="3">
        <f>I6+1</f>
        <v>151</v>
      </c>
      <c r="H7" s="1" t="s">
        <v>52</v>
      </c>
      <c r="I7" s="22">
        <f>G7+F7-1</f>
        <v>300</v>
      </c>
      <c r="J7" s="6">
        <v>5</v>
      </c>
      <c r="K7" s="168">
        <v>2</v>
      </c>
      <c r="L7" s="168" t="s">
        <v>32</v>
      </c>
      <c r="M7" s="192"/>
    </row>
    <row r="8" spans="1:13" ht="15.75" x14ac:dyDescent="0.25">
      <c r="A8" s="191"/>
      <c r="B8" s="109"/>
      <c r="C8" s="21" t="s">
        <v>33</v>
      </c>
      <c r="D8" s="4" t="s">
        <v>251</v>
      </c>
      <c r="E8" s="111"/>
      <c r="F8" s="23">
        <v>25</v>
      </c>
      <c r="G8" s="3">
        <f>I7+1</f>
        <v>301</v>
      </c>
      <c r="H8" s="1" t="s">
        <v>52</v>
      </c>
      <c r="I8" s="22">
        <f t="shared" ref="I8:I17" si="2">G8+F8-1</f>
        <v>325</v>
      </c>
      <c r="J8" s="6">
        <v>5</v>
      </c>
      <c r="K8" s="56"/>
      <c r="L8" s="56"/>
      <c r="M8" s="192"/>
    </row>
    <row r="9" spans="1:13" ht="15.75" x14ac:dyDescent="0.25">
      <c r="A9" s="191"/>
      <c r="B9" s="109"/>
      <c r="C9" s="21" t="s">
        <v>33</v>
      </c>
      <c r="D9" s="4" t="s">
        <v>252</v>
      </c>
      <c r="E9" s="111"/>
      <c r="F9" s="23">
        <v>25</v>
      </c>
      <c r="G9" s="3">
        <f t="shared" si="1"/>
        <v>326</v>
      </c>
      <c r="H9" s="1" t="s">
        <v>52</v>
      </c>
      <c r="I9" s="22">
        <f t="shared" si="2"/>
        <v>350</v>
      </c>
      <c r="J9" s="6">
        <v>5</v>
      </c>
      <c r="K9" s="56"/>
      <c r="L9" s="56"/>
      <c r="M9" s="192"/>
    </row>
    <row r="10" spans="1:13" ht="15.75" x14ac:dyDescent="0.25">
      <c r="A10" s="191"/>
      <c r="B10" s="109"/>
      <c r="C10" s="21" t="s">
        <v>33</v>
      </c>
      <c r="D10" s="4" t="s">
        <v>253</v>
      </c>
      <c r="E10" s="111"/>
      <c r="F10" s="23">
        <v>25</v>
      </c>
      <c r="G10" s="3">
        <f t="shared" si="1"/>
        <v>351</v>
      </c>
      <c r="H10" s="1" t="s">
        <v>52</v>
      </c>
      <c r="I10" s="22">
        <f t="shared" si="2"/>
        <v>375</v>
      </c>
      <c r="J10" s="6">
        <v>5</v>
      </c>
      <c r="K10" s="56"/>
      <c r="L10" s="56"/>
      <c r="M10" s="192"/>
    </row>
    <row r="11" spans="1:13" ht="15.75" x14ac:dyDescent="0.25">
      <c r="A11" s="191"/>
      <c r="B11" s="109"/>
      <c r="C11" s="21" t="s">
        <v>33</v>
      </c>
      <c r="D11" s="4" t="s">
        <v>254</v>
      </c>
      <c r="E11" s="111"/>
      <c r="F11" s="23">
        <v>25</v>
      </c>
      <c r="G11" s="3">
        <f t="shared" si="1"/>
        <v>376</v>
      </c>
      <c r="H11" s="1" t="s">
        <v>52</v>
      </c>
      <c r="I11" s="22">
        <f t="shared" si="2"/>
        <v>400</v>
      </c>
      <c r="J11" s="6">
        <v>5</v>
      </c>
      <c r="K11" s="56"/>
      <c r="L11" s="56"/>
      <c r="M11" s="192"/>
    </row>
    <row r="12" spans="1:13" ht="15.75" x14ac:dyDescent="0.25">
      <c r="A12" s="191"/>
      <c r="B12" s="109"/>
      <c r="C12" s="21" t="s">
        <v>58</v>
      </c>
      <c r="D12" s="4" t="s">
        <v>59</v>
      </c>
      <c r="E12" s="111"/>
      <c r="F12" s="23"/>
      <c r="G12" s="3">
        <f>I11+1</f>
        <v>401</v>
      </c>
      <c r="H12" s="1" t="s">
        <v>52</v>
      </c>
      <c r="I12" s="22">
        <f>G12+F12-1</f>
        <v>400</v>
      </c>
      <c r="J12" s="23"/>
      <c r="K12" s="56"/>
      <c r="L12" s="56"/>
      <c r="M12" s="192"/>
    </row>
    <row r="13" spans="1:13" ht="15.75" x14ac:dyDescent="0.25">
      <c r="A13" s="191"/>
      <c r="B13" s="109"/>
      <c r="C13" s="21" t="s">
        <v>33</v>
      </c>
      <c r="D13" s="4" t="s">
        <v>57</v>
      </c>
      <c r="E13" s="111"/>
      <c r="F13" s="23">
        <v>25</v>
      </c>
      <c r="G13" s="3">
        <f>I12+1</f>
        <v>401</v>
      </c>
      <c r="H13" s="1" t="s">
        <v>52</v>
      </c>
      <c r="I13" s="22">
        <f>G13+F13-1</f>
        <v>425</v>
      </c>
      <c r="J13" s="23"/>
      <c r="K13" s="56"/>
      <c r="L13" s="56"/>
      <c r="M13" s="192"/>
    </row>
    <row r="14" spans="1:13" ht="15.75" x14ac:dyDescent="0.25">
      <c r="A14" s="191"/>
      <c r="B14" s="109"/>
      <c r="C14" s="21" t="s">
        <v>34</v>
      </c>
      <c r="D14" s="4" t="s">
        <v>54</v>
      </c>
      <c r="E14" s="111"/>
      <c r="F14" s="23">
        <v>25</v>
      </c>
      <c r="G14" s="3">
        <f>I13+1</f>
        <v>426</v>
      </c>
      <c r="H14" s="1" t="s">
        <v>52</v>
      </c>
      <c r="I14" s="22">
        <f t="shared" si="2"/>
        <v>450</v>
      </c>
      <c r="J14" s="6"/>
      <c r="K14" s="56"/>
      <c r="L14" s="56"/>
      <c r="M14" s="192"/>
    </row>
    <row r="15" spans="1:13" ht="15.75" x14ac:dyDescent="0.25">
      <c r="A15" s="191"/>
      <c r="B15" s="109"/>
      <c r="C15" s="21" t="s">
        <v>55</v>
      </c>
      <c r="D15" s="4" t="s">
        <v>56</v>
      </c>
      <c r="E15" s="111"/>
      <c r="F15" s="23">
        <v>10</v>
      </c>
      <c r="G15" s="3">
        <f t="shared" si="1"/>
        <v>451</v>
      </c>
      <c r="H15" s="1" t="s">
        <v>52</v>
      </c>
      <c r="I15" s="22">
        <f t="shared" si="2"/>
        <v>460</v>
      </c>
      <c r="J15" s="6"/>
      <c r="K15" s="56"/>
      <c r="L15" s="56"/>
      <c r="M15" s="192"/>
    </row>
    <row r="16" spans="1:13" ht="15.75" x14ac:dyDescent="0.25">
      <c r="A16" s="191"/>
      <c r="B16" s="109"/>
      <c r="C16" s="21" t="s">
        <v>31</v>
      </c>
      <c r="D16" s="4" t="s">
        <v>53</v>
      </c>
      <c r="E16" s="111"/>
      <c r="F16" s="23">
        <v>5</v>
      </c>
      <c r="G16" s="3">
        <f>I15+1</f>
        <v>461</v>
      </c>
      <c r="H16" s="1" t="s">
        <v>52</v>
      </c>
      <c r="I16" s="22">
        <f t="shared" si="2"/>
        <v>465</v>
      </c>
      <c r="J16" s="6">
        <v>5</v>
      </c>
      <c r="K16" s="56"/>
      <c r="L16" s="56"/>
      <c r="M16" s="192"/>
    </row>
    <row r="17" spans="1:13" ht="15.75" x14ac:dyDescent="0.25">
      <c r="A17" s="191"/>
      <c r="B17" s="109"/>
      <c r="C17" s="21" t="s">
        <v>188</v>
      </c>
      <c r="D17" s="4" t="s">
        <v>187</v>
      </c>
      <c r="E17" s="111"/>
      <c r="F17" s="23">
        <v>5</v>
      </c>
      <c r="G17" s="3">
        <f t="shared" si="1"/>
        <v>466</v>
      </c>
      <c r="H17" s="1" t="s">
        <v>52</v>
      </c>
      <c r="I17" s="22">
        <f t="shared" si="2"/>
        <v>470</v>
      </c>
      <c r="J17" s="6"/>
      <c r="K17" s="56"/>
      <c r="L17" s="56"/>
      <c r="M17" s="192"/>
    </row>
    <row r="18" spans="1:13" ht="15.75" x14ac:dyDescent="0.25">
      <c r="A18" s="191"/>
      <c r="B18" s="109"/>
      <c r="C18" s="18"/>
      <c r="D18" s="37" t="s">
        <v>60</v>
      </c>
      <c r="E18" s="68">
        <f>SUM(E5:E17)</f>
        <v>367</v>
      </c>
      <c r="F18" s="68">
        <f>SUM(F5:F17)</f>
        <v>470</v>
      </c>
      <c r="G18" s="24"/>
      <c r="H18" s="113"/>
      <c r="I18" s="106"/>
      <c r="J18" s="68">
        <f>SUM(J5:J17)</f>
        <v>40</v>
      </c>
      <c r="K18" s="58">
        <f>SUM(K5:K17)</f>
        <v>6</v>
      </c>
      <c r="L18" s="58" t="s">
        <v>32</v>
      </c>
      <c r="M18" s="192"/>
    </row>
    <row r="19" spans="1:13" ht="16.5" thickBot="1" x14ac:dyDescent="0.3">
      <c r="A19" s="193"/>
      <c r="B19" s="301"/>
      <c r="C19" s="51"/>
      <c r="D19" s="52"/>
      <c r="E19" s="54"/>
      <c r="F19" s="54"/>
      <c r="G19" s="52"/>
      <c r="H19" s="116"/>
      <c r="I19" s="117"/>
      <c r="J19" s="54"/>
      <c r="K19" s="194"/>
      <c r="L19" s="194"/>
      <c r="M19" s="195"/>
    </row>
    <row r="20" spans="1:13" ht="15.75" x14ac:dyDescent="0.25">
      <c r="A20" s="99"/>
      <c r="B20" s="74"/>
      <c r="C20" s="50"/>
      <c r="D20" s="80"/>
      <c r="E20" s="19"/>
      <c r="F20" s="19"/>
      <c r="G20" s="80"/>
      <c r="H20" s="229"/>
      <c r="I20" s="98"/>
      <c r="J20" s="19"/>
      <c r="K20" s="99"/>
      <c r="L20" s="99"/>
      <c r="M20" s="99"/>
    </row>
    <row r="21" spans="1:13" ht="16.5" thickBot="1" x14ac:dyDescent="0.3">
      <c r="A21" s="99"/>
      <c r="B21" s="74"/>
      <c r="C21" s="50"/>
      <c r="D21" s="80"/>
      <c r="E21" s="19"/>
      <c r="F21" s="19"/>
      <c r="G21" s="80"/>
      <c r="H21" s="229"/>
      <c r="I21" s="98"/>
      <c r="J21" s="19"/>
      <c r="K21" s="99"/>
      <c r="L21" s="99"/>
      <c r="M21" s="99"/>
    </row>
    <row r="22" spans="1:13" ht="15.75" x14ac:dyDescent="0.25">
      <c r="A22" s="196"/>
      <c r="B22" s="158"/>
      <c r="C22" s="183"/>
      <c r="D22" s="100"/>
      <c r="E22" s="124"/>
      <c r="F22" s="124"/>
      <c r="G22" s="100"/>
      <c r="H22" s="254"/>
      <c r="I22" s="201"/>
      <c r="J22" s="124"/>
      <c r="K22" s="197"/>
      <c r="L22" s="197"/>
      <c r="M22" s="198"/>
    </row>
    <row r="23" spans="1:13" ht="15.75" x14ac:dyDescent="0.25">
      <c r="A23" s="191"/>
      <c r="B23" s="17" t="s">
        <v>151</v>
      </c>
      <c r="C23" s="50"/>
      <c r="D23" s="99"/>
      <c r="E23" s="19"/>
      <c r="F23" s="42" t="s">
        <v>84</v>
      </c>
      <c r="G23" s="6">
        <v>2</v>
      </c>
      <c r="H23" s="229"/>
      <c r="I23" s="98"/>
      <c r="J23" s="19"/>
      <c r="K23" s="99"/>
      <c r="L23" s="99"/>
      <c r="M23" s="192"/>
    </row>
    <row r="24" spans="1:13" ht="15.75" x14ac:dyDescent="0.25">
      <c r="A24" s="191"/>
      <c r="B24" s="75"/>
      <c r="C24" s="50"/>
      <c r="D24" s="17"/>
      <c r="E24" s="19"/>
      <c r="F24" s="19"/>
      <c r="G24" s="80"/>
      <c r="H24" s="229"/>
      <c r="I24" s="98"/>
      <c r="J24" s="19"/>
      <c r="K24" s="99"/>
      <c r="L24" s="99"/>
      <c r="M24" s="192"/>
    </row>
    <row r="25" spans="1:13" ht="15.75" x14ac:dyDescent="0.25">
      <c r="A25" s="191"/>
      <c r="B25" s="20" t="s">
        <v>85</v>
      </c>
      <c r="C25" s="20" t="s">
        <v>47</v>
      </c>
      <c r="D25" s="43"/>
      <c r="E25" s="215" t="s">
        <v>49</v>
      </c>
      <c r="F25" s="20"/>
      <c r="G25" s="398" t="s">
        <v>81</v>
      </c>
      <c r="H25" s="398"/>
      <c r="I25" s="398"/>
      <c r="J25" s="20" t="s">
        <v>82</v>
      </c>
      <c r="K25" s="85" t="s">
        <v>83</v>
      </c>
      <c r="L25" s="85" t="s">
        <v>287</v>
      </c>
      <c r="M25" s="192"/>
    </row>
    <row r="26" spans="1:13" ht="15.75" x14ac:dyDescent="0.25">
      <c r="A26" s="191"/>
      <c r="B26" s="20">
        <f>TOTALS!A24</f>
        <v>909</v>
      </c>
      <c r="C26" s="21" t="s">
        <v>33</v>
      </c>
      <c r="D26" s="4" t="s">
        <v>203</v>
      </c>
      <c r="E26" s="6">
        <v>58</v>
      </c>
      <c r="F26" s="23">
        <v>50</v>
      </c>
      <c r="G26" s="3">
        <v>1</v>
      </c>
      <c r="H26" s="1" t="s">
        <v>52</v>
      </c>
      <c r="I26" s="22">
        <f t="shared" ref="I26:I38" si="3">G26+F26-1</f>
        <v>50</v>
      </c>
      <c r="J26" s="23">
        <v>5</v>
      </c>
      <c r="K26" s="221">
        <v>2</v>
      </c>
      <c r="L26" s="168" t="s">
        <v>32</v>
      </c>
      <c r="M26" s="192"/>
    </row>
    <row r="27" spans="1:13" x14ac:dyDescent="0.2">
      <c r="A27" s="191"/>
      <c r="C27" s="21" t="s">
        <v>33</v>
      </c>
      <c r="D27" s="4" t="s">
        <v>205</v>
      </c>
      <c r="E27" s="6">
        <v>110</v>
      </c>
      <c r="F27" s="23">
        <v>100</v>
      </c>
      <c r="G27" s="3">
        <f t="shared" ref="G27:G38" si="4">I26+1</f>
        <v>51</v>
      </c>
      <c r="H27" s="1" t="s">
        <v>52</v>
      </c>
      <c r="I27" s="22">
        <f t="shared" si="3"/>
        <v>150</v>
      </c>
      <c r="J27" s="23">
        <v>5</v>
      </c>
      <c r="K27" s="221">
        <v>2</v>
      </c>
      <c r="L27" s="168" t="s">
        <v>32</v>
      </c>
      <c r="M27" s="192"/>
    </row>
    <row r="28" spans="1:13" x14ac:dyDescent="0.2">
      <c r="A28" s="191"/>
      <c r="C28" s="21" t="s">
        <v>33</v>
      </c>
      <c r="D28" s="4" t="s">
        <v>206</v>
      </c>
      <c r="E28" s="6">
        <v>171</v>
      </c>
      <c r="F28" s="23">
        <v>100</v>
      </c>
      <c r="G28" s="3">
        <f t="shared" si="4"/>
        <v>151</v>
      </c>
      <c r="H28" s="1" t="s">
        <v>52</v>
      </c>
      <c r="I28" s="22">
        <f t="shared" si="3"/>
        <v>250</v>
      </c>
      <c r="J28" s="23">
        <v>5</v>
      </c>
      <c r="K28" s="221">
        <v>2</v>
      </c>
      <c r="L28" s="168" t="s">
        <v>32</v>
      </c>
      <c r="M28" s="192"/>
    </row>
    <row r="29" spans="1:13" ht="15.75" x14ac:dyDescent="0.25">
      <c r="A29" s="191"/>
      <c r="B29" s="109"/>
      <c r="C29" s="21" t="s">
        <v>33</v>
      </c>
      <c r="D29" s="4" t="s">
        <v>240</v>
      </c>
      <c r="E29" s="6">
        <v>62</v>
      </c>
      <c r="F29" s="23">
        <v>50</v>
      </c>
      <c r="G29" s="3">
        <f>I28+1</f>
        <v>251</v>
      </c>
      <c r="H29" s="1" t="s">
        <v>52</v>
      </c>
      <c r="I29" s="22">
        <f t="shared" si="3"/>
        <v>300</v>
      </c>
      <c r="J29" s="6">
        <v>5</v>
      </c>
      <c r="K29" s="168">
        <v>2</v>
      </c>
      <c r="L29" s="168" t="s">
        <v>32</v>
      </c>
      <c r="M29" s="192"/>
    </row>
    <row r="30" spans="1:13" ht="15.75" x14ac:dyDescent="0.25">
      <c r="A30" s="191"/>
      <c r="B30" s="109"/>
      <c r="C30" s="21" t="s">
        <v>33</v>
      </c>
      <c r="D30" s="356" t="s">
        <v>286</v>
      </c>
      <c r="E30" s="6">
        <v>102</v>
      </c>
      <c r="F30" s="23">
        <v>0</v>
      </c>
      <c r="G30" s="3">
        <f t="shared" ref="G30:G37" si="5">I29+1</f>
        <v>301</v>
      </c>
      <c r="H30" s="1"/>
      <c r="I30" s="22">
        <f t="shared" si="3"/>
        <v>300</v>
      </c>
      <c r="J30" s="6"/>
      <c r="K30" s="168"/>
      <c r="L30" s="168">
        <v>1</v>
      </c>
      <c r="M30" s="192"/>
    </row>
    <row r="31" spans="1:13" ht="15.75" x14ac:dyDescent="0.25">
      <c r="A31" s="191"/>
      <c r="B31" s="109"/>
      <c r="C31" s="21" t="s">
        <v>33</v>
      </c>
      <c r="D31" s="4" t="s">
        <v>255</v>
      </c>
      <c r="E31" s="111"/>
      <c r="F31" s="23">
        <v>25</v>
      </c>
      <c r="G31" s="3">
        <f t="shared" si="5"/>
        <v>301</v>
      </c>
      <c r="H31" s="1" t="s">
        <v>52</v>
      </c>
      <c r="I31" s="22">
        <f t="shared" si="3"/>
        <v>325</v>
      </c>
      <c r="J31" s="23">
        <v>5</v>
      </c>
      <c r="K31" s="233"/>
      <c r="L31" s="56"/>
      <c r="M31" s="192"/>
    </row>
    <row r="32" spans="1:13" ht="15.75" x14ac:dyDescent="0.25">
      <c r="A32" s="191"/>
      <c r="B32" s="109"/>
      <c r="C32" s="21" t="s">
        <v>33</v>
      </c>
      <c r="D32" s="4" t="s">
        <v>256</v>
      </c>
      <c r="E32" s="111"/>
      <c r="F32" s="23">
        <v>25</v>
      </c>
      <c r="G32" s="3">
        <f t="shared" si="5"/>
        <v>326</v>
      </c>
      <c r="H32" s="1" t="s">
        <v>52</v>
      </c>
      <c r="I32" s="22">
        <f t="shared" si="3"/>
        <v>350</v>
      </c>
      <c r="J32" s="23">
        <v>5</v>
      </c>
      <c r="K32" s="233"/>
      <c r="L32" s="56"/>
      <c r="M32" s="192"/>
    </row>
    <row r="33" spans="1:13" ht="15.75" x14ac:dyDescent="0.25">
      <c r="A33" s="89"/>
      <c r="B33" s="108"/>
      <c r="C33" s="21" t="s">
        <v>58</v>
      </c>
      <c r="D33" s="356" t="s">
        <v>59</v>
      </c>
      <c r="E33" s="111"/>
      <c r="F33" s="6">
        <v>125</v>
      </c>
      <c r="G33" s="3">
        <f t="shared" si="5"/>
        <v>351</v>
      </c>
      <c r="H33" s="1" t="s">
        <v>52</v>
      </c>
      <c r="I33" s="22">
        <f t="shared" si="3"/>
        <v>475</v>
      </c>
      <c r="J33" s="66"/>
      <c r="K33" s="233"/>
      <c r="L33" s="56"/>
      <c r="M33" s="90"/>
    </row>
    <row r="34" spans="1:13" ht="15.75" x14ac:dyDescent="0.25">
      <c r="A34" s="89"/>
      <c r="B34" s="108"/>
      <c r="C34" s="21" t="s">
        <v>33</v>
      </c>
      <c r="D34" s="4" t="s">
        <v>57</v>
      </c>
      <c r="E34" s="111"/>
      <c r="F34" s="23">
        <v>25</v>
      </c>
      <c r="G34" s="3">
        <f t="shared" si="5"/>
        <v>476</v>
      </c>
      <c r="H34" s="1" t="s">
        <v>52</v>
      </c>
      <c r="I34" s="22">
        <f t="shared" si="3"/>
        <v>500</v>
      </c>
      <c r="J34" s="66"/>
      <c r="K34" s="233"/>
      <c r="L34" s="56"/>
      <c r="M34" s="90"/>
    </row>
    <row r="35" spans="1:13" ht="15.75" x14ac:dyDescent="0.25">
      <c r="A35" s="191"/>
      <c r="B35" s="109"/>
      <c r="C35" s="21" t="s">
        <v>34</v>
      </c>
      <c r="D35" s="4" t="s">
        <v>54</v>
      </c>
      <c r="E35" s="111"/>
      <c r="F35" s="6">
        <v>25</v>
      </c>
      <c r="G35" s="3">
        <f t="shared" si="5"/>
        <v>501</v>
      </c>
      <c r="H35" s="1" t="s">
        <v>52</v>
      </c>
      <c r="I35" s="22">
        <f t="shared" si="3"/>
        <v>525</v>
      </c>
      <c r="J35" s="66"/>
      <c r="K35" s="233"/>
      <c r="L35" s="56"/>
      <c r="M35" s="90"/>
    </row>
    <row r="36" spans="1:13" ht="15.75" x14ac:dyDescent="0.25">
      <c r="A36" s="89"/>
      <c r="B36" s="108"/>
      <c r="C36" s="21" t="s">
        <v>55</v>
      </c>
      <c r="D36" s="4" t="s">
        <v>56</v>
      </c>
      <c r="E36" s="111"/>
      <c r="F36" s="23">
        <v>10</v>
      </c>
      <c r="G36" s="3">
        <f t="shared" si="5"/>
        <v>526</v>
      </c>
      <c r="H36" s="1" t="s">
        <v>52</v>
      </c>
      <c r="I36" s="22">
        <f t="shared" si="3"/>
        <v>535</v>
      </c>
      <c r="J36" s="66"/>
      <c r="K36" s="233"/>
      <c r="L36" s="56"/>
      <c r="M36" s="90"/>
    </row>
    <row r="37" spans="1:13" ht="15.75" x14ac:dyDescent="0.25">
      <c r="A37" s="89"/>
      <c r="B37" s="108"/>
      <c r="C37" s="21" t="s">
        <v>31</v>
      </c>
      <c r="D37" s="4" t="s">
        <v>53</v>
      </c>
      <c r="E37" s="111"/>
      <c r="F37" s="23">
        <v>5</v>
      </c>
      <c r="G37" s="3">
        <f t="shared" si="5"/>
        <v>536</v>
      </c>
      <c r="H37" s="1" t="s">
        <v>52</v>
      </c>
      <c r="I37" s="22">
        <f t="shared" si="3"/>
        <v>540</v>
      </c>
      <c r="J37" s="66">
        <v>5</v>
      </c>
      <c r="K37" s="233"/>
      <c r="L37" s="56"/>
      <c r="M37" s="90"/>
    </row>
    <row r="38" spans="1:13" ht="15.75" x14ac:dyDescent="0.25">
      <c r="A38" s="89"/>
      <c r="B38" s="108"/>
      <c r="C38" s="21" t="s">
        <v>188</v>
      </c>
      <c r="D38" s="4" t="s">
        <v>187</v>
      </c>
      <c r="E38" s="111"/>
      <c r="F38" s="23">
        <v>5</v>
      </c>
      <c r="G38" s="3">
        <f t="shared" si="4"/>
        <v>541</v>
      </c>
      <c r="H38" s="1" t="s">
        <v>52</v>
      </c>
      <c r="I38" s="22">
        <f t="shared" si="3"/>
        <v>545</v>
      </c>
      <c r="J38" s="66"/>
      <c r="K38" s="233">
        <f t="shared" ref="K38" si="6">SUM(J38)</f>
        <v>0</v>
      </c>
      <c r="L38" s="56"/>
      <c r="M38" s="90"/>
    </row>
    <row r="39" spans="1:13" ht="15.75" x14ac:dyDescent="0.25">
      <c r="A39" s="89"/>
      <c r="B39" s="108"/>
      <c r="C39" s="11"/>
      <c r="D39" s="37" t="s">
        <v>60</v>
      </c>
      <c r="E39" s="37">
        <f>SUM(E26:E38)</f>
        <v>503</v>
      </c>
      <c r="F39" s="38">
        <f>SUM(F26:F38)</f>
        <v>545</v>
      </c>
      <c r="G39" s="24"/>
      <c r="H39" s="113"/>
      <c r="I39" s="106"/>
      <c r="J39" s="78">
        <f>SUM(J26:J38)</f>
        <v>35</v>
      </c>
      <c r="K39" s="78">
        <f>SUM(K26:K38)</f>
        <v>8</v>
      </c>
      <c r="L39" s="58" t="s">
        <v>32</v>
      </c>
      <c r="M39" s="90"/>
    </row>
    <row r="40" spans="1:13" ht="16.5" thickBot="1" x14ac:dyDescent="0.3">
      <c r="A40" s="91"/>
      <c r="B40" s="115"/>
      <c r="C40" s="96"/>
      <c r="D40" s="52"/>
      <c r="E40" s="52"/>
      <c r="F40" s="53"/>
      <c r="G40" s="52"/>
      <c r="H40" s="116"/>
      <c r="I40" s="117"/>
      <c r="J40" s="52"/>
      <c r="K40" s="92"/>
      <c r="L40" s="92"/>
      <c r="M40" s="93"/>
    </row>
    <row r="41" spans="1:13" ht="16.5" thickBot="1" x14ac:dyDescent="0.3">
      <c r="B41" s="13"/>
      <c r="C41" s="28"/>
      <c r="D41" s="29"/>
      <c r="E41" s="34"/>
      <c r="F41" s="34"/>
      <c r="G41" s="29"/>
      <c r="H41" s="107"/>
      <c r="I41" s="40"/>
      <c r="J41" s="34"/>
    </row>
    <row r="42" spans="1:13" ht="15.75" x14ac:dyDescent="0.25">
      <c r="A42" s="196"/>
      <c r="B42" s="158"/>
      <c r="C42" s="183"/>
      <c r="D42" s="100"/>
      <c r="E42" s="124"/>
      <c r="F42" s="124"/>
      <c r="G42" s="100"/>
      <c r="H42" s="254"/>
      <c r="I42" s="201"/>
      <c r="J42" s="124"/>
      <c r="K42" s="197"/>
      <c r="L42" s="197"/>
      <c r="M42" s="198"/>
    </row>
    <row r="43" spans="1:13" ht="15.75" x14ac:dyDescent="0.25">
      <c r="A43" s="191"/>
      <c r="B43" s="17" t="s">
        <v>152</v>
      </c>
      <c r="C43" s="50"/>
      <c r="D43" s="99"/>
      <c r="E43" s="19"/>
      <c r="F43" s="42" t="s">
        <v>84</v>
      </c>
      <c r="G43" s="6">
        <v>2</v>
      </c>
      <c r="H43" s="229"/>
      <c r="I43" s="98"/>
      <c r="J43" s="19"/>
      <c r="K43" s="99"/>
      <c r="L43" s="99"/>
      <c r="M43" s="192"/>
    </row>
    <row r="44" spans="1:13" ht="15.75" x14ac:dyDescent="0.25">
      <c r="A44" s="191"/>
      <c r="B44" s="75"/>
      <c r="C44" s="50"/>
      <c r="D44" s="17"/>
      <c r="E44" s="19"/>
      <c r="F44" s="19"/>
      <c r="G44" s="80"/>
      <c r="H44" s="229"/>
      <c r="I44" s="98"/>
      <c r="J44" s="19"/>
      <c r="K44" s="99"/>
      <c r="L44" s="99"/>
      <c r="M44" s="192"/>
    </row>
    <row r="45" spans="1:13" ht="15.75" x14ac:dyDescent="0.25">
      <c r="A45" s="191"/>
      <c r="B45" s="20" t="s">
        <v>85</v>
      </c>
      <c r="C45" s="20" t="s">
        <v>47</v>
      </c>
      <c r="D45" s="43"/>
      <c r="E45" s="215" t="s">
        <v>49</v>
      </c>
      <c r="F45" s="20"/>
      <c r="G45" s="398" t="s">
        <v>81</v>
      </c>
      <c r="H45" s="398"/>
      <c r="I45" s="398"/>
      <c r="J45" s="20" t="s">
        <v>82</v>
      </c>
      <c r="K45" s="85" t="s">
        <v>83</v>
      </c>
      <c r="L45" s="85" t="s">
        <v>178</v>
      </c>
      <c r="M45" s="192"/>
    </row>
    <row r="46" spans="1:13" ht="15.75" x14ac:dyDescent="0.25">
      <c r="A46" s="191"/>
      <c r="B46" s="20">
        <f>TOTALS!A25</f>
        <v>912</v>
      </c>
      <c r="C46" s="21" t="s">
        <v>33</v>
      </c>
      <c r="D46" s="4" t="s">
        <v>207</v>
      </c>
      <c r="E46" s="6"/>
      <c r="F46" s="6" t="s">
        <v>153</v>
      </c>
      <c r="G46" s="4"/>
      <c r="H46" s="1"/>
      <c r="I46" s="22"/>
      <c r="J46" s="6"/>
      <c r="K46" s="168"/>
      <c r="L46" s="402">
        <v>0</v>
      </c>
      <c r="M46" s="192"/>
    </row>
    <row r="47" spans="1:13" ht="15.75" x14ac:dyDescent="0.25">
      <c r="A47" s="191"/>
      <c r="B47" s="109"/>
      <c r="C47" s="21" t="s">
        <v>33</v>
      </c>
      <c r="D47" s="4" t="s">
        <v>208</v>
      </c>
      <c r="E47" s="6"/>
      <c r="F47" s="6" t="s">
        <v>153</v>
      </c>
      <c r="G47" s="3"/>
      <c r="H47" s="1"/>
      <c r="I47" s="22"/>
      <c r="J47" s="6"/>
      <c r="K47" s="168"/>
      <c r="L47" s="403"/>
      <c r="M47" s="192"/>
    </row>
    <row r="48" spans="1:13" ht="15.75" x14ac:dyDescent="0.25">
      <c r="A48" s="191"/>
      <c r="B48" s="109"/>
      <c r="C48" s="21" t="s">
        <v>33</v>
      </c>
      <c r="D48" s="4" t="s">
        <v>209</v>
      </c>
      <c r="E48" s="6"/>
      <c r="F48" s="6" t="s">
        <v>153</v>
      </c>
      <c r="G48" s="3"/>
      <c r="H48" s="1"/>
      <c r="I48" s="22"/>
      <c r="J48" s="6"/>
      <c r="K48" s="168"/>
      <c r="L48" s="404"/>
      <c r="M48" s="192"/>
    </row>
    <row r="49" spans="1:13" ht="15.75" x14ac:dyDescent="0.25">
      <c r="A49" s="191"/>
      <c r="B49" s="109"/>
      <c r="C49" s="21" t="s">
        <v>33</v>
      </c>
      <c r="D49" s="4" t="s">
        <v>284</v>
      </c>
      <c r="E49" s="6">
        <v>152</v>
      </c>
      <c r="F49" s="23">
        <v>125</v>
      </c>
      <c r="G49" s="3"/>
      <c r="H49" s="1"/>
      <c r="I49" s="22"/>
      <c r="J49" s="23">
        <v>5</v>
      </c>
      <c r="K49" s="221">
        <v>2</v>
      </c>
      <c r="L49" s="168" t="s">
        <v>285</v>
      </c>
      <c r="M49" s="192"/>
    </row>
    <row r="50" spans="1:13" ht="15.75" x14ac:dyDescent="0.25">
      <c r="A50" s="191"/>
      <c r="B50" s="109"/>
      <c r="C50" s="21" t="s">
        <v>33</v>
      </c>
      <c r="D50" s="4" t="s">
        <v>260</v>
      </c>
      <c r="E50" s="4"/>
      <c r="F50" s="6">
        <v>25</v>
      </c>
      <c r="G50" s="3">
        <v>1</v>
      </c>
      <c r="H50" s="1" t="s">
        <v>52</v>
      </c>
      <c r="I50" s="118">
        <f>G50+F50-1</f>
        <v>25</v>
      </c>
      <c r="J50" s="226"/>
      <c r="K50" s="168"/>
      <c r="L50" s="168"/>
      <c r="M50" s="192"/>
    </row>
    <row r="51" spans="1:13" ht="15.75" x14ac:dyDescent="0.25">
      <c r="A51" s="191"/>
      <c r="B51" s="109"/>
      <c r="C51" s="21" t="s">
        <v>33</v>
      </c>
      <c r="D51" s="4" t="s">
        <v>257</v>
      </c>
      <c r="E51" s="6"/>
      <c r="F51" s="23">
        <v>25</v>
      </c>
      <c r="G51" s="3">
        <f>(I50+1)</f>
        <v>26</v>
      </c>
      <c r="H51" s="1" t="s">
        <v>52</v>
      </c>
      <c r="I51" s="22">
        <f>G51+F51-1</f>
        <v>50</v>
      </c>
      <c r="J51" s="6"/>
      <c r="K51" s="168"/>
      <c r="L51" s="168"/>
      <c r="M51" s="192"/>
    </row>
    <row r="52" spans="1:13" ht="15.75" x14ac:dyDescent="0.25">
      <c r="A52" s="191"/>
      <c r="B52" s="109"/>
      <c r="C52" s="21" t="s">
        <v>58</v>
      </c>
      <c r="D52" s="4" t="s">
        <v>59</v>
      </c>
      <c r="E52" s="6">
        <v>279</v>
      </c>
      <c r="F52" s="6">
        <v>500</v>
      </c>
      <c r="G52" s="3">
        <f t="shared" ref="G52:G57" si="7">(I51+1)</f>
        <v>51</v>
      </c>
      <c r="H52" s="1" t="s">
        <v>52</v>
      </c>
      <c r="I52" s="22">
        <f>G52+F52-1</f>
        <v>550</v>
      </c>
      <c r="J52" s="6"/>
      <c r="K52" s="168"/>
      <c r="L52" s="168"/>
      <c r="M52" s="192"/>
    </row>
    <row r="53" spans="1:13" ht="15.75" x14ac:dyDescent="0.25">
      <c r="A53" s="191"/>
      <c r="B53" s="109"/>
      <c r="C53" s="21" t="s">
        <v>33</v>
      </c>
      <c r="D53" s="4" t="s">
        <v>57</v>
      </c>
      <c r="E53" s="6"/>
      <c r="F53" s="23">
        <v>25</v>
      </c>
      <c r="G53" s="3">
        <f t="shared" si="7"/>
        <v>551</v>
      </c>
      <c r="H53" s="1" t="s">
        <v>52</v>
      </c>
      <c r="I53" s="22">
        <f>G53+F53-1</f>
        <v>575</v>
      </c>
      <c r="J53" s="6"/>
      <c r="K53" s="168"/>
      <c r="L53" s="168"/>
      <c r="M53" s="192"/>
    </row>
    <row r="54" spans="1:13" ht="15.75" x14ac:dyDescent="0.25">
      <c r="A54" s="191"/>
      <c r="B54" s="109"/>
      <c r="C54" s="21" t="s">
        <v>34</v>
      </c>
      <c r="D54" s="4" t="s">
        <v>54</v>
      </c>
      <c r="E54" s="6"/>
      <c r="F54" s="23">
        <v>25</v>
      </c>
      <c r="G54" s="3">
        <f t="shared" si="7"/>
        <v>576</v>
      </c>
      <c r="H54" s="1" t="s">
        <v>52</v>
      </c>
      <c r="I54" s="22">
        <f t="shared" ref="I54:I57" si="8">G54+F54-1</f>
        <v>600</v>
      </c>
      <c r="J54" s="23"/>
      <c r="K54" s="168"/>
      <c r="L54" s="168"/>
      <c r="M54" s="192"/>
    </row>
    <row r="55" spans="1:13" ht="15.75" x14ac:dyDescent="0.25">
      <c r="A55" s="191"/>
      <c r="B55" s="109"/>
      <c r="C55" s="21" t="s">
        <v>55</v>
      </c>
      <c r="D55" s="4" t="s">
        <v>56</v>
      </c>
      <c r="E55" s="6"/>
      <c r="F55" s="23">
        <v>10</v>
      </c>
      <c r="G55" s="3">
        <f t="shared" si="7"/>
        <v>601</v>
      </c>
      <c r="H55" s="1" t="s">
        <v>52</v>
      </c>
      <c r="I55" s="22">
        <f t="shared" si="8"/>
        <v>610</v>
      </c>
      <c r="J55" s="6"/>
      <c r="K55" s="168"/>
      <c r="L55" s="168"/>
      <c r="M55" s="192"/>
    </row>
    <row r="56" spans="1:13" ht="15.75" x14ac:dyDescent="0.25">
      <c r="A56" s="191"/>
      <c r="B56" s="109"/>
      <c r="C56" s="21" t="s">
        <v>31</v>
      </c>
      <c r="D56" s="4" t="s">
        <v>53</v>
      </c>
      <c r="E56" s="6"/>
      <c r="F56" s="6">
        <v>5</v>
      </c>
      <c r="G56" s="3">
        <f t="shared" si="7"/>
        <v>611</v>
      </c>
      <c r="H56" s="1" t="s">
        <v>52</v>
      </c>
      <c r="I56" s="22">
        <f t="shared" si="8"/>
        <v>615</v>
      </c>
      <c r="J56" s="6">
        <v>5</v>
      </c>
      <c r="K56" s="168"/>
      <c r="L56" s="168"/>
      <c r="M56" s="192"/>
    </row>
    <row r="57" spans="1:13" ht="15.75" x14ac:dyDescent="0.25">
      <c r="A57" s="191"/>
      <c r="B57" s="109"/>
      <c r="C57" s="21" t="s">
        <v>188</v>
      </c>
      <c r="D57" s="4" t="s">
        <v>187</v>
      </c>
      <c r="E57" s="6"/>
      <c r="F57" s="23"/>
      <c r="G57" s="3">
        <f t="shared" si="7"/>
        <v>616</v>
      </c>
      <c r="H57" s="1" t="s">
        <v>52</v>
      </c>
      <c r="I57" s="22">
        <f t="shared" si="8"/>
        <v>615</v>
      </c>
      <c r="J57" s="23"/>
      <c r="K57" s="168"/>
      <c r="L57" s="168"/>
      <c r="M57" s="192"/>
    </row>
    <row r="58" spans="1:13" ht="15.75" x14ac:dyDescent="0.25">
      <c r="A58" s="191"/>
      <c r="B58" s="74"/>
      <c r="C58" s="18"/>
      <c r="D58" s="223" t="s">
        <v>60</v>
      </c>
      <c r="E58" s="223">
        <f>SUM(E49:E57)</f>
        <v>431</v>
      </c>
      <c r="F58" s="350">
        <f>SUM(F50:F57)</f>
        <v>615</v>
      </c>
      <c r="G58" s="351"/>
      <c r="H58" s="352"/>
      <c r="I58" s="353"/>
      <c r="J58" s="354">
        <f>SUM(J46:J57)</f>
        <v>10</v>
      </c>
      <c r="K58" s="354">
        <f>SUM(K46:K57)</f>
        <v>2</v>
      </c>
      <c r="L58" s="168">
        <f>SUM(L46:L57)</f>
        <v>0</v>
      </c>
      <c r="M58" s="192"/>
    </row>
    <row r="59" spans="1:13" ht="15.75" x14ac:dyDescent="0.25">
      <c r="A59" s="191"/>
      <c r="B59" s="75"/>
      <c r="C59" s="75"/>
      <c r="D59" s="255"/>
      <c r="E59" s="255"/>
      <c r="F59" s="255"/>
      <c r="G59" s="255"/>
      <c r="H59" s="255"/>
      <c r="I59" s="255"/>
      <c r="J59" s="255"/>
      <c r="K59" s="99"/>
      <c r="L59" s="99"/>
      <c r="M59" s="192"/>
    </row>
    <row r="60" spans="1:13" ht="15.75" x14ac:dyDescent="0.25">
      <c r="A60" s="191"/>
      <c r="B60" s="75"/>
      <c r="C60" s="75"/>
      <c r="D60" s="405" t="s">
        <v>180</v>
      </c>
      <c r="E60" s="405"/>
      <c r="F60" s="405"/>
      <c r="G60" s="405"/>
      <c r="H60" s="405"/>
      <c r="I60" s="405"/>
      <c r="J60" s="405"/>
      <c r="K60" s="405"/>
      <c r="L60" s="405"/>
      <c r="M60" s="192"/>
    </row>
    <row r="61" spans="1:13" ht="15.75" x14ac:dyDescent="0.25">
      <c r="A61" s="191"/>
      <c r="B61" s="75"/>
      <c r="C61" s="75"/>
      <c r="D61" s="406"/>
      <c r="E61" s="406"/>
      <c r="F61" s="406"/>
      <c r="G61" s="406"/>
      <c r="H61" s="406"/>
      <c r="I61" s="406"/>
      <c r="J61" s="406"/>
      <c r="K61" s="406"/>
      <c r="L61" s="406"/>
      <c r="M61" s="192"/>
    </row>
    <row r="62" spans="1:13" ht="15.75" x14ac:dyDescent="0.25">
      <c r="A62" s="191"/>
      <c r="B62" s="75"/>
      <c r="C62" s="75"/>
      <c r="D62" s="406"/>
      <c r="E62" s="406"/>
      <c r="F62" s="406"/>
      <c r="G62" s="406"/>
      <c r="H62" s="406"/>
      <c r="I62" s="406"/>
      <c r="J62" s="406"/>
      <c r="K62" s="406"/>
      <c r="L62" s="406"/>
      <c r="M62" s="192"/>
    </row>
    <row r="63" spans="1:13" ht="15.75" x14ac:dyDescent="0.25">
      <c r="A63" s="191"/>
      <c r="B63" s="75"/>
      <c r="C63" s="75"/>
      <c r="D63" s="406"/>
      <c r="E63" s="406"/>
      <c r="F63" s="406"/>
      <c r="G63" s="406"/>
      <c r="H63" s="406"/>
      <c r="I63" s="406"/>
      <c r="J63" s="406"/>
      <c r="K63" s="406"/>
      <c r="L63" s="406"/>
      <c r="M63" s="192"/>
    </row>
    <row r="64" spans="1:13" ht="15.75" thickBot="1" x14ac:dyDescent="0.25">
      <c r="A64" s="193"/>
      <c r="B64" s="194"/>
      <c r="C64" s="194"/>
      <c r="D64" s="194"/>
      <c r="E64" s="194"/>
      <c r="F64" s="194"/>
      <c r="G64" s="194"/>
      <c r="H64" s="194"/>
      <c r="I64" s="194"/>
      <c r="J64" s="194"/>
      <c r="K64" s="194"/>
      <c r="L64" s="194"/>
      <c r="M64" s="195"/>
    </row>
  </sheetData>
  <sortState xmlns:xlrd2="http://schemas.microsoft.com/office/spreadsheetml/2017/richdata2" ref="D26:D29">
    <sortCondition ref="D25:D29"/>
  </sortState>
  <mergeCells count="5">
    <mergeCell ref="G4:I4"/>
    <mergeCell ref="G25:I25"/>
    <mergeCell ref="G45:I45"/>
    <mergeCell ref="L46:L48"/>
    <mergeCell ref="D60:L63"/>
  </mergeCells>
  <pageMargins left="0.7" right="0.7" top="0.75" bottom="0.75" header="0.3" footer="0.3"/>
  <pageSetup scale="84" fitToHeight="0" orientation="landscape" r:id="rId1"/>
  <headerFooter>
    <oddHeader xml:space="preserve">&amp;L&amp;"Arial,Bold"&amp;16 24REAA ORDERS&amp;C&amp;"Arial,Bold"&amp;16Yukon-Koyukuk School District
REAA 12 Precincts and AVOs&amp;RShade out any section not in election for year
</oddHeader>
  </headerFooter>
  <rowBreaks count="1" manualBreakCount="1">
    <brk id="4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CC4EC-92F1-4556-853F-6EE1682526DD}">
  <sheetPr>
    <tabColor theme="5" tint="0.79998168889431442"/>
  </sheetPr>
  <dimension ref="A1:M55"/>
  <sheetViews>
    <sheetView view="pageLayout" zoomScaleNormal="100" workbookViewId="0">
      <selection activeCell="L8" sqref="L8"/>
    </sheetView>
  </sheetViews>
  <sheetFormatPr defaultColWidth="4.7109375" defaultRowHeight="15" x14ac:dyDescent="0.2"/>
  <cols>
    <col min="1" max="1" width="3.140625" style="88" customWidth="1"/>
    <col min="2" max="3" width="8.85546875" style="88" customWidth="1"/>
    <col min="4" max="4" width="28.140625" style="88"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4.710937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206" t="s">
        <v>154</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178</v>
      </c>
      <c r="M5" s="192"/>
    </row>
    <row r="6" spans="1:13" ht="15.75" x14ac:dyDescent="0.25">
      <c r="A6" s="191"/>
      <c r="B6" s="20">
        <f>TOTALS!A26</f>
        <v>938</v>
      </c>
      <c r="C6" s="21" t="s">
        <v>33</v>
      </c>
      <c r="D6" s="4" t="s">
        <v>244</v>
      </c>
      <c r="E6" s="6">
        <v>146</v>
      </c>
      <c r="F6" s="6" t="s">
        <v>129</v>
      </c>
      <c r="G6" s="4"/>
      <c r="H6" s="1" t="s">
        <v>155</v>
      </c>
      <c r="I6" s="118"/>
      <c r="J6" s="6"/>
      <c r="K6" s="168">
        <v>2</v>
      </c>
      <c r="L6" s="402">
        <v>1</v>
      </c>
      <c r="M6" s="192"/>
    </row>
    <row r="7" spans="1:13" ht="15.75" x14ac:dyDescent="0.25">
      <c r="A7" s="191"/>
      <c r="B7" s="109"/>
      <c r="C7" s="21" t="s">
        <v>33</v>
      </c>
      <c r="D7" s="4" t="s">
        <v>210</v>
      </c>
      <c r="E7" s="6">
        <v>102</v>
      </c>
      <c r="F7" s="6" t="s">
        <v>129</v>
      </c>
      <c r="G7" s="4"/>
      <c r="H7" s="1" t="s">
        <v>155</v>
      </c>
      <c r="I7" s="118"/>
      <c r="J7" s="6"/>
      <c r="K7" s="168">
        <v>2</v>
      </c>
      <c r="L7" s="403"/>
      <c r="M7" s="192"/>
    </row>
    <row r="8" spans="1:13" ht="15.75" x14ac:dyDescent="0.25">
      <c r="A8" s="191"/>
      <c r="B8" s="109"/>
      <c r="C8" s="268" t="s">
        <v>58</v>
      </c>
      <c r="D8" s="269" t="s">
        <v>59</v>
      </c>
      <c r="E8" s="320"/>
      <c r="F8" s="270">
        <v>250</v>
      </c>
      <c r="G8" s="269">
        <v>1</v>
      </c>
      <c r="H8" s="271" t="s">
        <v>52</v>
      </c>
      <c r="I8" s="302">
        <f>G8+F8-1</f>
        <v>250</v>
      </c>
      <c r="J8" s="270"/>
      <c r="K8" s="294"/>
      <c r="L8" s="294"/>
      <c r="M8" s="192"/>
    </row>
    <row r="9" spans="1:13" ht="15.75" x14ac:dyDescent="0.25">
      <c r="A9" s="191"/>
      <c r="B9" s="109"/>
      <c r="C9" s="21" t="s">
        <v>33</v>
      </c>
      <c r="D9" s="4" t="s">
        <v>57</v>
      </c>
      <c r="E9" s="111"/>
      <c r="F9" s="23">
        <v>25</v>
      </c>
      <c r="G9" s="4">
        <f>I8+1</f>
        <v>251</v>
      </c>
      <c r="H9" s="1" t="s">
        <v>52</v>
      </c>
      <c r="I9" s="118">
        <f>G9+F9-1</f>
        <v>275</v>
      </c>
      <c r="J9" s="23"/>
      <c r="K9" s="56"/>
      <c r="L9" s="56"/>
      <c r="M9" s="192"/>
    </row>
    <row r="10" spans="1:13" ht="15.75" x14ac:dyDescent="0.25">
      <c r="A10" s="191"/>
      <c r="B10" s="109"/>
      <c r="C10" s="21" t="s">
        <v>34</v>
      </c>
      <c r="D10" s="4" t="s">
        <v>54</v>
      </c>
      <c r="E10" s="111"/>
      <c r="F10" s="6">
        <v>25</v>
      </c>
      <c r="G10" s="4">
        <f t="shared" ref="G10:G13" si="0">I9+1</f>
        <v>276</v>
      </c>
      <c r="H10" s="1" t="s">
        <v>52</v>
      </c>
      <c r="I10" s="118">
        <f t="shared" ref="I10:I13" si="1">G10+F10-1</f>
        <v>300</v>
      </c>
      <c r="J10" s="6"/>
      <c r="K10" s="56"/>
      <c r="L10" s="290"/>
      <c r="M10" s="192"/>
    </row>
    <row r="11" spans="1:13" ht="15.75" x14ac:dyDescent="0.25">
      <c r="A11" s="191"/>
      <c r="B11" s="109"/>
      <c r="C11" s="21" t="s">
        <v>55</v>
      </c>
      <c r="D11" s="4" t="s">
        <v>56</v>
      </c>
      <c r="E11" s="111"/>
      <c r="F11" s="23">
        <v>10</v>
      </c>
      <c r="G11" s="4">
        <f t="shared" si="0"/>
        <v>301</v>
      </c>
      <c r="H11" s="1" t="s">
        <v>52</v>
      </c>
      <c r="I11" s="118">
        <f t="shared" si="1"/>
        <v>310</v>
      </c>
      <c r="J11" s="6"/>
      <c r="K11" s="56"/>
      <c r="L11" s="56"/>
      <c r="M11" s="192"/>
    </row>
    <row r="12" spans="1:13" ht="15.75" x14ac:dyDescent="0.25">
      <c r="A12" s="191"/>
      <c r="B12" s="109"/>
      <c r="C12" s="21" t="s">
        <v>31</v>
      </c>
      <c r="D12" s="4" t="s">
        <v>53</v>
      </c>
      <c r="E12" s="111"/>
      <c r="F12" s="6">
        <v>5</v>
      </c>
      <c r="G12" s="4">
        <f t="shared" si="0"/>
        <v>311</v>
      </c>
      <c r="H12" s="1" t="s">
        <v>52</v>
      </c>
      <c r="I12" s="118">
        <f t="shared" si="1"/>
        <v>315</v>
      </c>
      <c r="J12" s="6">
        <v>5</v>
      </c>
      <c r="K12" s="56"/>
      <c r="L12" s="56"/>
      <c r="M12" s="192"/>
    </row>
    <row r="13" spans="1:13" ht="15.75" x14ac:dyDescent="0.25">
      <c r="A13" s="191"/>
      <c r="B13" s="109"/>
      <c r="C13" s="21" t="s">
        <v>188</v>
      </c>
      <c r="D13" s="4" t="s">
        <v>187</v>
      </c>
      <c r="E13" s="111"/>
      <c r="F13" s="6">
        <v>5</v>
      </c>
      <c r="G13" s="4">
        <f t="shared" si="0"/>
        <v>316</v>
      </c>
      <c r="H13" s="1" t="s">
        <v>52</v>
      </c>
      <c r="I13" s="118">
        <f t="shared" si="1"/>
        <v>320</v>
      </c>
      <c r="J13" s="6"/>
      <c r="K13" s="56"/>
      <c r="L13" s="56"/>
      <c r="M13" s="192"/>
    </row>
    <row r="14" spans="1:13" ht="15.75" x14ac:dyDescent="0.25">
      <c r="A14" s="191"/>
      <c r="B14" s="109"/>
      <c r="C14" s="21"/>
      <c r="D14" s="25" t="s">
        <v>60</v>
      </c>
      <c r="E14" s="39">
        <f>SUM(E6:E13)</f>
        <v>248</v>
      </c>
      <c r="F14" s="173">
        <f>SUM(F8:F13)</f>
        <v>320</v>
      </c>
      <c r="G14" s="25"/>
      <c r="H14" s="25"/>
      <c r="I14" s="25"/>
      <c r="J14" s="173">
        <f>SUM(J6:J13)</f>
        <v>5</v>
      </c>
      <c r="K14" s="58">
        <f>SUM(K6:K7)</f>
        <v>4</v>
      </c>
      <c r="L14" s="58">
        <f>SUM(L6:L10)</f>
        <v>1</v>
      </c>
      <c r="M14" s="192"/>
    </row>
    <row r="15" spans="1:13" ht="16.5" thickBot="1" x14ac:dyDescent="0.3">
      <c r="A15" s="193"/>
      <c r="B15" s="123"/>
      <c r="C15" s="51"/>
      <c r="D15" s="52"/>
      <c r="E15" s="54"/>
      <c r="F15" s="179"/>
      <c r="G15" s="52"/>
      <c r="H15" s="52"/>
      <c r="I15" s="52"/>
      <c r="J15" s="54"/>
      <c r="K15" s="194"/>
      <c r="L15" s="194"/>
      <c r="M15" s="195"/>
    </row>
    <row r="16" spans="1:13" ht="16.5" thickBot="1" x14ac:dyDescent="0.3">
      <c r="A16" s="99"/>
      <c r="B16" s="75"/>
      <c r="C16" s="50"/>
      <c r="D16" s="80"/>
      <c r="E16" s="19"/>
      <c r="F16" s="97"/>
      <c r="G16" s="80"/>
      <c r="H16" s="18"/>
      <c r="I16" s="98"/>
      <c r="J16" s="19"/>
      <c r="K16" s="99"/>
      <c r="L16" s="99"/>
      <c r="M16" s="99"/>
    </row>
    <row r="17" spans="1:13" ht="15.75" x14ac:dyDescent="0.25">
      <c r="A17" s="196"/>
      <c r="B17" s="158"/>
      <c r="C17" s="183"/>
      <c r="D17" s="100"/>
      <c r="E17" s="124"/>
      <c r="F17" s="184"/>
      <c r="G17" s="100"/>
      <c r="H17" s="186"/>
      <c r="I17" s="201"/>
      <c r="J17" s="124"/>
      <c r="K17" s="197"/>
      <c r="L17" s="197"/>
      <c r="M17" s="198"/>
    </row>
    <row r="18" spans="1:13" ht="15.75" x14ac:dyDescent="0.25">
      <c r="A18" s="191"/>
      <c r="B18" s="17" t="s">
        <v>156</v>
      </c>
      <c r="C18" s="50"/>
      <c r="D18" s="99"/>
      <c r="E18" s="19"/>
      <c r="F18" s="42" t="s">
        <v>84</v>
      </c>
      <c r="G18" s="6">
        <v>2</v>
      </c>
      <c r="H18" s="18"/>
      <c r="I18" s="98"/>
      <c r="J18" s="19"/>
      <c r="K18" s="99"/>
      <c r="L18" s="99"/>
      <c r="M18" s="192"/>
    </row>
    <row r="19" spans="1:13" ht="15.75" x14ac:dyDescent="0.25">
      <c r="A19" s="191"/>
      <c r="C19" s="50"/>
      <c r="D19" s="17"/>
      <c r="E19" s="19"/>
      <c r="F19" s="97"/>
      <c r="G19" s="80"/>
      <c r="H19" s="18"/>
      <c r="I19" s="98"/>
      <c r="J19" s="19"/>
      <c r="K19" s="99"/>
      <c r="M19" s="192"/>
    </row>
    <row r="20" spans="1:13" ht="15.75" x14ac:dyDescent="0.25">
      <c r="A20" s="191"/>
      <c r="B20" s="20" t="s">
        <v>85</v>
      </c>
      <c r="C20" s="20" t="s">
        <v>47</v>
      </c>
      <c r="D20" s="43"/>
      <c r="E20" s="215" t="s">
        <v>49</v>
      </c>
      <c r="F20" s="20" t="s">
        <v>95</v>
      </c>
      <c r="G20" s="398" t="s">
        <v>81</v>
      </c>
      <c r="H20" s="398"/>
      <c r="I20" s="398"/>
      <c r="J20" s="20" t="s">
        <v>82</v>
      </c>
      <c r="K20" s="85" t="s">
        <v>83</v>
      </c>
      <c r="L20" s="85" t="s">
        <v>178</v>
      </c>
      <c r="M20" s="192"/>
    </row>
    <row r="21" spans="1:13" ht="15.75" x14ac:dyDescent="0.25">
      <c r="A21" s="191"/>
      <c r="B21" s="20">
        <f>TOTALS!A27</f>
        <v>908</v>
      </c>
      <c r="C21" s="21" t="s">
        <v>33</v>
      </c>
      <c r="D21" s="4" t="s">
        <v>245</v>
      </c>
      <c r="E21" s="4">
        <v>399</v>
      </c>
      <c r="F21" s="23">
        <v>250</v>
      </c>
      <c r="G21" s="4">
        <v>1</v>
      </c>
      <c r="H21" s="1" t="s">
        <v>52</v>
      </c>
      <c r="I21" s="118">
        <f t="shared" ref="I21:I29" si="2">G21+F21-1</f>
        <v>250</v>
      </c>
      <c r="J21" s="6">
        <v>10</v>
      </c>
      <c r="K21" s="168">
        <v>2</v>
      </c>
      <c r="L21" s="168" t="s">
        <v>32</v>
      </c>
      <c r="M21" s="192"/>
    </row>
    <row r="22" spans="1:13" x14ac:dyDescent="0.2">
      <c r="A22" s="191"/>
      <c r="C22" s="21" t="s">
        <v>33</v>
      </c>
      <c r="D22" s="4" t="s">
        <v>258</v>
      </c>
      <c r="E22" s="9"/>
      <c r="F22" s="23">
        <v>50</v>
      </c>
      <c r="G22" s="4">
        <f>I21+1</f>
        <v>251</v>
      </c>
      <c r="H22" s="1" t="s">
        <v>52</v>
      </c>
      <c r="I22" s="118">
        <f t="shared" si="2"/>
        <v>300</v>
      </c>
      <c r="J22" s="6">
        <v>5</v>
      </c>
      <c r="K22" s="56"/>
      <c r="L22" s="56"/>
      <c r="M22" s="192"/>
    </row>
    <row r="23" spans="1:13" ht="15.75" x14ac:dyDescent="0.25">
      <c r="A23" s="191"/>
      <c r="B23" s="109"/>
      <c r="C23" s="21" t="s">
        <v>33</v>
      </c>
      <c r="D23" s="4" t="s">
        <v>261</v>
      </c>
      <c r="E23" s="9"/>
      <c r="F23" s="6">
        <v>25</v>
      </c>
      <c r="G23" s="4">
        <f t="shared" ref="G23:G29" si="3">I22+1</f>
        <v>301</v>
      </c>
      <c r="H23" s="1"/>
      <c r="I23" s="118">
        <f t="shared" si="2"/>
        <v>325</v>
      </c>
      <c r="J23" s="6">
        <v>5</v>
      </c>
      <c r="K23" s="56"/>
      <c r="L23" s="290"/>
      <c r="M23" s="192"/>
    </row>
    <row r="24" spans="1:13" ht="15.75" x14ac:dyDescent="0.25">
      <c r="A24" s="191"/>
      <c r="B24" s="109"/>
      <c r="C24" s="21" t="s">
        <v>58</v>
      </c>
      <c r="D24" s="4" t="s">
        <v>59</v>
      </c>
      <c r="E24" s="9"/>
      <c r="F24" s="6">
        <v>25</v>
      </c>
      <c r="G24" s="4">
        <f t="shared" si="3"/>
        <v>326</v>
      </c>
      <c r="H24" s="1" t="s">
        <v>52</v>
      </c>
      <c r="I24" s="118">
        <f>G24+F24-1</f>
        <v>350</v>
      </c>
      <c r="J24" s="6"/>
      <c r="K24" s="56"/>
      <c r="L24" s="56"/>
      <c r="M24" s="192"/>
    </row>
    <row r="25" spans="1:13" ht="15.75" x14ac:dyDescent="0.25">
      <c r="A25" s="191"/>
      <c r="B25" s="109"/>
      <c r="C25" s="21" t="s">
        <v>33</v>
      </c>
      <c r="D25" s="4" t="s">
        <v>57</v>
      </c>
      <c r="E25" s="9"/>
      <c r="F25" s="6">
        <v>25</v>
      </c>
      <c r="G25" s="4">
        <f t="shared" si="3"/>
        <v>351</v>
      </c>
      <c r="H25" s="1" t="s">
        <v>52</v>
      </c>
      <c r="I25" s="118">
        <f>G25+F25-1</f>
        <v>375</v>
      </c>
      <c r="J25" s="6"/>
      <c r="K25" s="56"/>
      <c r="L25" s="56"/>
      <c r="M25" s="192"/>
    </row>
    <row r="26" spans="1:13" ht="15.75" x14ac:dyDescent="0.25">
      <c r="A26" s="191"/>
      <c r="B26" s="109"/>
      <c r="C26" s="21" t="s">
        <v>34</v>
      </c>
      <c r="D26" s="4" t="s">
        <v>54</v>
      </c>
      <c r="E26" s="9"/>
      <c r="F26" s="6">
        <v>25</v>
      </c>
      <c r="G26" s="4">
        <f t="shared" si="3"/>
        <v>376</v>
      </c>
      <c r="H26" s="1" t="s">
        <v>52</v>
      </c>
      <c r="I26" s="118">
        <f t="shared" si="2"/>
        <v>400</v>
      </c>
      <c r="J26" s="6"/>
      <c r="K26" s="56"/>
      <c r="L26" s="56"/>
      <c r="M26" s="192"/>
    </row>
    <row r="27" spans="1:13" ht="15.75" x14ac:dyDescent="0.25">
      <c r="A27" s="191"/>
      <c r="B27" s="109"/>
      <c r="C27" s="21" t="s">
        <v>55</v>
      </c>
      <c r="D27" s="4" t="s">
        <v>56</v>
      </c>
      <c r="E27" s="9"/>
      <c r="F27" s="23">
        <v>10</v>
      </c>
      <c r="G27" s="4">
        <f t="shared" si="3"/>
        <v>401</v>
      </c>
      <c r="H27" s="1" t="s">
        <v>52</v>
      </c>
      <c r="I27" s="118">
        <f t="shared" si="2"/>
        <v>410</v>
      </c>
      <c r="J27" s="6"/>
      <c r="K27" s="56"/>
      <c r="L27" s="56"/>
      <c r="M27" s="192"/>
    </row>
    <row r="28" spans="1:13" ht="15.75" x14ac:dyDescent="0.25">
      <c r="A28" s="191"/>
      <c r="B28" s="109"/>
      <c r="C28" s="21" t="s">
        <v>31</v>
      </c>
      <c r="D28" s="4" t="s">
        <v>53</v>
      </c>
      <c r="E28" s="9"/>
      <c r="F28" s="6">
        <v>5</v>
      </c>
      <c r="G28" s="4">
        <f t="shared" si="3"/>
        <v>411</v>
      </c>
      <c r="H28" s="1" t="s">
        <v>52</v>
      </c>
      <c r="I28" s="118">
        <f t="shared" si="2"/>
        <v>415</v>
      </c>
      <c r="J28" s="6">
        <v>5</v>
      </c>
      <c r="K28" s="56"/>
      <c r="L28" s="56"/>
      <c r="M28" s="192"/>
    </row>
    <row r="29" spans="1:13" ht="15.75" x14ac:dyDescent="0.25">
      <c r="A29" s="191"/>
      <c r="B29" s="109"/>
      <c r="C29" s="21" t="s">
        <v>188</v>
      </c>
      <c r="D29" s="4" t="s">
        <v>187</v>
      </c>
      <c r="E29" s="9"/>
      <c r="F29" s="23">
        <v>5</v>
      </c>
      <c r="G29" s="4">
        <f t="shared" si="3"/>
        <v>416</v>
      </c>
      <c r="H29" s="1" t="s">
        <v>52</v>
      </c>
      <c r="I29" s="118">
        <f t="shared" si="2"/>
        <v>420</v>
      </c>
      <c r="J29" s="23"/>
      <c r="K29" s="56"/>
      <c r="L29" s="56"/>
      <c r="M29" s="192"/>
    </row>
    <row r="30" spans="1:13" ht="15.75" x14ac:dyDescent="0.25">
      <c r="A30" s="191"/>
      <c r="B30" s="109"/>
      <c r="C30" s="11"/>
      <c r="D30" s="37" t="s">
        <v>60</v>
      </c>
      <c r="E30" s="37">
        <f>SUM(E21:E29)</f>
        <v>399</v>
      </c>
      <c r="F30" s="84">
        <f>SUM(F21:F29)</f>
        <v>420</v>
      </c>
      <c r="G30" s="24"/>
      <c r="H30" s="79"/>
      <c r="I30" s="68"/>
      <c r="J30" s="68">
        <f>SUM(J21:J29)</f>
        <v>25</v>
      </c>
      <c r="K30" s="58">
        <f>SUM(K21)</f>
        <v>2</v>
      </c>
      <c r="L30" s="58" t="s">
        <v>32</v>
      </c>
      <c r="M30" s="192"/>
    </row>
    <row r="31" spans="1:13" ht="15.75" x14ac:dyDescent="0.25">
      <c r="A31" s="89"/>
      <c r="B31" s="15"/>
      <c r="M31" s="90"/>
    </row>
    <row r="32" spans="1:13" ht="16.5" thickBot="1" x14ac:dyDescent="0.3">
      <c r="A32" s="91"/>
      <c r="B32" s="110"/>
      <c r="C32" s="86"/>
      <c r="D32" s="87"/>
      <c r="E32" s="87"/>
      <c r="F32" s="48"/>
      <c r="G32" s="87"/>
      <c r="H32" s="96"/>
      <c r="I32" s="114"/>
      <c r="J32" s="48"/>
      <c r="K32" s="92"/>
      <c r="L32" s="92"/>
      <c r="M32" s="93"/>
    </row>
    <row r="33" spans="1:13" ht="16.5" thickBot="1" x14ac:dyDescent="0.3">
      <c r="B33" s="13"/>
      <c r="C33" s="28"/>
      <c r="D33" s="29"/>
      <c r="E33" s="29"/>
      <c r="F33" s="34"/>
      <c r="G33" s="29"/>
      <c r="H33" s="32"/>
      <c r="I33" s="40"/>
      <c r="J33" s="34"/>
    </row>
    <row r="34" spans="1:13" ht="15.75" x14ac:dyDescent="0.25">
      <c r="A34" s="196"/>
      <c r="B34" s="158"/>
      <c r="C34" s="183"/>
      <c r="D34" s="100"/>
      <c r="E34" s="100"/>
      <c r="F34" s="124"/>
      <c r="G34" s="100"/>
      <c r="H34" s="186"/>
      <c r="I34" s="201"/>
      <c r="J34" s="124"/>
      <c r="K34" s="197"/>
      <c r="L34" s="197"/>
      <c r="M34" s="198"/>
    </row>
    <row r="35" spans="1:13" ht="15.75" x14ac:dyDescent="0.25">
      <c r="A35" s="191"/>
      <c r="B35" s="17" t="s">
        <v>157</v>
      </c>
      <c r="C35" s="50"/>
      <c r="D35" s="99"/>
      <c r="E35" s="164"/>
      <c r="F35" s="42" t="s">
        <v>84</v>
      </c>
      <c r="G35" s="6">
        <v>2</v>
      </c>
      <c r="H35" s="18"/>
      <c r="I35" s="98"/>
      <c r="J35" s="19"/>
      <c r="K35" s="99"/>
      <c r="L35" s="99"/>
      <c r="M35" s="192"/>
    </row>
    <row r="36" spans="1:13" ht="15.75" x14ac:dyDescent="0.25">
      <c r="A36" s="191"/>
      <c r="B36" s="75"/>
      <c r="C36" s="50"/>
      <c r="D36" s="17"/>
      <c r="E36" s="164"/>
      <c r="F36" s="165"/>
      <c r="G36" s="166"/>
      <c r="H36" s="18"/>
      <c r="I36" s="98"/>
      <c r="J36" s="19"/>
      <c r="K36" s="99"/>
      <c r="L36" s="99"/>
      <c r="M36" s="192"/>
    </row>
    <row r="37" spans="1:13" ht="15.75" x14ac:dyDescent="0.25">
      <c r="A37" s="191"/>
      <c r="B37" s="20" t="s">
        <v>85</v>
      </c>
      <c r="C37" s="20" t="s">
        <v>47</v>
      </c>
      <c r="D37" s="43"/>
      <c r="E37" s="215" t="s">
        <v>49</v>
      </c>
      <c r="F37" s="20" t="s">
        <v>95</v>
      </c>
      <c r="G37" s="398" t="s">
        <v>81</v>
      </c>
      <c r="H37" s="398"/>
      <c r="I37" s="398"/>
      <c r="J37" s="20" t="s">
        <v>82</v>
      </c>
      <c r="K37" s="85" t="s">
        <v>83</v>
      </c>
      <c r="L37" s="85" t="s">
        <v>178</v>
      </c>
      <c r="M37" s="192"/>
    </row>
    <row r="38" spans="1:13" ht="15.75" x14ac:dyDescent="0.25">
      <c r="A38" s="191"/>
      <c r="B38" s="20">
        <f>TOTALS!A28</f>
        <v>939</v>
      </c>
      <c r="C38" s="21" t="s">
        <v>33</v>
      </c>
      <c r="D38" s="4" t="s">
        <v>212</v>
      </c>
      <c r="E38" s="4">
        <v>116</v>
      </c>
      <c r="F38" s="355" t="s">
        <v>129</v>
      </c>
      <c r="G38" s="4"/>
      <c r="H38" s="1" t="s">
        <v>158</v>
      </c>
      <c r="I38" s="118"/>
      <c r="J38" s="6"/>
      <c r="K38" s="168"/>
      <c r="L38" s="402">
        <v>1</v>
      </c>
      <c r="M38" s="192"/>
    </row>
    <row r="39" spans="1:13" ht="15.75" x14ac:dyDescent="0.25">
      <c r="A39" s="191"/>
      <c r="B39" s="109"/>
      <c r="C39" s="21" t="s">
        <v>33</v>
      </c>
      <c r="D39" s="4" t="s">
        <v>213</v>
      </c>
      <c r="E39" s="4">
        <v>188</v>
      </c>
      <c r="F39" s="355" t="s">
        <v>129</v>
      </c>
      <c r="G39" s="4"/>
      <c r="H39" s="1" t="s">
        <v>158</v>
      </c>
      <c r="I39" s="118"/>
      <c r="J39" s="6"/>
      <c r="K39" s="168"/>
      <c r="L39" s="403"/>
      <c r="M39" s="192"/>
    </row>
    <row r="40" spans="1:13" ht="15.75" x14ac:dyDescent="0.25">
      <c r="A40" s="191"/>
      <c r="B40" s="109"/>
      <c r="C40" s="21" t="s">
        <v>33</v>
      </c>
      <c r="D40" s="4" t="s">
        <v>211</v>
      </c>
      <c r="E40" s="6">
        <v>49</v>
      </c>
      <c r="F40" s="355" t="s">
        <v>129</v>
      </c>
      <c r="G40" s="4">
        <v>1</v>
      </c>
      <c r="H40" s="1" t="s">
        <v>52</v>
      </c>
      <c r="I40" s="118" t="e">
        <f t="shared" ref="I40:I48" si="4">G40+F40-1</f>
        <v>#VALUE!</v>
      </c>
      <c r="J40" s="6"/>
      <c r="K40" s="168"/>
      <c r="L40" s="404"/>
      <c r="M40" s="192"/>
    </row>
    <row r="41" spans="1:13" ht="15.75" x14ac:dyDescent="0.25">
      <c r="A41" s="191"/>
      <c r="B41" s="109"/>
      <c r="C41" s="21" t="s">
        <v>58</v>
      </c>
      <c r="D41" s="4" t="s">
        <v>59</v>
      </c>
      <c r="E41" s="4">
        <v>64</v>
      </c>
      <c r="F41" s="23">
        <v>300</v>
      </c>
      <c r="G41" s="4">
        <v>1</v>
      </c>
      <c r="H41" s="1" t="s">
        <v>52</v>
      </c>
      <c r="I41" s="118">
        <f>G41+F41-1</f>
        <v>300</v>
      </c>
      <c r="J41" s="23"/>
      <c r="K41" s="56"/>
      <c r="L41" s="56"/>
      <c r="M41" s="192"/>
    </row>
    <row r="42" spans="1:13" ht="15.75" x14ac:dyDescent="0.25">
      <c r="A42" s="191"/>
      <c r="B42" s="109"/>
      <c r="C42" s="21" t="s">
        <v>33</v>
      </c>
      <c r="D42" s="4" t="s">
        <v>259</v>
      </c>
      <c r="E42" s="9"/>
      <c r="F42" s="23">
        <v>25</v>
      </c>
      <c r="G42" s="4">
        <f>I41+1</f>
        <v>301</v>
      </c>
      <c r="H42" s="1" t="s">
        <v>52</v>
      </c>
      <c r="I42" s="118">
        <f t="shared" si="4"/>
        <v>325</v>
      </c>
      <c r="J42" s="6"/>
      <c r="K42" s="56"/>
      <c r="L42" s="56"/>
      <c r="M42" s="192"/>
    </row>
    <row r="43" spans="1:13" ht="15.75" x14ac:dyDescent="0.25">
      <c r="A43" s="191"/>
      <c r="B43" s="109"/>
      <c r="C43" s="21" t="s">
        <v>33</v>
      </c>
      <c r="D43" s="4" t="s">
        <v>282</v>
      </c>
      <c r="E43" s="9"/>
      <c r="F43" s="23">
        <v>25</v>
      </c>
      <c r="G43" s="4">
        <f>I42+1</f>
        <v>326</v>
      </c>
      <c r="H43" s="1" t="s">
        <v>52</v>
      </c>
      <c r="I43" s="118">
        <f t="shared" ref="I43" si="5">G43+F43-1</f>
        <v>350</v>
      </c>
      <c r="J43" s="6"/>
      <c r="K43" s="56"/>
      <c r="L43" s="56"/>
      <c r="M43" s="192"/>
    </row>
    <row r="44" spans="1:13" ht="15.75" x14ac:dyDescent="0.25">
      <c r="A44" s="191"/>
      <c r="B44" s="109"/>
      <c r="C44" s="21" t="s">
        <v>33</v>
      </c>
      <c r="D44" s="4" t="s">
        <v>57</v>
      </c>
      <c r="E44" s="9"/>
      <c r="F44" s="23">
        <v>25</v>
      </c>
      <c r="G44" s="4">
        <f>I43+1</f>
        <v>351</v>
      </c>
      <c r="H44" s="1" t="s">
        <v>52</v>
      </c>
      <c r="I44" s="118">
        <f>G44+F44-1</f>
        <v>375</v>
      </c>
      <c r="J44" s="23"/>
      <c r="K44" s="56"/>
      <c r="L44" s="56"/>
      <c r="M44" s="192"/>
    </row>
    <row r="45" spans="1:13" ht="15.75" x14ac:dyDescent="0.25">
      <c r="A45" s="191"/>
      <c r="B45" s="109"/>
      <c r="C45" s="21" t="s">
        <v>34</v>
      </c>
      <c r="D45" s="4" t="s">
        <v>54</v>
      </c>
      <c r="E45" s="9"/>
      <c r="F45" s="6">
        <v>25</v>
      </c>
      <c r="G45" s="4">
        <f>I44+1</f>
        <v>376</v>
      </c>
      <c r="H45" s="1" t="s">
        <v>52</v>
      </c>
      <c r="I45" s="118">
        <f t="shared" si="4"/>
        <v>400</v>
      </c>
      <c r="J45" s="226"/>
      <c r="K45" s="56"/>
      <c r="L45" s="56"/>
      <c r="M45" s="192"/>
    </row>
    <row r="46" spans="1:13" ht="15.75" x14ac:dyDescent="0.25">
      <c r="A46" s="191"/>
      <c r="B46" s="109"/>
      <c r="C46" s="21" t="s">
        <v>55</v>
      </c>
      <c r="D46" s="4" t="s">
        <v>56</v>
      </c>
      <c r="E46" s="9"/>
      <c r="F46" s="23">
        <v>10</v>
      </c>
      <c r="G46" s="4">
        <f t="shared" ref="G46:G48" si="6">I45+1</f>
        <v>401</v>
      </c>
      <c r="H46" s="1" t="s">
        <v>52</v>
      </c>
      <c r="I46" s="118">
        <f t="shared" si="4"/>
        <v>410</v>
      </c>
      <c r="J46" s="226"/>
      <c r="K46" s="56"/>
      <c r="L46" s="56"/>
      <c r="M46" s="192"/>
    </row>
    <row r="47" spans="1:13" ht="15.75" x14ac:dyDescent="0.25">
      <c r="A47" s="191"/>
      <c r="B47" s="109"/>
      <c r="C47" s="21" t="s">
        <v>31</v>
      </c>
      <c r="D47" s="4" t="s">
        <v>53</v>
      </c>
      <c r="E47" s="9"/>
      <c r="F47" s="6">
        <v>5</v>
      </c>
      <c r="G47" s="4">
        <f>I46+1</f>
        <v>411</v>
      </c>
      <c r="H47" s="1" t="s">
        <v>52</v>
      </c>
      <c r="I47" s="118">
        <f t="shared" si="4"/>
        <v>415</v>
      </c>
      <c r="J47" s="226">
        <v>5</v>
      </c>
      <c r="K47" s="56"/>
      <c r="L47" s="56"/>
      <c r="M47" s="192"/>
    </row>
    <row r="48" spans="1:13" ht="15.75" x14ac:dyDescent="0.25">
      <c r="A48" s="191"/>
      <c r="B48" s="109"/>
      <c r="C48" s="21" t="s">
        <v>188</v>
      </c>
      <c r="D48" s="4" t="s">
        <v>187</v>
      </c>
      <c r="E48" s="9"/>
      <c r="F48" s="6">
        <v>5</v>
      </c>
      <c r="G48" s="4">
        <f t="shared" si="6"/>
        <v>416</v>
      </c>
      <c r="H48" s="1" t="s">
        <v>52</v>
      </c>
      <c r="I48" s="118">
        <f t="shared" si="4"/>
        <v>420</v>
      </c>
      <c r="J48" s="226"/>
      <c r="K48" s="56"/>
      <c r="L48" s="56"/>
      <c r="M48" s="192"/>
    </row>
    <row r="49" spans="1:13" ht="15.75" x14ac:dyDescent="0.25">
      <c r="A49" s="191"/>
      <c r="B49" s="74"/>
      <c r="C49" s="18"/>
      <c r="D49" s="24" t="s">
        <v>60</v>
      </c>
      <c r="E49" s="37">
        <f>SUM(E38:E48)</f>
        <v>417</v>
      </c>
      <c r="F49" s="38">
        <f>SUM(F38:F48)</f>
        <v>420</v>
      </c>
      <c r="G49" s="24"/>
      <c r="H49" s="26"/>
      <c r="I49" s="106"/>
      <c r="J49" s="68">
        <f>SUM(J38:J48)</f>
        <v>5</v>
      </c>
      <c r="K49" s="58">
        <f>SUM(K38:K48)</f>
        <v>0</v>
      </c>
      <c r="L49" s="58">
        <f>L38</f>
        <v>1</v>
      </c>
      <c r="M49" s="192"/>
    </row>
    <row r="50" spans="1:13" ht="15.75" thickBot="1" x14ac:dyDescent="0.25">
      <c r="A50" s="193"/>
      <c r="B50" s="194"/>
      <c r="C50" s="194"/>
      <c r="D50" s="194"/>
      <c r="E50" s="194"/>
      <c r="F50" s="194"/>
      <c r="G50" s="194"/>
      <c r="H50" s="194"/>
      <c r="I50" s="194"/>
      <c r="J50" s="194"/>
      <c r="K50" s="194"/>
      <c r="L50" s="194"/>
      <c r="M50" s="195"/>
    </row>
    <row r="52" spans="1:13" ht="60.75" customHeight="1" x14ac:dyDescent="0.2">
      <c r="C52" s="407" t="s">
        <v>181</v>
      </c>
      <c r="D52" s="407"/>
      <c r="E52" s="407"/>
      <c r="F52" s="407"/>
      <c r="G52" s="407"/>
      <c r="H52" s="407"/>
      <c r="I52" s="407"/>
      <c r="J52" s="407"/>
      <c r="K52" s="407"/>
      <c r="L52" s="407"/>
    </row>
    <row r="53" spans="1:13" ht="15" customHeight="1" x14ac:dyDescent="0.25">
      <c r="C53" s="218"/>
      <c r="D53" s="218"/>
      <c r="E53" s="218"/>
      <c r="F53" s="218"/>
      <c r="G53" s="218"/>
      <c r="H53" s="218"/>
      <c r="I53" s="218"/>
      <c r="J53" s="218"/>
      <c r="K53" s="218"/>
      <c r="L53" s="218"/>
    </row>
    <row r="54" spans="1:13" ht="15" customHeight="1" x14ac:dyDescent="0.2"/>
    <row r="55" spans="1:13" ht="15" customHeight="1" x14ac:dyDescent="0.25">
      <c r="C55" s="218"/>
      <c r="D55" s="218"/>
      <c r="E55" s="218"/>
      <c r="F55" s="218"/>
      <c r="G55" s="218"/>
      <c r="H55" s="218"/>
      <c r="I55" s="218"/>
      <c r="J55" s="218"/>
      <c r="K55" s="218"/>
    </row>
  </sheetData>
  <sortState xmlns:xlrd2="http://schemas.microsoft.com/office/spreadsheetml/2017/richdata2" ref="D6:D7">
    <sortCondition ref="D6:D7"/>
  </sortState>
  <mergeCells count="6">
    <mergeCell ref="G5:I5"/>
    <mergeCell ref="G20:I20"/>
    <mergeCell ref="G37:I37"/>
    <mergeCell ref="C52:L52"/>
    <mergeCell ref="L6:L7"/>
    <mergeCell ref="L38:L40"/>
  </mergeCells>
  <pageMargins left="0.7" right="0.7" top="0.75" bottom="0.75" header="0.3" footer="0.3"/>
  <pageSetup scale="84" fitToHeight="0" orientation="landscape" r:id="rId1"/>
  <headerFooter>
    <oddHeader xml:space="preserve">&amp;L&amp;"Arial,Bold"&amp;16 24REAA ORDERS&amp;C&amp;"Arial,Bold"&amp;16Yukon Flats School District
REAA 13 Precincts and AVOs&amp;RShade out any section not in election for year
</oddHeader>
  </headerFooter>
  <rowBreaks count="1" manualBreakCount="1">
    <brk id="3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0978D-A18C-4C6C-8CC0-42DB518286CF}">
  <sheetPr>
    <tabColor theme="5" tint="0.79998168889431442"/>
  </sheetPr>
  <dimension ref="A1:M31"/>
  <sheetViews>
    <sheetView view="pageLayout" zoomScaleNormal="100" workbookViewId="0">
      <selection activeCell="K16" sqref="K16"/>
    </sheetView>
  </sheetViews>
  <sheetFormatPr defaultColWidth="6" defaultRowHeight="15" x14ac:dyDescent="0.25"/>
  <cols>
    <col min="1" max="1" width="3.140625" customWidth="1"/>
    <col min="2" max="3" width="8.85546875" customWidth="1"/>
    <col min="4" max="4" width="29" bestFit="1" customWidth="1"/>
    <col min="5" max="5" width="12.7109375" bestFit="1" customWidth="1"/>
    <col min="6" max="6" width="23.7109375" customWidth="1"/>
    <col min="7" max="9" width="6.42578125" customWidth="1"/>
    <col min="10" max="10" width="10.85546875" bestFit="1" customWidth="1"/>
    <col min="11" max="11" width="13" bestFit="1" customWidth="1"/>
    <col min="12" max="12" width="11.85546875" bestFit="1" customWidth="1"/>
    <col min="13" max="13" width="3.140625" customWidth="1"/>
  </cols>
  <sheetData>
    <row r="1" spans="1:13" ht="15.75" thickBot="1" x14ac:dyDescent="0.3"/>
    <row r="2" spans="1:13" x14ac:dyDescent="0.25">
      <c r="A2" s="157"/>
      <c r="B2" s="159"/>
      <c r="C2" s="159"/>
      <c r="D2" s="159"/>
      <c r="E2" s="159"/>
      <c r="F2" s="159"/>
      <c r="G2" s="159"/>
      <c r="H2" s="159"/>
      <c r="I2" s="159"/>
      <c r="J2" s="159"/>
      <c r="K2" s="159"/>
      <c r="L2" s="159"/>
      <c r="M2" s="160"/>
    </row>
    <row r="3" spans="1:13" ht="15.75" x14ac:dyDescent="0.25">
      <c r="A3" s="161"/>
      <c r="B3" s="99"/>
      <c r="C3" s="17" t="s">
        <v>159</v>
      </c>
      <c r="D3" s="99"/>
      <c r="E3" s="99"/>
      <c r="F3" s="42" t="s">
        <v>84</v>
      </c>
      <c r="G3" s="6">
        <v>2</v>
      </c>
      <c r="H3" s="99"/>
      <c r="I3" s="99"/>
      <c r="J3" s="99"/>
      <c r="K3" s="99"/>
      <c r="L3" s="99"/>
      <c r="M3" s="163"/>
    </row>
    <row r="4" spans="1:13" ht="15.75" x14ac:dyDescent="0.25">
      <c r="A4" s="161"/>
      <c r="B4" s="99"/>
      <c r="C4" s="17"/>
      <c r="D4" s="99"/>
      <c r="E4" s="99"/>
      <c r="F4" s="17"/>
      <c r="G4" s="19"/>
      <c r="H4" s="99"/>
      <c r="I4" s="99"/>
      <c r="J4" s="99"/>
      <c r="K4" s="99"/>
      <c r="L4" s="99"/>
      <c r="M4" s="163"/>
    </row>
    <row r="5" spans="1:13" ht="15.75" x14ac:dyDescent="0.25">
      <c r="A5" s="161"/>
      <c r="B5" s="162"/>
      <c r="C5" s="99"/>
      <c r="D5" s="99"/>
      <c r="E5" s="99"/>
      <c r="F5" s="99"/>
      <c r="G5" s="99"/>
      <c r="H5" s="99"/>
      <c r="I5" s="99"/>
      <c r="J5" s="99"/>
      <c r="K5" s="99"/>
      <c r="L5" s="99"/>
      <c r="M5" s="163"/>
    </row>
    <row r="6" spans="1:13" ht="15.75" x14ac:dyDescent="0.25">
      <c r="A6" s="161"/>
      <c r="B6" s="20" t="s">
        <v>85</v>
      </c>
      <c r="C6" s="20" t="s">
        <v>47</v>
      </c>
      <c r="D6" s="43"/>
      <c r="E6" s="215" t="s">
        <v>49</v>
      </c>
      <c r="F6" s="20" t="s">
        <v>95</v>
      </c>
      <c r="G6" s="398" t="s">
        <v>81</v>
      </c>
      <c r="H6" s="398"/>
      <c r="I6" s="398"/>
      <c r="J6" s="20" t="s">
        <v>82</v>
      </c>
      <c r="K6" s="85" t="s">
        <v>83</v>
      </c>
      <c r="L6" s="85" t="s">
        <v>177</v>
      </c>
      <c r="M6" s="163"/>
    </row>
    <row r="7" spans="1:13" ht="15.75" x14ac:dyDescent="0.25">
      <c r="A7" s="161"/>
      <c r="B7" s="227">
        <f>TOTALS!A29</f>
        <v>907</v>
      </c>
      <c r="C7" s="1" t="s">
        <v>33</v>
      </c>
      <c r="D7" s="4" t="s">
        <v>215</v>
      </c>
      <c r="E7" s="23">
        <v>968</v>
      </c>
      <c r="F7" s="6">
        <v>150</v>
      </c>
      <c r="G7" s="5">
        <v>1</v>
      </c>
      <c r="H7" s="121" t="s">
        <v>52</v>
      </c>
      <c r="I7" s="122">
        <f>F7</f>
        <v>150</v>
      </c>
      <c r="J7" s="6">
        <v>10</v>
      </c>
      <c r="K7" s="168">
        <v>2</v>
      </c>
      <c r="L7" s="216">
        <v>2</v>
      </c>
      <c r="M7" s="163"/>
    </row>
    <row r="8" spans="1:13" ht="15.75" x14ac:dyDescent="0.25">
      <c r="A8" s="161"/>
      <c r="B8" s="20"/>
      <c r="C8" s="1" t="s">
        <v>33</v>
      </c>
      <c r="D8" s="4" t="s">
        <v>214</v>
      </c>
      <c r="E8" s="23">
        <v>3298</v>
      </c>
      <c r="F8" s="23">
        <v>150</v>
      </c>
      <c r="G8" s="5">
        <f t="shared" ref="G8:G15" si="0">I7+1</f>
        <v>151</v>
      </c>
      <c r="H8" s="121" t="s">
        <v>52</v>
      </c>
      <c r="I8" s="122">
        <f t="shared" ref="I8:I15" si="1">G8+F8-1</f>
        <v>300</v>
      </c>
      <c r="J8" s="6">
        <v>10</v>
      </c>
      <c r="K8" s="168">
        <v>2</v>
      </c>
      <c r="L8" s="217">
        <v>2</v>
      </c>
      <c r="M8" s="163"/>
    </row>
    <row r="9" spans="1:13" ht="15.75" x14ac:dyDescent="0.25">
      <c r="A9" s="161"/>
      <c r="B9" s="228"/>
      <c r="C9" s="1" t="s">
        <v>33</v>
      </c>
      <c r="D9" s="4" t="s">
        <v>262</v>
      </c>
      <c r="E9" s="119"/>
      <c r="F9" s="6">
        <v>50</v>
      </c>
      <c r="G9" s="5">
        <f t="shared" si="0"/>
        <v>301</v>
      </c>
      <c r="H9" s="121" t="s">
        <v>52</v>
      </c>
      <c r="I9" s="122">
        <f t="shared" si="1"/>
        <v>350</v>
      </c>
      <c r="J9" s="6">
        <v>10</v>
      </c>
      <c r="K9" s="56"/>
      <c r="L9" s="56"/>
      <c r="M9" s="163"/>
    </row>
    <row r="10" spans="1:13" ht="15.75" x14ac:dyDescent="0.25">
      <c r="A10" s="161"/>
      <c r="B10" s="256"/>
      <c r="C10" s="21" t="s">
        <v>58</v>
      </c>
      <c r="D10" s="4" t="s">
        <v>59</v>
      </c>
      <c r="E10" s="119"/>
      <c r="F10" s="23">
        <v>75</v>
      </c>
      <c r="G10" s="5">
        <f t="shared" si="0"/>
        <v>351</v>
      </c>
      <c r="H10" s="121" t="s">
        <v>52</v>
      </c>
      <c r="I10" s="122">
        <f>G10+F10-1</f>
        <v>425</v>
      </c>
      <c r="J10" s="23"/>
      <c r="K10" s="56"/>
      <c r="L10" s="56"/>
      <c r="M10" s="163"/>
    </row>
    <row r="11" spans="1:13" ht="15.75" x14ac:dyDescent="0.25">
      <c r="A11" s="161"/>
      <c r="B11" s="228"/>
      <c r="C11" s="21" t="s">
        <v>33</v>
      </c>
      <c r="D11" s="4" t="s">
        <v>57</v>
      </c>
      <c r="E11" s="119"/>
      <c r="F11" s="23">
        <v>25</v>
      </c>
      <c r="G11" s="5">
        <f t="shared" si="0"/>
        <v>426</v>
      </c>
      <c r="H11" s="121" t="s">
        <v>52</v>
      </c>
      <c r="I11" s="122">
        <f>G11+F11-1</f>
        <v>450</v>
      </c>
      <c r="J11" s="23"/>
      <c r="K11" s="56"/>
      <c r="L11" s="56"/>
      <c r="M11" s="163"/>
    </row>
    <row r="12" spans="1:13" ht="15.75" x14ac:dyDescent="0.25">
      <c r="A12" s="161"/>
      <c r="B12" s="228"/>
      <c r="C12" s="21" t="s">
        <v>34</v>
      </c>
      <c r="D12" s="4" t="s">
        <v>54</v>
      </c>
      <c r="E12" s="119"/>
      <c r="F12" s="6">
        <v>25</v>
      </c>
      <c r="G12" s="5">
        <f t="shared" si="0"/>
        <v>451</v>
      </c>
      <c r="H12" s="1" t="s">
        <v>52</v>
      </c>
      <c r="I12" s="122">
        <f t="shared" si="1"/>
        <v>475</v>
      </c>
      <c r="J12" s="6"/>
      <c r="K12" s="56"/>
      <c r="L12" s="56"/>
      <c r="M12" s="163"/>
    </row>
    <row r="13" spans="1:13" ht="15.75" x14ac:dyDescent="0.25">
      <c r="A13" s="161"/>
      <c r="B13" s="228"/>
      <c r="C13" s="21" t="s">
        <v>55</v>
      </c>
      <c r="D13" s="4" t="s">
        <v>56</v>
      </c>
      <c r="E13" s="119"/>
      <c r="F13" s="6">
        <v>10</v>
      </c>
      <c r="G13" s="5">
        <f t="shared" si="0"/>
        <v>476</v>
      </c>
      <c r="H13" s="1" t="s">
        <v>52</v>
      </c>
      <c r="I13" s="122">
        <f t="shared" si="1"/>
        <v>485</v>
      </c>
      <c r="J13" s="6"/>
      <c r="K13" s="56"/>
      <c r="L13" s="56"/>
      <c r="M13" s="163"/>
    </row>
    <row r="14" spans="1:13" ht="15.75" x14ac:dyDescent="0.25">
      <c r="A14" s="161"/>
      <c r="B14" s="228"/>
      <c r="C14" s="21" t="s">
        <v>31</v>
      </c>
      <c r="D14" s="4" t="s">
        <v>53</v>
      </c>
      <c r="E14" s="119"/>
      <c r="F14" s="6">
        <v>5</v>
      </c>
      <c r="G14" s="5">
        <f t="shared" si="0"/>
        <v>486</v>
      </c>
      <c r="H14" s="121" t="s">
        <v>52</v>
      </c>
      <c r="I14" s="122">
        <f t="shared" si="1"/>
        <v>490</v>
      </c>
      <c r="J14" s="6">
        <v>5</v>
      </c>
      <c r="K14" s="56"/>
      <c r="L14" s="56"/>
      <c r="M14" s="163"/>
    </row>
    <row r="15" spans="1:13" ht="15.75" x14ac:dyDescent="0.25">
      <c r="A15" s="161"/>
      <c r="B15" s="228"/>
      <c r="C15" s="21" t="s">
        <v>188</v>
      </c>
      <c r="D15" s="4" t="s">
        <v>187</v>
      </c>
      <c r="E15" s="119"/>
      <c r="F15" s="6">
        <v>5</v>
      </c>
      <c r="G15" s="5">
        <f t="shared" si="0"/>
        <v>491</v>
      </c>
      <c r="H15" s="121" t="s">
        <v>52</v>
      </c>
      <c r="I15" s="122">
        <f t="shared" si="1"/>
        <v>495</v>
      </c>
      <c r="J15" s="6"/>
      <c r="K15" s="56"/>
      <c r="L15" s="56"/>
      <c r="M15" s="163"/>
    </row>
    <row r="16" spans="1:13" ht="15.75" x14ac:dyDescent="0.25">
      <c r="A16" s="161"/>
      <c r="B16" s="77"/>
      <c r="C16" s="18"/>
      <c r="D16" s="37" t="s">
        <v>60</v>
      </c>
      <c r="E16" s="78">
        <f>SUM(E7:E15)</f>
        <v>4266</v>
      </c>
      <c r="F16" s="103">
        <f>SUM(F7:F15)</f>
        <v>495</v>
      </c>
      <c r="G16" s="79"/>
      <c r="H16" s="79"/>
      <c r="I16" s="68"/>
      <c r="J16" s="68">
        <f>SUM(J7:J15)</f>
        <v>35</v>
      </c>
      <c r="K16" s="58">
        <f>SUM(K7:K8)</f>
        <v>4</v>
      </c>
      <c r="L16" s="58">
        <f>SUM(L7:L8)</f>
        <v>4</v>
      </c>
      <c r="M16" s="163"/>
    </row>
    <row r="17" spans="1:13" ht="15.75" thickBot="1" x14ac:dyDescent="0.3">
      <c r="A17" s="169"/>
      <c r="B17" s="101"/>
      <c r="C17" s="101"/>
      <c r="D17" s="101"/>
      <c r="E17" s="101"/>
      <c r="F17" s="101"/>
      <c r="G17" s="101"/>
      <c r="H17" s="101"/>
      <c r="I17" s="101"/>
      <c r="J17" s="101"/>
      <c r="K17" s="101"/>
      <c r="L17" s="101"/>
      <c r="M17" s="170"/>
    </row>
    <row r="18" spans="1:13" x14ac:dyDescent="0.25">
      <c r="A18" s="162"/>
      <c r="B18" s="162"/>
      <c r="C18" s="162"/>
      <c r="D18" s="162"/>
      <c r="E18" s="162"/>
      <c r="F18" s="162"/>
      <c r="G18" s="162"/>
      <c r="H18" s="162"/>
      <c r="I18" s="162"/>
      <c r="J18" s="162"/>
      <c r="K18" s="162"/>
      <c r="L18" s="162"/>
      <c r="M18" s="162"/>
    </row>
    <row r="19" spans="1:13" x14ac:dyDescent="0.25">
      <c r="A19" s="162"/>
      <c r="B19" s="162"/>
      <c r="C19" s="162"/>
      <c r="D19" s="162"/>
      <c r="E19" s="162"/>
      <c r="F19" s="162"/>
      <c r="G19" s="162"/>
      <c r="H19" s="162"/>
      <c r="I19" s="162"/>
      <c r="J19" s="162"/>
      <c r="K19" s="162"/>
      <c r="L19" s="162"/>
      <c r="M19" s="162"/>
    </row>
    <row r="20" spans="1:13" x14ac:dyDescent="0.25">
      <c r="A20" s="162"/>
      <c r="B20" s="162"/>
      <c r="C20" s="162"/>
      <c r="D20" s="162"/>
      <c r="E20" s="162"/>
      <c r="F20" s="162"/>
      <c r="G20" s="162"/>
      <c r="H20" s="162"/>
      <c r="I20" s="162"/>
      <c r="J20" s="162"/>
      <c r="K20" s="162"/>
      <c r="L20" s="162"/>
      <c r="M20" s="162"/>
    </row>
    <row r="21" spans="1:13" x14ac:dyDescent="0.25">
      <c r="A21" s="162"/>
      <c r="B21" s="162"/>
      <c r="C21" s="162"/>
      <c r="D21" s="162"/>
      <c r="E21" s="162"/>
      <c r="F21" s="162"/>
      <c r="G21" s="162"/>
      <c r="H21" s="162"/>
      <c r="I21" s="162"/>
      <c r="J21" s="162"/>
      <c r="K21" s="162"/>
      <c r="L21" s="162"/>
      <c r="M21" s="162"/>
    </row>
    <row r="22" spans="1:13" x14ac:dyDescent="0.25">
      <c r="A22" s="162"/>
      <c r="B22" s="162"/>
      <c r="C22" s="162"/>
      <c r="D22" s="162"/>
      <c r="E22" s="162"/>
      <c r="F22" s="162"/>
      <c r="G22" s="162"/>
      <c r="H22" s="162"/>
      <c r="I22" s="162"/>
      <c r="J22" s="162"/>
      <c r="K22" s="162"/>
      <c r="L22" s="162"/>
      <c r="M22" s="162"/>
    </row>
    <row r="23" spans="1:13" x14ac:dyDescent="0.25">
      <c r="A23" s="162"/>
      <c r="B23" s="162"/>
      <c r="C23" s="162"/>
      <c r="D23" s="162"/>
      <c r="E23" s="162"/>
      <c r="F23" s="162"/>
      <c r="G23" s="162"/>
      <c r="H23" s="162"/>
      <c r="I23" s="162"/>
      <c r="J23" s="162"/>
      <c r="K23" s="162"/>
      <c r="L23" s="162"/>
      <c r="M23" s="162"/>
    </row>
    <row r="24" spans="1:13" x14ac:dyDescent="0.25">
      <c r="A24" s="162"/>
      <c r="B24" s="162"/>
      <c r="C24" s="162"/>
      <c r="D24" s="162"/>
      <c r="E24" s="162"/>
      <c r="F24" s="162"/>
      <c r="G24" s="162"/>
      <c r="H24" s="162"/>
      <c r="I24" s="162"/>
      <c r="J24" s="162"/>
      <c r="K24" s="162"/>
      <c r="L24" s="162"/>
      <c r="M24" s="162"/>
    </row>
    <row r="25" spans="1:13" x14ac:dyDescent="0.25">
      <c r="A25" s="162"/>
      <c r="B25" s="162"/>
      <c r="C25" s="162"/>
      <c r="D25" s="162"/>
      <c r="E25" s="162"/>
      <c r="F25" s="162"/>
      <c r="G25" s="162"/>
      <c r="H25" s="162"/>
      <c r="I25" s="162"/>
      <c r="J25" s="162"/>
      <c r="K25" s="162"/>
      <c r="L25" s="162"/>
      <c r="M25" s="162"/>
    </row>
    <row r="26" spans="1:13" x14ac:dyDescent="0.25">
      <c r="A26" s="162"/>
      <c r="B26" s="162"/>
      <c r="C26" s="162"/>
      <c r="D26" s="162"/>
      <c r="E26" s="162"/>
      <c r="F26" s="162"/>
      <c r="G26" s="162"/>
      <c r="H26" s="162"/>
      <c r="I26" s="162"/>
      <c r="J26" s="162"/>
      <c r="K26" s="162"/>
      <c r="L26" s="162"/>
      <c r="M26" s="162"/>
    </row>
    <row r="27" spans="1:13" x14ac:dyDescent="0.25">
      <c r="A27" s="162"/>
      <c r="B27" s="162"/>
      <c r="C27" s="162"/>
      <c r="D27" s="162"/>
      <c r="E27" s="162"/>
      <c r="F27" s="162"/>
      <c r="G27" s="162"/>
      <c r="H27" s="162"/>
      <c r="I27" s="162"/>
      <c r="J27" s="162"/>
      <c r="K27" s="162"/>
      <c r="L27" s="162"/>
      <c r="M27" s="162"/>
    </row>
    <row r="28" spans="1:13" x14ac:dyDescent="0.25">
      <c r="A28" s="162"/>
      <c r="B28" s="162"/>
      <c r="C28" s="162"/>
      <c r="D28" s="162"/>
      <c r="E28" s="162"/>
      <c r="F28" s="162"/>
      <c r="G28" s="162"/>
      <c r="H28" s="162"/>
      <c r="I28" s="162"/>
      <c r="J28" s="162"/>
      <c r="K28" s="162"/>
      <c r="L28" s="162"/>
      <c r="M28" s="162"/>
    </row>
    <row r="29" spans="1:13" x14ac:dyDescent="0.25">
      <c r="A29" s="162"/>
      <c r="B29" s="162"/>
      <c r="C29" s="162"/>
      <c r="D29" s="162"/>
      <c r="E29" s="162"/>
      <c r="F29" s="162"/>
      <c r="G29" s="162"/>
      <c r="H29" s="162"/>
      <c r="I29" s="162"/>
      <c r="J29" s="162"/>
      <c r="K29" s="162"/>
      <c r="L29" s="162"/>
      <c r="M29" s="162"/>
    </row>
    <row r="30" spans="1:13" x14ac:dyDescent="0.25">
      <c r="A30" s="162"/>
      <c r="B30" s="162"/>
      <c r="C30" s="162"/>
      <c r="D30" s="162"/>
      <c r="E30" s="162"/>
      <c r="F30" s="162"/>
      <c r="G30" s="162"/>
      <c r="H30" s="162"/>
      <c r="I30" s="162"/>
      <c r="J30" s="162"/>
      <c r="K30" s="162"/>
      <c r="L30" s="162"/>
      <c r="M30" s="162"/>
    </row>
    <row r="31" spans="1:13" x14ac:dyDescent="0.25">
      <c r="A31" s="162"/>
      <c r="B31" s="162"/>
      <c r="C31" s="162"/>
      <c r="D31" s="162"/>
      <c r="E31" s="162"/>
      <c r="F31" s="162"/>
      <c r="G31" s="162"/>
      <c r="H31" s="162"/>
      <c r="I31" s="162"/>
      <c r="J31" s="162"/>
      <c r="K31" s="162"/>
      <c r="L31" s="162"/>
      <c r="M31" s="162"/>
    </row>
  </sheetData>
  <sortState xmlns:xlrd2="http://schemas.microsoft.com/office/spreadsheetml/2017/richdata2" ref="D7:D8">
    <sortCondition ref="D7:D8"/>
  </sortState>
  <mergeCells count="1">
    <mergeCell ref="G6:I6"/>
  </mergeCells>
  <pageMargins left="0.7" right="0.7" top="0.75" bottom="0.75" header="0.3" footer="0.3"/>
  <pageSetup scale="84" fitToHeight="0" orientation="landscape" r:id="rId1"/>
  <headerFooter>
    <oddHeader xml:space="preserve">&amp;L&amp;"Arial,Bold"&amp;16 24REAA ORDERS&amp;C&amp;"Arial,Bold"&amp;16Delta/Greely School District
REAA 15 Precincts and AVOs&amp;RShade out any section not in election for year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5555E-339B-4F0E-854C-054DF3CDFFCC}">
  <sheetPr>
    <tabColor theme="5" tint="0.79998168889431442"/>
  </sheetPr>
  <dimension ref="A1:M64"/>
  <sheetViews>
    <sheetView view="pageLayout" zoomScaleNormal="100" workbookViewId="0">
      <selection activeCell="K17" sqref="K17"/>
    </sheetView>
  </sheetViews>
  <sheetFormatPr defaultColWidth="6" defaultRowHeight="15" x14ac:dyDescent="0.2"/>
  <cols>
    <col min="1" max="1" width="3.140625" style="88" customWidth="1"/>
    <col min="2" max="3" width="8.85546875" style="88" customWidth="1"/>
    <col min="4" max="4" width="34.28515625" style="88"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6"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120" t="s">
        <v>160</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178</v>
      </c>
      <c r="M5" s="192"/>
    </row>
    <row r="6" spans="1:13" ht="15.75" x14ac:dyDescent="0.25">
      <c r="A6" s="191"/>
      <c r="B6" s="20">
        <f>TOTALS!A30</f>
        <v>940</v>
      </c>
      <c r="C6" s="1" t="s">
        <v>33</v>
      </c>
      <c r="D6" s="4" t="s">
        <v>216</v>
      </c>
      <c r="E6" s="4">
        <v>213</v>
      </c>
      <c r="F6" s="6" t="s">
        <v>277</v>
      </c>
      <c r="G6" s="5"/>
      <c r="H6" s="121" t="s">
        <v>158</v>
      </c>
      <c r="I6" s="122"/>
      <c r="J6" s="21"/>
      <c r="K6" s="168"/>
      <c r="L6" s="168" t="s">
        <v>32</v>
      </c>
      <c r="M6" s="192"/>
    </row>
    <row r="7" spans="1:13" ht="15.75" x14ac:dyDescent="0.25">
      <c r="A7" s="191"/>
      <c r="B7" s="109"/>
      <c r="C7" s="21" t="s">
        <v>33</v>
      </c>
      <c r="D7" s="4" t="s">
        <v>263</v>
      </c>
      <c r="E7" s="6"/>
      <c r="F7" s="6">
        <v>25</v>
      </c>
      <c r="G7" s="5">
        <v>1</v>
      </c>
      <c r="H7" s="121" t="s">
        <v>52</v>
      </c>
      <c r="I7" s="122">
        <f>G7+F7-1</f>
        <v>25</v>
      </c>
      <c r="J7" s="21">
        <v>5</v>
      </c>
      <c r="K7" s="168"/>
      <c r="L7" s="402">
        <v>1</v>
      </c>
      <c r="M7" s="192"/>
    </row>
    <row r="8" spans="1:13" ht="15.75" x14ac:dyDescent="0.25">
      <c r="A8" s="191"/>
      <c r="B8" s="109"/>
      <c r="C8" s="21" t="s">
        <v>33</v>
      </c>
      <c r="D8" s="6" t="s">
        <v>217</v>
      </c>
      <c r="E8" s="6">
        <v>224</v>
      </c>
      <c r="F8" s="6" t="s">
        <v>277</v>
      </c>
      <c r="G8" s="5"/>
      <c r="H8" s="121" t="s">
        <v>158</v>
      </c>
      <c r="I8" s="122"/>
      <c r="J8" s="21"/>
      <c r="K8" s="168"/>
      <c r="L8" s="404"/>
      <c r="M8" s="192"/>
    </row>
    <row r="9" spans="1:13" ht="15.75" x14ac:dyDescent="0.25">
      <c r="A9" s="191"/>
      <c r="B9" s="109"/>
      <c r="C9" s="1" t="s">
        <v>33</v>
      </c>
      <c r="D9" s="6" t="s">
        <v>218</v>
      </c>
      <c r="E9" s="4">
        <v>68</v>
      </c>
      <c r="F9" s="6" t="s">
        <v>277</v>
      </c>
      <c r="G9" s="5"/>
      <c r="H9" s="121" t="s">
        <v>158</v>
      </c>
      <c r="I9" s="122"/>
      <c r="J9" s="21"/>
      <c r="K9" s="168"/>
      <c r="L9" s="168"/>
      <c r="M9" s="192"/>
    </row>
    <row r="10" spans="1:13" ht="15.75" x14ac:dyDescent="0.25">
      <c r="A10" s="191"/>
      <c r="B10" s="109"/>
      <c r="C10" s="21" t="s">
        <v>33</v>
      </c>
      <c r="D10" s="6" t="s">
        <v>264</v>
      </c>
      <c r="E10" s="6"/>
      <c r="F10" s="6">
        <v>25</v>
      </c>
      <c r="G10" s="5">
        <f>SUM(I7+1)</f>
        <v>26</v>
      </c>
      <c r="H10" s="121" t="s">
        <v>52</v>
      </c>
      <c r="I10" s="122">
        <f t="shared" ref="I10:I16" si="0">G10+F10-1</f>
        <v>50</v>
      </c>
      <c r="J10" s="6">
        <v>5</v>
      </c>
      <c r="K10" s="168"/>
      <c r="L10" s="168"/>
      <c r="M10" s="192"/>
    </row>
    <row r="11" spans="1:13" ht="15.75" x14ac:dyDescent="0.25">
      <c r="A11" s="191"/>
      <c r="B11" s="75"/>
      <c r="C11" s="21" t="s">
        <v>58</v>
      </c>
      <c r="D11" s="4" t="s">
        <v>59</v>
      </c>
      <c r="E11" s="6"/>
      <c r="F11" s="6">
        <v>575</v>
      </c>
      <c r="G11" s="5">
        <f>SUM(I10+1)</f>
        <v>51</v>
      </c>
      <c r="H11" s="121" t="s">
        <v>52</v>
      </c>
      <c r="I11" s="122">
        <f>G11+F11-1</f>
        <v>625</v>
      </c>
      <c r="J11" s="6"/>
      <c r="K11" s="168"/>
      <c r="L11" s="168"/>
      <c r="M11" s="192"/>
    </row>
    <row r="12" spans="1:13" ht="15.75" x14ac:dyDescent="0.25">
      <c r="A12" s="191"/>
      <c r="B12" s="109"/>
      <c r="C12" s="21" t="s">
        <v>33</v>
      </c>
      <c r="D12" s="4" t="s">
        <v>57</v>
      </c>
      <c r="E12" s="6"/>
      <c r="F12" s="6">
        <v>25</v>
      </c>
      <c r="G12" s="5">
        <f t="shared" ref="G12:G16" si="1">SUM(I11+1)</f>
        <v>626</v>
      </c>
      <c r="H12" s="121" t="s">
        <v>52</v>
      </c>
      <c r="I12" s="122">
        <f>G12+F12-1</f>
        <v>650</v>
      </c>
      <c r="J12" s="6"/>
      <c r="K12" s="168"/>
      <c r="L12" s="168"/>
      <c r="M12" s="192"/>
    </row>
    <row r="13" spans="1:13" ht="15.75" x14ac:dyDescent="0.25">
      <c r="A13" s="191"/>
      <c r="B13" s="109"/>
      <c r="C13" s="21" t="s">
        <v>34</v>
      </c>
      <c r="D13" s="4" t="s">
        <v>54</v>
      </c>
      <c r="E13" s="6"/>
      <c r="F13" s="23">
        <v>25</v>
      </c>
      <c r="G13" s="5">
        <f t="shared" si="1"/>
        <v>651</v>
      </c>
      <c r="H13" s="121" t="s">
        <v>52</v>
      </c>
      <c r="I13" s="122">
        <f t="shared" si="0"/>
        <v>675</v>
      </c>
      <c r="J13" s="23"/>
      <c r="K13" s="168"/>
      <c r="L13" s="168"/>
      <c r="M13" s="192"/>
    </row>
    <row r="14" spans="1:13" ht="15.75" x14ac:dyDescent="0.25">
      <c r="A14" s="191"/>
      <c r="B14" s="109"/>
      <c r="C14" s="21" t="s">
        <v>55</v>
      </c>
      <c r="D14" s="4" t="s">
        <v>56</v>
      </c>
      <c r="E14" s="6"/>
      <c r="F14" s="6">
        <v>10</v>
      </c>
      <c r="G14" s="5">
        <f t="shared" si="1"/>
        <v>676</v>
      </c>
      <c r="H14" s="121" t="s">
        <v>52</v>
      </c>
      <c r="I14" s="122">
        <f t="shared" si="0"/>
        <v>685</v>
      </c>
      <c r="J14" s="6"/>
      <c r="K14" s="168"/>
      <c r="L14" s="168"/>
      <c r="M14" s="192"/>
    </row>
    <row r="15" spans="1:13" ht="15.75" x14ac:dyDescent="0.25">
      <c r="A15" s="191"/>
      <c r="B15" s="109"/>
      <c r="C15" s="21" t="s">
        <v>31</v>
      </c>
      <c r="D15" s="4" t="s">
        <v>53</v>
      </c>
      <c r="E15" s="6"/>
      <c r="F15" s="6">
        <v>5</v>
      </c>
      <c r="G15" s="5">
        <f t="shared" si="1"/>
        <v>686</v>
      </c>
      <c r="H15" s="121" t="s">
        <v>52</v>
      </c>
      <c r="I15" s="122">
        <f t="shared" si="0"/>
        <v>690</v>
      </c>
      <c r="J15" s="6">
        <v>5</v>
      </c>
      <c r="K15" s="168"/>
      <c r="L15" s="168"/>
      <c r="M15" s="192"/>
    </row>
    <row r="16" spans="1:13" ht="15.75" x14ac:dyDescent="0.25">
      <c r="A16" s="191"/>
      <c r="B16" s="75"/>
      <c r="C16" s="21" t="s">
        <v>188</v>
      </c>
      <c r="D16" s="4" t="s">
        <v>187</v>
      </c>
      <c r="E16" s="6"/>
      <c r="F16" s="23">
        <v>5</v>
      </c>
      <c r="G16" s="5">
        <f t="shared" si="1"/>
        <v>691</v>
      </c>
      <c r="H16" s="121" t="s">
        <v>52</v>
      </c>
      <c r="I16" s="122">
        <f t="shared" si="0"/>
        <v>695</v>
      </c>
      <c r="J16" s="23"/>
      <c r="K16" s="168"/>
      <c r="L16" s="168"/>
      <c r="M16" s="192"/>
    </row>
    <row r="17" spans="1:13" ht="15" customHeight="1" x14ac:dyDescent="0.2">
      <c r="A17" s="191"/>
      <c r="C17" s="346"/>
      <c r="D17" s="39" t="s">
        <v>60</v>
      </c>
      <c r="E17" s="39">
        <f>SUM(E7:E16)</f>
        <v>292</v>
      </c>
      <c r="F17" s="173">
        <f>SUM(F7:F16)</f>
        <v>695</v>
      </c>
      <c r="G17" s="25"/>
      <c r="H17" s="25"/>
      <c r="I17" s="25"/>
      <c r="J17" s="39">
        <f>SUM(J7:J16)</f>
        <v>15</v>
      </c>
      <c r="K17" s="58">
        <f>SUM(K7:K8)</f>
        <v>0</v>
      </c>
      <c r="L17" s="58">
        <f>L7</f>
        <v>1</v>
      </c>
      <c r="M17" s="192"/>
    </row>
    <row r="18" spans="1:13" ht="15.75" customHeight="1" thickBot="1" x14ac:dyDescent="0.3">
      <c r="A18" s="193"/>
      <c r="B18" s="409" t="s">
        <v>182</v>
      </c>
      <c r="C18" s="409"/>
      <c r="D18" s="409"/>
      <c r="E18" s="409"/>
      <c r="F18" s="409"/>
      <c r="G18" s="409"/>
      <c r="H18" s="409"/>
      <c r="I18" s="409"/>
      <c r="J18" s="409"/>
      <c r="K18" s="409"/>
      <c r="L18" s="409"/>
      <c r="M18" s="195"/>
    </row>
    <row r="19" spans="1:13" ht="15" customHeight="1" thickBot="1" x14ac:dyDescent="0.3">
      <c r="A19" s="99"/>
      <c r="B19" s="75"/>
      <c r="C19" s="279"/>
      <c r="D19" s="279"/>
      <c r="E19" s="279"/>
      <c r="F19" s="279"/>
      <c r="G19" s="279"/>
      <c r="H19" s="279"/>
      <c r="I19" s="279"/>
      <c r="J19" s="279"/>
      <c r="K19" s="279"/>
      <c r="L19" s="279"/>
      <c r="M19" s="99"/>
    </row>
    <row r="20" spans="1:13" ht="15.75" x14ac:dyDescent="0.25">
      <c r="A20" s="196"/>
      <c r="B20" s="158"/>
      <c r="C20" s="158"/>
      <c r="D20" s="199"/>
      <c r="E20" s="158"/>
      <c r="F20" s="158"/>
      <c r="G20" s="100"/>
      <c r="H20" s="186"/>
      <c r="I20" s="201"/>
      <c r="J20" s="158"/>
      <c r="K20" s="197"/>
      <c r="L20" s="197"/>
      <c r="M20" s="198"/>
    </row>
    <row r="21" spans="1:13" ht="15.75" x14ac:dyDescent="0.25">
      <c r="A21" s="191"/>
      <c r="B21" s="95" t="s">
        <v>161</v>
      </c>
      <c r="C21" s="50"/>
      <c r="D21" s="99"/>
      <c r="E21" s="19"/>
      <c r="F21" s="42" t="s">
        <v>84</v>
      </c>
      <c r="G21" s="6">
        <v>2</v>
      </c>
      <c r="H21" s="18"/>
      <c r="I21" s="98"/>
      <c r="J21" s="19"/>
      <c r="K21" s="99"/>
      <c r="L21" s="99"/>
      <c r="M21" s="192"/>
    </row>
    <row r="22" spans="1:13" ht="15.75" x14ac:dyDescent="0.25">
      <c r="A22" s="191"/>
      <c r="B22" s="99"/>
      <c r="C22" s="50"/>
      <c r="D22" s="95"/>
      <c r="E22" s="19"/>
      <c r="F22" s="97"/>
      <c r="G22" s="80"/>
      <c r="H22" s="18"/>
      <c r="I22" s="98"/>
      <c r="J22" s="19"/>
      <c r="K22" s="99"/>
      <c r="L22" s="99"/>
      <c r="M22" s="192"/>
    </row>
    <row r="23" spans="1:13" ht="15.75" x14ac:dyDescent="0.25">
      <c r="A23" s="191"/>
      <c r="B23" s="20" t="s">
        <v>85</v>
      </c>
      <c r="C23" s="20" t="s">
        <v>47</v>
      </c>
      <c r="D23" s="43"/>
      <c r="E23" s="215" t="s">
        <v>49</v>
      </c>
      <c r="F23" s="20" t="s">
        <v>95</v>
      </c>
      <c r="G23" s="398" t="s">
        <v>81</v>
      </c>
      <c r="H23" s="398"/>
      <c r="I23" s="398"/>
      <c r="J23" s="20" t="s">
        <v>82</v>
      </c>
      <c r="K23" s="85" t="s">
        <v>83</v>
      </c>
      <c r="L23" s="85" t="s">
        <v>178</v>
      </c>
      <c r="M23" s="192"/>
    </row>
    <row r="24" spans="1:13" ht="15.75" x14ac:dyDescent="0.25">
      <c r="A24" s="191"/>
      <c r="B24" s="20">
        <f>TOTALS!A31</f>
        <v>941</v>
      </c>
      <c r="C24" s="1" t="s">
        <v>33</v>
      </c>
      <c r="D24" s="4" t="s">
        <v>219</v>
      </c>
      <c r="E24" s="3">
        <v>1403</v>
      </c>
      <c r="F24" s="6" t="s">
        <v>277</v>
      </c>
      <c r="G24" s="4"/>
      <c r="H24" s="1" t="s">
        <v>158</v>
      </c>
      <c r="I24" s="118"/>
      <c r="J24" s="21"/>
      <c r="K24" s="168"/>
      <c r="L24" s="168">
        <v>1</v>
      </c>
      <c r="M24" s="192"/>
    </row>
    <row r="25" spans="1:13" ht="15.75" x14ac:dyDescent="0.25">
      <c r="A25" s="191"/>
      <c r="B25" s="109"/>
      <c r="C25" s="1" t="s">
        <v>33</v>
      </c>
      <c r="D25" s="4" t="s">
        <v>264</v>
      </c>
      <c r="E25" s="9"/>
      <c r="F25" s="6">
        <v>100</v>
      </c>
      <c r="G25" s="5">
        <v>1</v>
      </c>
      <c r="H25" s="121" t="s">
        <v>52</v>
      </c>
      <c r="I25" s="122">
        <f t="shared" ref="I25:I31" si="2">G25+F25-1</f>
        <v>100</v>
      </c>
      <c r="J25" s="6">
        <v>10</v>
      </c>
      <c r="K25" s="56"/>
      <c r="L25" s="56"/>
      <c r="M25" s="192"/>
    </row>
    <row r="26" spans="1:13" ht="15.75" x14ac:dyDescent="0.25">
      <c r="A26" s="191"/>
      <c r="B26" s="75"/>
      <c r="C26" s="268" t="s">
        <v>58</v>
      </c>
      <c r="D26" s="269" t="s">
        <v>59</v>
      </c>
      <c r="E26" s="285"/>
      <c r="F26" s="270">
        <v>1300</v>
      </c>
      <c r="G26" s="280">
        <f>SUM(I25+1)</f>
        <v>101</v>
      </c>
      <c r="H26" s="281" t="s">
        <v>52</v>
      </c>
      <c r="I26" s="282">
        <f>G26+F26-1</f>
        <v>1400</v>
      </c>
      <c r="J26" s="270"/>
      <c r="K26" s="294"/>
      <c r="L26" s="294"/>
      <c r="M26" s="192"/>
    </row>
    <row r="27" spans="1:13" ht="15.75" x14ac:dyDescent="0.25">
      <c r="A27" s="191"/>
      <c r="B27" s="109"/>
      <c r="C27" s="21" t="s">
        <v>33</v>
      </c>
      <c r="D27" s="4" t="s">
        <v>57</v>
      </c>
      <c r="E27" s="9"/>
      <c r="F27" s="23">
        <v>25</v>
      </c>
      <c r="G27" s="280">
        <f t="shared" ref="G27:G31" si="3">SUM(I26+1)</f>
        <v>1401</v>
      </c>
      <c r="H27" s="121" t="s">
        <v>52</v>
      </c>
      <c r="I27" s="122">
        <f>G27+F27-1</f>
        <v>1425</v>
      </c>
      <c r="J27" s="23"/>
      <c r="K27" s="56"/>
      <c r="L27" s="56"/>
      <c r="M27" s="192"/>
    </row>
    <row r="28" spans="1:13" ht="15.75" x14ac:dyDescent="0.25">
      <c r="A28" s="191"/>
      <c r="B28" s="109"/>
      <c r="C28" s="21" t="s">
        <v>34</v>
      </c>
      <c r="D28" s="4" t="s">
        <v>54</v>
      </c>
      <c r="E28" s="9"/>
      <c r="F28" s="6">
        <v>25</v>
      </c>
      <c r="G28" s="280">
        <f t="shared" si="3"/>
        <v>1426</v>
      </c>
      <c r="H28" s="1" t="s">
        <v>52</v>
      </c>
      <c r="I28" s="122">
        <f t="shared" si="2"/>
        <v>1450</v>
      </c>
      <c r="J28" s="6"/>
      <c r="K28" s="56"/>
      <c r="L28" s="56"/>
      <c r="M28" s="192"/>
    </row>
    <row r="29" spans="1:13" ht="15.75" x14ac:dyDescent="0.25">
      <c r="A29" s="191"/>
      <c r="B29" s="109"/>
      <c r="C29" s="21" t="s">
        <v>55</v>
      </c>
      <c r="D29" s="4" t="s">
        <v>56</v>
      </c>
      <c r="E29" s="9"/>
      <c r="F29" s="6">
        <v>10</v>
      </c>
      <c r="G29" s="280">
        <f t="shared" si="3"/>
        <v>1451</v>
      </c>
      <c r="H29" s="1" t="s">
        <v>52</v>
      </c>
      <c r="I29" s="122">
        <f t="shared" si="2"/>
        <v>1460</v>
      </c>
      <c r="J29" s="6"/>
      <c r="K29" s="56"/>
      <c r="L29" s="56"/>
      <c r="M29" s="192"/>
    </row>
    <row r="30" spans="1:13" ht="15.75" x14ac:dyDescent="0.25">
      <c r="A30" s="191"/>
      <c r="B30" s="109"/>
      <c r="C30" s="21" t="s">
        <v>31</v>
      </c>
      <c r="D30" s="4" t="s">
        <v>53</v>
      </c>
      <c r="E30" s="9"/>
      <c r="F30" s="6">
        <v>5</v>
      </c>
      <c r="G30" s="280">
        <f t="shared" si="3"/>
        <v>1461</v>
      </c>
      <c r="H30" s="121" t="s">
        <v>52</v>
      </c>
      <c r="I30" s="122">
        <f t="shared" si="2"/>
        <v>1465</v>
      </c>
      <c r="J30" s="6">
        <v>5</v>
      </c>
      <c r="K30" s="56"/>
      <c r="L30" s="56"/>
      <c r="M30" s="192"/>
    </row>
    <row r="31" spans="1:13" ht="15.75" x14ac:dyDescent="0.25">
      <c r="A31" s="191"/>
      <c r="B31" s="74"/>
      <c r="C31" s="21" t="s">
        <v>188</v>
      </c>
      <c r="D31" s="4" t="s">
        <v>187</v>
      </c>
      <c r="E31" s="9"/>
      <c r="F31" s="6">
        <v>5</v>
      </c>
      <c r="G31" s="280">
        <f t="shared" si="3"/>
        <v>1466</v>
      </c>
      <c r="H31" s="121" t="s">
        <v>52</v>
      </c>
      <c r="I31" s="122">
        <f t="shared" si="2"/>
        <v>1470</v>
      </c>
      <c r="J31" s="6"/>
      <c r="K31" s="56"/>
      <c r="L31" s="56"/>
      <c r="M31" s="192"/>
    </row>
    <row r="32" spans="1:13" ht="15.75" x14ac:dyDescent="0.25">
      <c r="A32" s="191"/>
      <c r="B32" s="75"/>
      <c r="C32" s="18"/>
      <c r="D32" s="307" t="s">
        <v>60</v>
      </c>
      <c r="E32" s="308">
        <f>SUM(E24:E31)</f>
        <v>1403</v>
      </c>
      <c r="F32" s="308">
        <f>SUM(F25:F31)</f>
        <v>1470</v>
      </c>
      <c r="G32" s="307"/>
      <c r="H32" s="307"/>
      <c r="I32" s="307"/>
      <c r="J32" s="307">
        <f>SUM(J24:J31)</f>
        <v>15</v>
      </c>
      <c r="K32" s="309">
        <f>K24</f>
        <v>0</v>
      </c>
      <c r="L32" s="309">
        <f>L24</f>
        <v>1</v>
      </c>
      <c r="M32" s="192"/>
    </row>
    <row r="33" spans="1:13" ht="16.5" thickBot="1" x14ac:dyDescent="0.3">
      <c r="A33" s="193"/>
      <c r="B33" s="123"/>
      <c r="C33" s="51"/>
      <c r="D33" s="54"/>
      <c r="E33" s="54"/>
      <c r="F33" s="179"/>
      <c r="G33" s="52"/>
      <c r="H33" s="52"/>
      <c r="I33" s="52"/>
      <c r="J33" s="54"/>
      <c r="K33" s="194"/>
      <c r="L33" s="194"/>
      <c r="M33" s="195"/>
    </row>
    <row r="34" spans="1:13" ht="15.75" thickBot="1" x14ac:dyDescent="0.25">
      <c r="A34" s="99"/>
      <c r="C34" s="28"/>
      <c r="D34" s="34"/>
      <c r="E34" s="34"/>
      <c r="F34" s="30"/>
      <c r="G34" s="29"/>
      <c r="H34" s="29"/>
      <c r="I34" s="29"/>
      <c r="J34" s="34"/>
      <c r="M34" s="99"/>
    </row>
    <row r="35" spans="1:13" ht="15.75" x14ac:dyDescent="0.25">
      <c r="A35" s="196"/>
      <c r="B35" s="158"/>
      <c r="C35" s="183"/>
      <c r="D35" s="124"/>
      <c r="E35" s="124"/>
      <c r="F35" s="184"/>
      <c r="G35" s="100"/>
      <c r="H35" s="100"/>
      <c r="I35" s="100"/>
      <c r="J35" s="124"/>
      <c r="K35" s="197"/>
      <c r="L35" s="197"/>
      <c r="M35" s="198"/>
    </row>
    <row r="36" spans="1:13" ht="15.75" x14ac:dyDescent="0.25">
      <c r="A36" s="191"/>
      <c r="B36" s="95" t="s">
        <v>162</v>
      </c>
      <c r="C36" s="50"/>
      <c r="D36" s="99"/>
      <c r="E36" s="19"/>
      <c r="F36" s="42" t="s">
        <v>84</v>
      </c>
      <c r="G36" s="6">
        <v>0</v>
      </c>
      <c r="H36" s="18"/>
      <c r="I36" s="98"/>
      <c r="J36" s="19"/>
      <c r="K36" s="99"/>
      <c r="L36" s="99"/>
      <c r="M36" s="192"/>
    </row>
    <row r="37" spans="1:13" ht="15.75" x14ac:dyDescent="0.25">
      <c r="A37" s="191"/>
      <c r="C37" s="50"/>
      <c r="D37" s="95"/>
      <c r="E37" s="19"/>
      <c r="F37" s="97"/>
      <c r="G37" s="80"/>
      <c r="H37" s="18"/>
      <c r="I37" s="98"/>
      <c r="J37" s="19"/>
      <c r="K37" s="99"/>
      <c r="L37" s="99"/>
      <c r="M37" s="192"/>
    </row>
    <row r="38" spans="1:13" ht="15.75" x14ac:dyDescent="0.25">
      <c r="A38" s="191"/>
      <c r="B38" s="236" t="s">
        <v>85</v>
      </c>
      <c r="C38" s="236" t="s">
        <v>47</v>
      </c>
      <c r="D38" s="237"/>
      <c r="E38" s="322" t="s">
        <v>49</v>
      </c>
      <c r="F38" s="236" t="s">
        <v>95</v>
      </c>
      <c r="G38" s="397" t="s">
        <v>81</v>
      </c>
      <c r="H38" s="397"/>
      <c r="I38" s="397"/>
      <c r="J38" s="236" t="s">
        <v>82</v>
      </c>
      <c r="K38" s="248" t="s">
        <v>83</v>
      </c>
      <c r="L38" s="248" t="s">
        <v>178</v>
      </c>
      <c r="M38" s="192"/>
    </row>
    <row r="39" spans="1:13" ht="15.75" x14ac:dyDescent="0.25">
      <c r="A39" s="191"/>
      <c r="B39" s="236">
        <f>TOTALS!A32</f>
        <v>0</v>
      </c>
      <c r="C39" s="238" t="s">
        <v>33</v>
      </c>
      <c r="D39" s="235" t="s">
        <v>220</v>
      </c>
      <c r="E39" s="235"/>
      <c r="F39" s="235" t="s">
        <v>277</v>
      </c>
      <c r="G39" s="239"/>
      <c r="H39" s="242" t="s">
        <v>158</v>
      </c>
      <c r="I39" s="274"/>
      <c r="J39" s="238"/>
      <c r="K39" s="244"/>
      <c r="L39" s="408">
        <v>0</v>
      </c>
      <c r="M39" s="192"/>
    </row>
    <row r="40" spans="1:13" ht="15.75" x14ac:dyDescent="0.25">
      <c r="A40" s="191"/>
      <c r="B40" s="245"/>
      <c r="C40" s="238" t="s">
        <v>33</v>
      </c>
      <c r="D40" s="235" t="s">
        <v>221</v>
      </c>
      <c r="E40" s="235"/>
      <c r="F40" s="235" t="s">
        <v>277</v>
      </c>
      <c r="G40" s="239"/>
      <c r="H40" s="242" t="s">
        <v>158</v>
      </c>
      <c r="I40" s="274"/>
      <c r="J40" s="238"/>
      <c r="K40" s="244"/>
      <c r="L40" s="408"/>
      <c r="M40" s="192"/>
    </row>
    <row r="41" spans="1:13" ht="15.75" x14ac:dyDescent="0.25">
      <c r="A41" s="191"/>
      <c r="B41" s="245"/>
      <c r="C41" s="238" t="s">
        <v>33</v>
      </c>
      <c r="D41" s="235" t="s">
        <v>264</v>
      </c>
      <c r="E41" s="235"/>
      <c r="F41" s="235"/>
      <c r="G41" s="303">
        <v>1</v>
      </c>
      <c r="H41" s="304" t="s">
        <v>52</v>
      </c>
      <c r="I41" s="305">
        <f t="shared" ref="I41:I47" si="4">G41+F41-1</f>
        <v>0</v>
      </c>
      <c r="J41" s="235"/>
      <c r="K41" s="244"/>
      <c r="L41" s="244"/>
      <c r="M41" s="192"/>
    </row>
    <row r="42" spans="1:13" ht="15.75" x14ac:dyDescent="0.25">
      <c r="A42" s="191"/>
      <c r="B42" s="246"/>
      <c r="C42" s="238" t="s">
        <v>58</v>
      </c>
      <c r="D42" s="239" t="s">
        <v>59</v>
      </c>
      <c r="E42" s="235"/>
      <c r="F42" s="347"/>
      <c r="G42" s="303">
        <f>I41+1</f>
        <v>1</v>
      </c>
      <c r="H42" s="304" t="s">
        <v>52</v>
      </c>
      <c r="I42" s="305">
        <f>G42+F42-1</f>
        <v>0</v>
      </c>
      <c r="J42" s="235"/>
      <c r="K42" s="244"/>
      <c r="L42" s="244"/>
      <c r="M42" s="192"/>
    </row>
    <row r="43" spans="1:13" ht="15.75" x14ac:dyDescent="0.25">
      <c r="A43" s="191"/>
      <c r="B43" s="245"/>
      <c r="C43" s="238" t="s">
        <v>33</v>
      </c>
      <c r="D43" s="239" t="s">
        <v>57</v>
      </c>
      <c r="E43" s="235"/>
      <c r="F43" s="235"/>
      <c r="G43" s="303">
        <f t="shared" ref="G43:G47" si="5">I42+1</f>
        <v>1</v>
      </c>
      <c r="H43" s="304" t="s">
        <v>52</v>
      </c>
      <c r="I43" s="305">
        <f>G43+F43-1</f>
        <v>0</v>
      </c>
      <c r="J43" s="235"/>
      <c r="K43" s="244"/>
      <c r="L43" s="244"/>
      <c r="M43" s="192"/>
    </row>
    <row r="44" spans="1:13" ht="15.75" x14ac:dyDescent="0.25">
      <c r="A44" s="191"/>
      <c r="B44" s="245"/>
      <c r="C44" s="238" t="s">
        <v>34</v>
      </c>
      <c r="D44" s="239" t="s">
        <v>54</v>
      </c>
      <c r="E44" s="235"/>
      <c r="F44" s="240"/>
      <c r="G44" s="303">
        <f t="shared" si="5"/>
        <v>1</v>
      </c>
      <c r="H44" s="304" t="s">
        <v>52</v>
      </c>
      <c r="I44" s="305">
        <f t="shared" si="4"/>
        <v>0</v>
      </c>
      <c r="J44" s="240"/>
      <c r="K44" s="244"/>
      <c r="L44" s="244"/>
      <c r="M44" s="192"/>
    </row>
    <row r="45" spans="1:13" ht="15.75" x14ac:dyDescent="0.25">
      <c r="A45" s="191"/>
      <c r="B45" s="245"/>
      <c r="C45" s="238" t="s">
        <v>55</v>
      </c>
      <c r="D45" s="239" t="s">
        <v>56</v>
      </c>
      <c r="E45" s="235"/>
      <c r="F45" s="235"/>
      <c r="G45" s="303">
        <f t="shared" si="5"/>
        <v>1</v>
      </c>
      <c r="H45" s="304" t="s">
        <v>52</v>
      </c>
      <c r="I45" s="305">
        <f t="shared" si="4"/>
        <v>0</v>
      </c>
      <c r="J45" s="235"/>
      <c r="K45" s="244"/>
      <c r="L45" s="244"/>
      <c r="M45" s="192"/>
    </row>
    <row r="46" spans="1:13" ht="15.75" x14ac:dyDescent="0.25">
      <c r="A46" s="191"/>
      <c r="B46" s="245"/>
      <c r="C46" s="238" t="s">
        <v>31</v>
      </c>
      <c r="D46" s="239" t="s">
        <v>53</v>
      </c>
      <c r="E46" s="235"/>
      <c r="F46" s="235"/>
      <c r="G46" s="303">
        <f t="shared" si="5"/>
        <v>1</v>
      </c>
      <c r="H46" s="304" t="s">
        <v>52</v>
      </c>
      <c r="I46" s="305">
        <f t="shared" si="4"/>
        <v>0</v>
      </c>
      <c r="J46" s="235"/>
      <c r="K46" s="244"/>
      <c r="L46" s="244"/>
      <c r="M46" s="192"/>
    </row>
    <row r="47" spans="1:13" ht="15.75" x14ac:dyDescent="0.25">
      <c r="A47" s="191"/>
      <c r="B47" s="246"/>
      <c r="C47" s="238" t="s">
        <v>188</v>
      </c>
      <c r="D47" s="239" t="s">
        <v>187</v>
      </c>
      <c r="E47" s="235"/>
      <c r="F47" s="240"/>
      <c r="G47" s="303">
        <f t="shared" si="5"/>
        <v>1</v>
      </c>
      <c r="H47" s="304" t="s">
        <v>52</v>
      </c>
      <c r="I47" s="305">
        <f t="shared" si="4"/>
        <v>0</v>
      </c>
      <c r="J47" s="240"/>
      <c r="K47" s="244"/>
      <c r="L47" s="244"/>
      <c r="M47" s="192"/>
    </row>
    <row r="48" spans="1:13" ht="15.75" x14ac:dyDescent="0.25">
      <c r="A48" s="89"/>
      <c r="B48" s="246"/>
      <c r="C48" s="238"/>
      <c r="D48" s="235" t="s">
        <v>60</v>
      </c>
      <c r="E48" s="235">
        <f>SUM(E39:E47)</f>
        <v>0</v>
      </c>
      <c r="F48" s="240">
        <f>SUM(F41:F47)</f>
        <v>0</v>
      </c>
      <c r="G48" s="239"/>
      <c r="H48" s="239"/>
      <c r="I48" s="239"/>
      <c r="J48" s="235">
        <f>SUM(J39:J47)</f>
        <v>0</v>
      </c>
      <c r="K48" s="244">
        <f>SUM(K39:K40)</f>
        <v>0</v>
      </c>
      <c r="L48" s="244">
        <f>L39</f>
        <v>0</v>
      </c>
      <c r="M48" s="90"/>
    </row>
    <row r="49" spans="1:13" ht="16.5" thickBot="1" x14ac:dyDescent="0.3">
      <c r="A49" s="193"/>
      <c r="B49" s="123"/>
      <c r="C49" s="123"/>
      <c r="D49" s="102"/>
      <c r="E49" s="102"/>
      <c r="F49" s="102"/>
      <c r="G49" s="101"/>
      <c r="H49" s="101"/>
      <c r="I49" s="101"/>
      <c r="J49" s="102"/>
      <c r="K49" s="194"/>
      <c r="L49" s="194"/>
      <c r="M49" s="195"/>
    </row>
    <row r="50" spans="1:13" ht="15.75" x14ac:dyDescent="0.25">
      <c r="A50" s="99"/>
      <c r="B50" s="95"/>
      <c r="C50" s="75"/>
      <c r="D50" s="230"/>
      <c r="E50" s="230"/>
      <c r="F50" s="230"/>
      <c r="G50" s="162"/>
      <c r="H50" s="162"/>
      <c r="I50" s="162"/>
      <c r="J50" s="230"/>
      <c r="K50" s="99"/>
      <c r="L50" s="99"/>
      <c r="M50" s="99"/>
    </row>
    <row r="51" spans="1:13" ht="15.75" x14ac:dyDescent="0.25">
      <c r="A51" s="99"/>
      <c r="B51" s="75"/>
      <c r="C51" s="75"/>
      <c r="D51" s="230"/>
      <c r="E51" s="230"/>
      <c r="F51" s="230"/>
      <c r="G51" s="162"/>
      <c r="H51" s="162"/>
      <c r="I51" s="162"/>
      <c r="J51" s="230"/>
      <c r="K51" s="99"/>
      <c r="L51" s="99"/>
      <c r="M51" s="99"/>
    </row>
    <row r="52" spans="1:13" ht="15.75" x14ac:dyDescent="0.25">
      <c r="A52" s="99"/>
      <c r="B52" s="75"/>
      <c r="C52" s="75"/>
      <c r="D52" s="230"/>
      <c r="E52" s="230"/>
      <c r="F52" s="17"/>
      <c r="G52" s="19"/>
      <c r="H52" s="162"/>
      <c r="I52" s="162"/>
      <c r="J52" s="230"/>
      <c r="K52" s="99"/>
      <c r="L52" s="99"/>
      <c r="M52" s="99"/>
    </row>
    <row r="53" spans="1:13" ht="15.75" x14ac:dyDescent="0.25">
      <c r="A53" s="99"/>
      <c r="B53" s="75"/>
      <c r="C53" s="75"/>
      <c r="D53" s="230"/>
      <c r="E53" s="230"/>
      <c r="F53" s="230"/>
      <c r="G53" s="162"/>
      <c r="H53" s="162"/>
      <c r="I53" s="162"/>
      <c r="J53" s="230"/>
      <c r="K53" s="99"/>
      <c r="L53" s="99"/>
      <c r="M53" s="99"/>
    </row>
    <row r="54" spans="1:13" ht="15.75" x14ac:dyDescent="0.25">
      <c r="A54" s="99"/>
      <c r="B54" s="75"/>
      <c r="C54" s="75"/>
      <c r="D54" s="95"/>
      <c r="E54" s="74"/>
      <c r="F54" s="75"/>
      <c r="G54" s="400"/>
      <c r="H54" s="400"/>
      <c r="I54" s="400"/>
      <c r="J54" s="75"/>
      <c r="K54" s="273"/>
      <c r="L54" s="273"/>
      <c r="M54" s="99"/>
    </row>
    <row r="55" spans="1:13" ht="15.75" x14ac:dyDescent="0.25">
      <c r="A55" s="99"/>
      <c r="B55" s="75"/>
      <c r="C55" s="18"/>
      <c r="D55" s="80"/>
      <c r="E55" s="80"/>
      <c r="F55" s="19"/>
      <c r="G55" s="209"/>
      <c r="H55" s="277"/>
      <c r="I55" s="278"/>
      <c r="J55" s="19"/>
      <c r="K55" s="99"/>
      <c r="L55" s="99"/>
      <c r="M55" s="99"/>
    </row>
    <row r="56" spans="1:13" ht="15.75" x14ac:dyDescent="0.25">
      <c r="A56" s="99"/>
      <c r="B56" s="75"/>
      <c r="C56" s="50"/>
      <c r="D56" s="80"/>
      <c r="E56" s="80"/>
      <c r="F56" s="97"/>
      <c r="G56" s="209"/>
      <c r="H56" s="277"/>
      <c r="I56" s="278"/>
      <c r="J56" s="97"/>
      <c r="K56" s="99"/>
      <c r="L56" s="99"/>
      <c r="M56" s="99"/>
    </row>
    <row r="57" spans="1:13" ht="15.75" x14ac:dyDescent="0.25">
      <c r="A57" s="99"/>
      <c r="B57" s="75"/>
      <c r="C57" s="50"/>
      <c r="D57" s="80"/>
      <c r="E57" s="80"/>
      <c r="F57" s="19"/>
      <c r="G57" s="209"/>
      <c r="H57" s="277"/>
      <c r="I57" s="278"/>
      <c r="J57" s="19"/>
      <c r="K57" s="99"/>
      <c r="L57" s="99"/>
      <c r="M57" s="99"/>
    </row>
    <row r="58" spans="1:13" ht="15.75" x14ac:dyDescent="0.25">
      <c r="A58" s="99"/>
      <c r="B58" s="75"/>
      <c r="C58" s="50"/>
      <c r="D58" s="80"/>
      <c r="E58" s="80"/>
      <c r="F58" s="19"/>
      <c r="G58" s="209"/>
      <c r="H58" s="277"/>
      <c r="I58" s="278"/>
      <c r="J58" s="19"/>
      <c r="K58" s="99"/>
      <c r="L58" s="99"/>
      <c r="M58" s="99"/>
    </row>
    <row r="59" spans="1:13" ht="15.75" x14ac:dyDescent="0.25">
      <c r="A59" s="99"/>
      <c r="B59" s="75"/>
      <c r="C59" s="50"/>
      <c r="D59" s="80"/>
      <c r="E59" s="80"/>
      <c r="F59" s="19"/>
      <c r="G59" s="209"/>
      <c r="H59" s="277"/>
      <c r="I59" s="278"/>
      <c r="J59" s="19"/>
      <c r="K59" s="99"/>
      <c r="L59" s="99"/>
      <c r="M59" s="99"/>
    </row>
    <row r="60" spans="1:13" ht="15.75" x14ac:dyDescent="0.25">
      <c r="A60" s="99"/>
      <c r="B60" s="75"/>
      <c r="C60" s="50"/>
      <c r="D60" s="80"/>
      <c r="E60" s="80"/>
      <c r="F60" s="97"/>
      <c r="G60" s="209"/>
      <c r="H60" s="277"/>
      <c r="I60" s="278"/>
      <c r="J60" s="97"/>
      <c r="K60" s="99"/>
      <c r="L60" s="99"/>
      <c r="M60" s="99"/>
    </row>
    <row r="61" spans="1:13" ht="15.75" x14ac:dyDescent="0.25">
      <c r="A61" s="99"/>
      <c r="B61" s="75"/>
      <c r="C61" s="50"/>
      <c r="D61" s="80"/>
      <c r="E61" s="80"/>
      <c r="F61" s="19"/>
      <c r="G61" s="209"/>
      <c r="H61" s="277"/>
      <c r="I61" s="278"/>
      <c r="J61" s="19"/>
      <c r="K61" s="99"/>
      <c r="L61" s="99"/>
      <c r="M61" s="99"/>
    </row>
    <row r="62" spans="1:13" ht="15.75" x14ac:dyDescent="0.25">
      <c r="A62" s="99"/>
      <c r="B62" s="74"/>
      <c r="C62" s="18"/>
      <c r="D62" s="80"/>
      <c r="E62" s="80"/>
      <c r="F62" s="189"/>
      <c r="G62" s="80"/>
      <c r="H62" s="80"/>
      <c r="I62" s="80"/>
      <c r="J62" s="80"/>
      <c r="K62" s="99"/>
      <c r="L62" s="99"/>
      <c r="M62" s="99"/>
    </row>
    <row r="63" spans="1:13" ht="15.75" x14ac:dyDescent="0.25">
      <c r="A63" s="99"/>
      <c r="B63" s="75"/>
      <c r="C63" s="75"/>
      <c r="D63" s="230"/>
      <c r="E63" s="230"/>
      <c r="F63" s="230"/>
      <c r="G63" s="230"/>
      <c r="H63" s="230"/>
      <c r="I63" s="230"/>
      <c r="J63" s="230"/>
      <c r="K63" s="99"/>
      <c r="L63" s="99"/>
      <c r="M63" s="99"/>
    </row>
    <row r="64" spans="1:13" ht="15.75" x14ac:dyDescent="0.25">
      <c r="A64" s="99"/>
      <c r="B64" s="75"/>
      <c r="C64" s="75"/>
      <c r="D64" s="19"/>
      <c r="E64" s="230"/>
      <c r="F64" s="230"/>
      <c r="G64" s="230"/>
      <c r="H64" s="230"/>
      <c r="I64" s="230"/>
      <c r="J64" s="230"/>
      <c r="K64" s="99"/>
      <c r="L64" s="99"/>
      <c r="M64" s="99"/>
    </row>
  </sheetData>
  <sortState xmlns:xlrd2="http://schemas.microsoft.com/office/spreadsheetml/2017/richdata2" ref="D7:D9">
    <sortCondition ref="D6:D9"/>
  </sortState>
  <mergeCells count="7">
    <mergeCell ref="G54:I54"/>
    <mergeCell ref="G5:I5"/>
    <mergeCell ref="L7:L8"/>
    <mergeCell ref="G23:I23"/>
    <mergeCell ref="G38:I38"/>
    <mergeCell ref="L39:L40"/>
    <mergeCell ref="B18:L18"/>
  </mergeCells>
  <pageMargins left="0.7" right="0.7" top="0.75" bottom="0.75" header="0.3" footer="0.3"/>
  <pageSetup scale="84" fitToHeight="0" orientation="landscape" r:id="rId1"/>
  <headerFooter>
    <oddHeader xml:space="preserve">&amp;L&amp;"Arial,Bold"&amp;16 24REAA ORDERS&amp;C&amp;"Arial,Bold"&amp;16Alaska Gateway School District
REAA 16 Precincts and AVOs&amp;RShade out any section not in election for year
</oddHeader>
  </headerFooter>
  <rowBreaks count="1" manualBreakCount="1">
    <brk id="31"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72D61-80F0-42D7-ADC7-57D0CD501958}">
  <sheetPr>
    <tabColor theme="5" tint="0.79998168889431442"/>
  </sheetPr>
  <dimension ref="A1:M31"/>
  <sheetViews>
    <sheetView view="pageLayout" zoomScaleNormal="100" workbookViewId="0">
      <selection activeCell="J23" sqref="J23"/>
    </sheetView>
  </sheetViews>
  <sheetFormatPr defaultColWidth="6.42578125" defaultRowHeight="15" x14ac:dyDescent="0.2"/>
  <cols>
    <col min="1" max="1" width="3.140625" style="88" customWidth="1"/>
    <col min="2" max="3" width="8.85546875" style="88" customWidth="1"/>
    <col min="4" max="4" width="27" style="88" bestFit="1"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6.4257812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17" t="s">
        <v>163</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178</v>
      </c>
      <c r="M5" s="192"/>
    </row>
    <row r="6" spans="1:13" ht="15.75" x14ac:dyDescent="0.25">
      <c r="A6" s="191"/>
      <c r="B6" s="20">
        <f>TOTALS!A33</f>
        <v>942</v>
      </c>
      <c r="C6" s="1" t="s">
        <v>33</v>
      </c>
      <c r="D6" s="4" t="s">
        <v>222</v>
      </c>
      <c r="E6" s="4">
        <v>197</v>
      </c>
      <c r="F6" s="355" t="s">
        <v>129</v>
      </c>
      <c r="G6" s="5"/>
      <c r="H6" s="1"/>
      <c r="I6" s="122"/>
      <c r="J6" s="226"/>
      <c r="K6" s="168"/>
      <c r="L6" s="410">
        <v>1</v>
      </c>
      <c r="M6" s="192"/>
    </row>
    <row r="7" spans="1:13" ht="15.75" x14ac:dyDescent="0.25">
      <c r="A7" s="191"/>
      <c r="B7" s="75"/>
      <c r="C7" s="1" t="s">
        <v>33</v>
      </c>
      <c r="D7" s="4" t="s">
        <v>225</v>
      </c>
      <c r="E7" s="4">
        <v>1111</v>
      </c>
      <c r="F7" s="355" t="s">
        <v>129</v>
      </c>
      <c r="G7" s="5"/>
      <c r="H7" s="1"/>
      <c r="I7" s="122"/>
      <c r="J7" s="226"/>
      <c r="K7" s="168"/>
      <c r="L7" s="410"/>
      <c r="M7" s="192"/>
    </row>
    <row r="8" spans="1:13" ht="15.75" x14ac:dyDescent="0.25">
      <c r="A8" s="191"/>
      <c r="B8" s="75"/>
      <c r="C8" s="1" t="s">
        <v>33</v>
      </c>
      <c r="D8" s="4" t="s">
        <v>223</v>
      </c>
      <c r="E8" s="4">
        <v>301</v>
      </c>
      <c r="F8" s="355" t="s">
        <v>129</v>
      </c>
      <c r="G8" s="5"/>
      <c r="H8" s="1"/>
      <c r="I8" s="122"/>
      <c r="J8" s="226"/>
      <c r="K8" s="168"/>
      <c r="L8" s="410"/>
      <c r="M8" s="192"/>
    </row>
    <row r="9" spans="1:13" ht="15.75" x14ac:dyDescent="0.25">
      <c r="A9" s="191"/>
      <c r="B9" s="75"/>
      <c r="C9" s="1" t="s">
        <v>33</v>
      </c>
      <c r="D9" s="4" t="s">
        <v>224</v>
      </c>
      <c r="E9" s="4">
        <v>530</v>
      </c>
      <c r="F9" s="355" t="s">
        <v>129</v>
      </c>
      <c r="G9" s="5"/>
      <c r="H9" s="1"/>
      <c r="I9" s="122"/>
      <c r="J9" s="226"/>
      <c r="K9" s="168"/>
      <c r="L9" s="410"/>
      <c r="M9" s="192"/>
    </row>
    <row r="10" spans="1:13" ht="15.75" x14ac:dyDescent="0.25">
      <c r="A10" s="191"/>
      <c r="B10" s="75"/>
      <c r="C10" s="1" t="s">
        <v>33</v>
      </c>
      <c r="D10" s="4" t="s">
        <v>226</v>
      </c>
      <c r="E10" s="4">
        <v>550</v>
      </c>
      <c r="F10" s="355" t="s">
        <v>129</v>
      </c>
      <c r="G10" s="5"/>
      <c r="H10" s="1"/>
      <c r="I10" s="122"/>
      <c r="J10" s="226"/>
      <c r="K10" s="168"/>
      <c r="L10" s="410"/>
      <c r="M10" s="192"/>
    </row>
    <row r="11" spans="1:13" ht="15.75" x14ac:dyDescent="0.25">
      <c r="A11" s="191"/>
      <c r="B11" s="75"/>
      <c r="C11" s="1" t="s">
        <v>33</v>
      </c>
      <c r="D11" s="4" t="s">
        <v>265</v>
      </c>
      <c r="E11" s="9"/>
      <c r="F11" s="205">
        <v>100</v>
      </c>
      <c r="G11" s="5">
        <f t="shared" ref="G11" si="0">SUM(I10+1)</f>
        <v>1</v>
      </c>
      <c r="H11" s="121" t="s">
        <v>52</v>
      </c>
      <c r="I11" s="122">
        <f t="shared" ref="I11:I17" si="1">G11+F11-1</f>
        <v>100</v>
      </c>
      <c r="J11" s="6">
        <v>10</v>
      </c>
      <c r="K11" s="56"/>
      <c r="L11" s="56"/>
      <c r="M11" s="192"/>
    </row>
    <row r="12" spans="1:13" ht="15.75" x14ac:dyDescent="0.25">
      <c r="A12" s="191"/>
      <c r="B12" s="75"/>
      <c r="C12" s="21" t="s">
        <v>58</v>
      </c>
      <c r="D12" s="4" t="s">
        <v>59</v>
      </c>
      <c r="E12" s="9"/>
      <c r="F12" s="23">
        <v>2600</v>
      </c>
      <c r="G12" s="5">
        <f>SUM(I11+1)</f>
        <v>101</v>
      </c>
      <c r="H12" s="121" t="s">
        <v>52</v>
      </c>
      <c r="I12" s="122">
        <f>G12+F12-1</f>
        <v>2700</v>
      </c>
      <c r="J12" s="6"/>
      <c r="K12" s="56"/>
      <c r="L12" s="56"/>
      <c r="M12" s="192"/>
    </row>
    <row r="13" spans="1:13" ht="15.75" x14ac:dyDescent="0.25">
      <c r="A13" s="191"/>
      <c r="B13" s="75"/>
      <c r="C13" s="21" t="s">
        <v>33</v>
      </c>
      <c r="D13" s="4" t="s">
        <v>57</v>
      </c>
      <c r="E13" s="9"/>
      <c r="F13" s="6">
        <v>25</v>
      </c>
      <c r="G13" s="5">
        <f t="shared" ref="G13:G17" si="2">SUM(I12+1)</f>
        <v>2701</v>
      </c>
      <c r="H13" s="121" t="s">
        <v>52</v>
      </c>
      <c r="I13" s="122">
        <f>G13+F13-1</f>
        <v>2725</v>
      </c>
      <c r="J13" s="6"/>
      <c r="K13" s="56"/>
      <c r="L13" s="56"/>
      <c r="M13" s="192"/>
    </row>
    <row r="14" spans="1:13" ht="15.75" x14ac:dyDescent="0.25">
      <c r="A14" s="191"/>
      <c r="B14" s="75"/>
      <c r="C14" s="21" t="s">
        <v>34</v>
      </c>
      <c r="D14" s="4" t="s">
        <v>54</v>
      </c>
      <c r="E14" s="7"/>
      <c r="F14" s="205">
        <v>25</v>
      </c>
      <c r="G14" s="5">
        <f t="shared" si="2"/>
        <v>2726</v>
      </c>
      <c r="H14" s="1" t="s">
        <v>52</v>
      </c>
      <c r="I14" s="122">
        <f t="shared" si="1"/>
        <v>2750</v>
      </c>
      <c r="J14" s="6"/>
      <c r="K14" s="56"/>
      <c r="L14" s="56"/>
      <c r="M14" s="192"/>
    </row>
    <row r="15" spans="1:13" ht="15.75" x14ac:dyDescent="0.25">
      <c r="A15" s="191"/>
      <c r="B15" s="75"/>
      <c r="C15" s="21" t="s">
        <v>55</v>
      </c>
      <c r="D15" s="4" t="s">
        <v>56</v>
      </c>
      <c r="E15" s="9"/>
      <c r="F15" s="23">
        <v>10</v>
      </c>
      <c r="G15" s="5">
        <f t="shared" si="2"/>
        <v>2751</v>
      </c>
      <c r="H15" s="121" t="s">
        <v>52</v>
      </c>
      <c r="I15" s="122">
        <f t="shared" si="1"/>
        <v>2760</v>
      </c>
      <c r="J15" s="6"/>
      <c r="K15" s="56"/>
      <c r="L15" s="56"/>
      <c r="M15" s="192"/>
    </row>
    <row r="16" spans="1:13" ht="15.75" x14ac:dyDescent="0.25">
      <c r="A16" s="89"/>
      <c r="B16" s="75"/>
      <c r="C16" s="21" t="s">
        <v>31</v>
      </c>
      <c r="D16" s="4" t="s">
        <v>53</v>
      </c>
      <c r="E16" s="9"/>
      <c r="F16" s="6">
        <v>5</v>
      </c>
      <c r="G16" s="5">
        <f t="shared" si="2"/>
        <v>2761</v>
      </c>
      <c r="H16" s="121" t="s">
        <v>52</v>
      </c>
      <c r="I16" s="122">
        <f t="shared" si="1"/>
        <v>2765</v>
      </c>
      <c r="J16" s="6">
        <v>5</v>
      </c>
      <c r="K16" s="56"/>
      <c r="L16" s="56"/>
      <c r="M16" s="192"/>
    </row>
    <row r="17" spans="1:13" ht="15.75" x14ac:dyDescent="0.25">
      <c r="A17" s="191"/>
      <c r="B17" s="75"/>
      <c r="C17" s="21" t="s">
        <v>188</v>
      </c>
      <c r="D17" s="4" t="s">
        <v>187</v>
      </c>
      <c r="E17" s="9"/>
      <c r="F17" s="205">
        <v>5</v>
      </c>
      <c r="G17" s="5">
        <f t="shared" si="2"/>
        <v>2766</v>
      </c>
      <c r="H17" s="1" t="s">
        <v>52</v>
      </c>
      <c r="I17" s="122">
        <f t="shared" si="1"/>
        <v>2770</v>
      </c>
      <c r="J17" s="6"/>
      <c r="K17" s="56"/>
      <c r="L17" s="56"/>
      <c r="M17" s="192"/>
    </row>
    <row r="18" spans="1:13" ht="15.75" x14ac:dyDescent="0.25">
      <c r="A18" s="191"/>
      <c r="B18" s="74"/>
      <c r="C18" s="18"/>
      <c r="D18" s="37" t="s">
        <v>60</v>
      </c>
      <c r="E18" s="37">
        <f>SUM(E6:E17)</f>
        <v>2689</v>
      </c>
      <c r="F18" s="306">
        <f>SUM(F6:F17)</f>
        <v>2770</v>
      </c>
      <c r="G18" s="70"/>
      <c r="H18" s="70"/>
      <c r="I18" s="103"/>
      <c r="J18" s="68">
        <f>SUM(J6:J17)</f>
        <v>15</v>
      </c>
      <c r="K18" s="58">
        <f>SUM(K6:K10)</f>
        <v>0</v>
      </c>
      <c r="L18" s="58">
        <f>L6</f>
        <v>1</v>
      </c>
      <c r="M18" s="192"/>
    </row>
    <row r="19" spans="1:13" ht="15.75" thickBot="1" x14ac:dyDescent="0.25">
      <c r="A19" s="193"/>
      <c r="B19" s="194"/>
      <c r="C19" s="194"/>
      <c r="D19" s="194"/>
      <c r="E19" s="194"/>
      <c r="F19" s="194"/>
      <c r="G19" s="194"/>
      <c r="H19" s="194"/>
      <c r="I19" s="194"/>
      <c r="J19" s="194"/>
      <c r="K19" s="194"/>
      <c r="L19" s="194"/>
      <c r="M19" s="195"/>
    </row>
    <row r="20" spans="1:13" x14ac:dyDescent="0.2">
      <c r="A20" s="99"/>
      <c r="B20" s="99"/>
      <c r="C20" s="99"/>
      <c r="D20" s="99"/>
      <c r="E20" s="99"/>
      <c r="F20" s="99"/>
      <c r="G20" s="99"/>
      <c r="H20" s="99"/>
      <c r="I20" s="99"/>
      <c r="J20" s="99"/>
      <c r="K20" s="99"/>
      <c r="L20" s="99"/>
      <c r="M20" s="99"/>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sheetData>
  <sortState xmlns:xlrd2="http://schemas.microsoft.com/office/spreadsheetml/2017/richdata2" ref="D6:F10">
    <sortCondition ref="D6:D10"/>
  </sortState>
  <mergeCells count="2">
    <mergeCell ref="G5:I5"/>
    <mergeCell ref="L6:L10"/>
  </mergeCells>
  <pageMargins left="0.7" right="0.7" top="0.75" bottom="0.75" header="0.3" footer="0.3"/>
  <pageSetup scale="84" fitToHeight="0" orientation="landscape" r:id="rId1"/>
  <headerFooter>
    <oddHeader xml:space="preserve">&amp;L&amp;"Arial,Bold"&amp;16 24REAA ORDERS&amp;C&amp;"Arial,Bold"&amp;16Copper River School District
REAA 17 Precincts and AVOs&amp;RShade out any section not in election for year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E9C0-ECDC-4047-86EA-AB6C9BA59596}">
  <sheetPr>
    <tabColor theme="9" tint="0.79998168889431442"/>
  </sheetPr>
  <dimension ref="A1:M33"/>
  <sheetViews>
    <sheetView view="pageLayout" topLeftCell="A13" zoomScaleNormal="100" workbookViewId="0">
      <selection activeCell="K24" sqref="K24"/>
    </sheetView>
  </sheetViews>
  <sheetFormatPr defaultColWidth="6.42578125" defaultRowHeight="15" x14ac:dyDescent="0.2"/>
  <cols>
    <col min="1" max="1" width="3.140625" style="88" customWidth="1"/>
    <col min="2" max="3" width="8.85546875" style="88" customWidth="1"/>
    <col min="4" max="4" width="29.7109375" style="88"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6.4257812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120" t="s">
        <v>164</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15">
        <f>TOTALS!A34</f>
        <v>902</v>
      </c>
      <c r="C6" s="1" t="s">
        <v>34</v>
      </c>
      <c r="D6" s="4" t="s">
        <v>227</v>
      </c>
      <c r="E6" s="4">
        <v>305</v>
      </c>
      <c r="F6" s="205">
        <v>250</v>
      </c>
      <c r="G6" s="5">
        <v>1</v>
      </c>
      <c r="H6" s="121" t="s">
        <v>52</v>
      </c>
      <c r="I6" s="122">
        <f t="shared" ref="I6:I14" si="0">G6+F6-1</f>
        <v>250</v>
      </c>
      <c r="J6" s="6">
        <v>5</v>
      </c>
      <c r="K6" s="168">
        <v>2</v>
      </c>
      <c r="L6" s="168">
        <v>2</v>
      </c>
      <c r="M6" s="192"/>
    </row>
    <row r="7" spans="1:13" ht="15.75" x14ac:dyDescent="0.25">
      <c r="A7" s="191"/>
      <c r="B7" s="225"/>
      <c r="C7" s="1" t="s">
        <v>34</v>
      </c>
      <c r="D7" s="4" t="s">
        <v>228</v>
      </c>
      <c r="E7" s="4">
        <v>72</v>
      </c>
      <c r="F7" s="205">
        <v>50</v>
      </c>
      <c r="G7" s="5">
        <f t="shared" ref="G7:G14" si="1">I6+1</f>
        <v>251</v>
      </c>
      <c r="H7" s="121" t="s">
        <v>52</v>
      </c>
      <c r="I7" s="122">
        <f t="shared" si="0"/>
        <v>300</v>
      </c>
      <c r="J7" s="6">
        <v>5</v>
      </c>
      <c r="K7" s="168">
        <v>2</v>
      </c>
      <c r="L7" s="168" t="s">
        <v>32</v>
      </c>
      <c r="M7" s="192"/>
    </row>
    <row r="8" spans="1:13" ht="15.75" x14ac:dyDescent="0.25">
      <c r="A8" s="191"/>
      <c r="B8" s="225"/>
      <c r="C8" s="1" t="s">
        <v>34</v>
      </c>
      <c r="D8" s="4" t="s">
        <v>266</v>
      </c>
      <c r="E8" s="4"/>
      <c r="F8" s="205">
        <v>50</v>
      </c>
      <c r="G8" s="5">
        <f t="shared" si="1"/>
        <v>301</v>
      </c>
      <c r="H8" s="121" t="s">
        <v>52</v>
      </c>
      <c r="I8" s="122">
        <f t="shared" si="0"/>
        <v>350</v>
      </c>
      <c r="J8" s="6">
        <v>5</v>
      </c>
      <c r="K8" s="168"/>
      <c r="L8" s="168"/>
      <c r="M8" s="192"/>
    </row>
    <row r="9" spans="1:13" ht="15.75" x14ac:dyDescent="0.25">
      <c r="A9" s="191"/>
      <c r="B9" s="225"/>
      <c r="C9" s="21" t="s">
        <v>58</v>
      </c>
      <c r="D9" s="4" t="s">
        <v>59</v>
      </c>
      <c r="E9" s="4"/>
      <c r="F9" s="23">
        <v>25</v>
      </c>
      <c r="G9" s="5">
        <f t="shared" si="1"/>
        <v>351</v>
      </c>
      <c r="H9" s="121" t="s">
        <v>52</v>
      </c>
      <c r="I9" s="122">
        <f>G9+F9-1</f>
        <v>375</v>
      </c>
      <c r="J9" s="23"/>
      <c r="K9" s="168"/>
      <c r="L9" s="168"/>
      <c r="M9" s="192"/>
    </row>
    <row r="10" spans="1:13" ht="15.75" x14ac:dyDescent="0.25">
      <c r="A10" s="191"/>
      <c r="B10" s="225"/>
      <c r="C10" s="21" t="s">
        <v>34</v>
      </c>
      <c r="D10" s="4" t="s">
        <v>54</v>
      </c>
      <c r="E10" s="4"/>
      <c r="F10" s="205">
        <v>25</v>
      </c>
      <c r="G10" s="5">
        <f t="shared" si="1"/>
        <v>376</v>
      </c>
      <c r="H10" s="121" t="s">
        <v>52</v>
      </c>
      <c r="I10" s="122">
        <f t="shared" si="0"/>
        <v>400</v>
      </c>
      <c r="J10" s="6">
        <v>5</v>
      </c>
      <c r="K10" s="168"/>
      <c r="L10" s="168"/>
      <c r="M10" s="192"/>
    </row>
    <row r="11" spans="1:13" ht="15.75" x14ac:dyDescent="0.25">
      <c r="A11" s="191"/>
      <c r="B11" s="225"/>
      <c r="C11" s="21" t="s">
        <v>55</v>
      </c>
      <c r="D11" s="4" t="s">
        <v>56</v>
      </c>
      <c r="E11" s="4"/>
      <c r="F11" s="205">
        <v>10</v>
      </c>
      <c r="G11" s="5">
        <f t="shared" si="1"/>
        <v>401</v>
      </c>
      <c r="H11" s="121"/>
      <c r="I11" s="122">
        <f t="shared" si="0"/>
        <v>410</v>
      </c>
      <c r="J11" s="6"/>
      <c r="K11" s="168"/>
      <c r="L11" s="168"/>
      <c r="M11" s="192"/>
    </row>
    <row r="12" spans="1:13" ht="15.75" x14ac:dyDescent="0.25">
      <c r="A12" s="191"/>
      <c r="B12" s="225"/>
      <c r="C12" s="21" t="s">
        <v>33</v>
      </c>
      <c r="D12" s="4" t="s">
        <v>57</v>
      </c>
      <c r="E12" s="4"/>
      <c r="F12" s="6">
        <v>5</v>
      </c>
      <c r="G12" s="5">
        <f t="shared" si="1"/>
        <v>411</v>
      </c>
      <c r="H12" s="121" t="s">
        <v>52</v>
      </c>
      <c r="I12" s="122">
        <f t="shared" si="0"/>
        <v>415</v>
      </c>
      <c r="J12" s="6"/>
      <c r="K12" s="168"/>
      <c r="L12" s="168"/>
      <c r="M12" s="192"/>
    </row>
    <row r="13" spans="1:13" ht="15.75" x14ac:dyDescent="0.25">
      <c r="A13" s="191"/>
      <c r="B13" s="225"/>
      <c r="C13" s="21" t="s">
        <v>31</v>
      </c>
      <c r="D13" s="4" t="s">
        <v>53</v>
      </c>
      <c r="E13" s="4"/>
      <c r="F13" s="6">
        <v>5</v>
      </c>
      <c r="G13" s="5">
        <f t="shared" si="1"/>
        <v>416</v>
      </c>
      <c r="H13" s="121" t="s">
        <v>52</v>
      </c>
      <c r="I13" s="122">
        <f t="shared" si="0"/>
        <v>420</v>
      </c>
      <c r="J13" s="6">
        <v>5</v>
      </c>
      <c r="K13" s="168"/>
      <c r="L13" s="168"/>
      <c r="M13" s="192"/>
    </row>
    <row r="14" spans="1:13" ht="15.75" x14ac:dyDescent="0.25">
      <c r="A14" s="191"/>
      <c r="B14" s="225"/>
      <c r="C14" s="21" t="s">
        <v>188</v>
      </c>
      <c r="D14" s="4" t="s">
        <v>187</v>
      </c>
      <c r="E14" s="4"/>
      <c r="F14" s="6">
        <v>5</v>
      </c>
      <c r="G14" s="5">
        <f t="shared" si="1"/>
        <v>421</v>
      </c>
      <c r="H14" s="121" t="s">
        <v>52</v>
      </c>
      <c r="I14" s="122">
        <f t="shared" si="0"/>
        <v>425</v>
      </c>
      <c r="J14" s="6"/>
      <c r="K14" s="168"/>
      <c r="L14" s="168"/>
      <c r="M14" s="192"/>
    </row>
    <row r="15" spans="1:13" ht="15.75" x14ac:dyDescent="0.25">
      <c r="A15" s="191"/>
      <c r="B15" s="75"/>
      <c r="C15" s="50"/>
      <c r="D15" s="37" t="s">
        <v>60</v>
      </c>
      <c r="E15" s="68">
        <f>SUM(E6:E14)</f>
        <v>377</v>
      </c>
      <c r="F15" s="103">
        <f>SUM(F6:F14)</f>
        <v>425</v>
      </c>
      <c r="G15" s="70"/>
      <c r="H15" s="70"/>
      <c r="I15" s="103"/>
      <c r="J15" s="68">
        <f>SUM(J6:J14)</f>
        <v>25</v>
      </c>
      <c r="K15" s="58">
        <f>SUM(K6:K7)</f>
        <v>4</v>
      </c>
      <c r="L15" s="58">
        <f>SUM(L6:L7)</f>
        <v>2</v>
      </c>
      <c r="M15" s="192"/>
    </row>
    <row r="16" spans="1:13" ht="16.5" thickBot="1" x14ac:dyDescent="0.3">
      <c r="A16" s="193"/>
      <c r="B16" s="123"/>
      <c r="C16" s="51"/>
      <c r="D16" s="54"/>
      <c r="E16" s="54"/>
      <c r="F16" s="348"/>
      <c r="G16" s="349"/>
      <c r="H16" s="349"/>
      <c r="I16" s="349"/>
      <c r="J16" s="54"/>
      <c r="K16" s="194"/>
      <c r="L16" s="194"/>
      <c r="M16" s="195"/>
    </row>
    <row r="17" spans="1:13" ht="16.5" thickBot="1" x14ac:dyDescent="0.3">
      <c r="A17" s="99"/>
      <c r="B17" s="75"/>
      <c r="C17" s="50"/>
      <c r="D17" s="19"/>
      <c r="E17" s="19"/>
      <c r="F17" s="210"/>
      <c r="G17" s="209"/>
      <c r="H17" s="209"/>
      <c r="I17" s="209"/>
      <c r="J17" s="19"/>
      <c r="K17" s="99"/>
      <c r="L17" s="99"/>
      <c r="M17" s="99"/>
    </row>
    <row r="18" spans="1:13" ht="15.75" x14ac:dyDescent="0.25">
      <c r="A18" s="196"/>
      <c r="B18" s="158"/>
      <c r="C18" s="183"/>
      <c r="D18" s="124"/>
      <c r="E18" s="124"/>
      <c r="F18" s="207"/>
      <c r="G18" s="208"/>
      <c r="H18" s="208"/>
      <c r="I18" s="208"/>
      <c r="J18" s="124"/>
      <c r="K18" s="197"/>
      <c r="L18" s="197"/>
      <c r="M18" s="198"/>
    </row>
    <row r="19" spans="1:13" ht="15.75" x14ac:dyDescent="0.25">
      <c r="A19" s="191"/>
      <c r="B19" s="95" t="s">
        <v>165</v>
      </c>
      <c r="C19" s="50"/>
      <c r="D19" s="19"/>
      <c r="E19" s="19"/>
      <c r="F19" s="42" t="s">
        <v>84</v>
      </c>
      <c r="G19" s="6">
        <v>2</v>
      </c>
      <c r="H19" s="209"/>
      <c r="I19" s="209"/>
      <c r="J19" s="19"/>
      <c r="K19" s="99"/>
      <c r="L19" s="99"/>
      <c r="M19" s="192"/>
    </row>
    <row r="20" spans="1:13" ht="15.75" x14ac:dyDescent="0.25">
      <c r="A20" s="191"/>
      <c r="B20" s="75"/>
      <c r="C20" s="50"/>
      <c r="D20" s="19"/>
      <c r="E20" s="19"/>
      <c r="F20" s="210"/>
      <c r="G20" s="209"/>
      <c r="H20" s="209"/>
      <c r="I20" s="209"/>
      <c r="J20" s="19"/>
      <c r="K20" s="99"/>
      <c r="L20" s="99"/>
      <c r="M20" s="192"/>
    </row>
    <row r="21" spans="1:13" ht="15.75" x14ac:dyDescent="0.25">
      <c r="A21" s="191"/>
      <c r="B21" s="20" t="s">
        <v>85</v>
      </c>
      <c r="C21" s="20" t="s">
        <v>47</v>
      </c>
      <c r="D21" s="43"/>
      <c r="E21" s="215" t="s">
        <v>49</v>
      </c>
      <c r="F21" s="20" t="s">
        <v>95</v>
      </c>
      <c r="G21" s="398" t="s">
        <v>81</v>
      </c>
      <c r="H21" s="398"/>
      <c r="I21" s="398"/>
      <c r="J21" s="20" t="s">
        <v>82</v>
      </c>
      <c r="K21" s="85" t="s">
        <v>83</v>
      </c>
      <c r="L21" s="85" t="s">
        <v>177</v>
      </c>
      <c r="M21" s="192"/>
    </row>
    <row r="22" spans="1:13" ht="15.75" x14ac:dyDescent="0.25">
      <c r="A22" s="191"/>
      <c r="B22" s="20">
        <f>TOTALS!A35</f>
        <v>903</v>
      </c>
      <c r="C22" s="21" t="s">
        <v>34</v>
      </c>
      <c r="D22" s="6" t="s">
        <v>230</v>
      </c>
      <c r="E22" s="6">
        <v>124</v>
      </c>
      <c r="F22" s="205">
        <v>75</v>
      </c>
      <c r="G22" s="5">
        <f>I21+1</f>
        <v>1</v>
      </c>
      <c r="H22" s="121" t="s">
        <v>52</v>
      </c>
      <c r="I22" s="122">
        <f>G22+F22-1</f>
        <v>75</v>
      </c>
      <c r="J22" s="6">
        <v>5</v>
      </c>
      <c r="K22" s="168">
        <v>2</v>
      </c>
      <c r="L22" s="168" t="s">
        <v>32</v>
      </c>
      <c r="M22" s="192"/>
    </row>
    <row r="23" spans="1:13" ht="15.75" x14ac:dyDescent="0.25">
      <c r="A23" s="191"/>
      <c r="B23" s="109"/>
      <c r="C23" s="21" t="s">
        <v>34</v>
      </c>
      <c r="D23" s="6" t="s">
        <v>229</v>
      </c>
      <c r="E23" s="6">
        <v>574</v>
      </c>
      <c r="F23" s="205">
        <v>250</v>
      </c>
      <c r="G23" s="5">
        <f>SUM(I22+1)</f>
        <v>76</v>
      </c>
      <c r="H23" s="121" t="s">
        <v>52</v>
      </c>
      <c r="I23" s="122">
        <f>G23+F23-1</f>
        <v>325</v>
      </c>
      <c r="J23" s="6">
        <v>5</v>
      </c>
      <c r="K23" s="168">
        <v>2</v>
      </c>
      <c r="L23" s="168">
        <v>2</v>
      </c>
      <c r="M23" s="192"/>
    </row>
    <row r="24" spans="1:13" ht="15.75" x14ac:dyDescent="0.25">
      <c r="A24" s="191"/>
      <c r="B24" s="109"/>
      <c r="C24" s="21" t="s">
        <v>34</v>
      </c>
      <c r="D24" s="6" t="s">
        <v>267</v>
      </c>
      <c r="E24" s="111"/>
      <c r="F24" s="205">
        <v>50</v>
      </c>
      <c r="G24" s="5">
        <f t="shared" ref="G24:G31" si="2">I23+1</f>
        <v>326</v>
      </c>
      <c r="H24" s="121" t="s">
        <v>52</v>
      </c>
      <c r="I24" s="122">
        <f t="shared" ref="I24:I31" si="3">G24+F24-1</f>
        <v>375</v>
      </c>
      <c r="J24" s="6">
        <v>5</v>
      </c>
      <c r="K24" s="56"/>
      <c r="L24" s="56"/>
      <c r="M24" s="192"/>
    </row>
    <row r="25" spans="1:13" ht="15.75" x14ac:dyDescent="0.25">
      <c r="A25" s="191"/>
      <c r="B25" s="109"/>
      <c r="C25" s="21" t="s">
        <v>34</v>
      </c>
      <c r="D25" s="6" t="s">
        <v>268</v>
      </c>
      <c r="E25" s="111"/>
      <c r="F25" s="205">
        <v>50</v>
      </c>
      <c r="G25" s="5">
        <f t="shared" si="2"/>
        <v>376</v>
      </c>
      <c r="H25" s="121" t="s">
        <v>52</v>
      </c>
      <c r="I25" s="122">
        <f t="shared" si="3"/>
        <v>425</v>
      </c>
      <c r="J25" s="6">
        <v>5</v>
      </c>
      <c r="K25" s="56"/>
      <c r="L25" s="56"/>
      <c r="M25" s="192"/>
    </row>
    <row r="26" spans="1:13" ht="15.75" x14ac:dyDescent="0.25">
      <c r="A26" s="191"/>
      <c r="B26" s="109"/>
      <c r="C26" s="21" t="s">
        <v>58</v>
      </c>
      <c r="D26" s="4" t="s">
        <v>59</v>
      </c>
      <c r="E26" s="111"/>
      <c r="F26" s="23">
        <v>25</v>
      </c>
      <c r="G26" s="5">
        <f t="shared" si="2"/>
        <v>426</v>
      </c>
      <c r="H26" s="121" t="s">
        <v>52</v>
      </c>
      <c r="I26" s="122">
        <f>G26+F26-1</f>
        <v>450</v>
      </c>
      <c r="J26" s="23"/>
      <c r="K26" s="56"/>
      <c r="L26" s="56"/>
      <c r="M26" s="192"/>
    </row>
    <row r="27" spans="1:13" ht="15.75" x14ac:dyDescent="0.25">
      <c r="A27" s="191"/>
      <c r="B27" s="109"/>
      <c r="C27" s="21" t="s">
        <v>34</v>
      </c>
      <c r="D27" s="4" t="s">
        <v>54</v>
      </c>
      <c r="E27" s="111"/>
      <c r="F27" s="205">
        <v>25</v>
      </c>
      <c r="G27" s="5">
        <f t="shared" si="2"/>
        <v>451</v>
      </c>
      <c r="H27" s="121" t="s">
        <v>52</v>
      </c>
      <c r="I27" s="122">
        <f t="shared" si="3"/>
        <v>475</v>
      </c>
      <c r="J27" s="6">
        <v>5</v>
      </c>
      <c r="K27" s="56"/>
      <c r="L27" s="56"/>
      <c r="M27" s="192"/>
    </row>
    <row r="28" spans="1:13" ht="15.75" x14ac:dyDescent="0.25">
      <c r="A28" s="191"/>
      <c r="B28" s="109"/>
      <c r="C28" s="21" t="s">
        <v>55</v>
      </c>
      <c r="D28" s="4" t="s">
        <v>56</v>
      </c>
      <c r="E28" s="111"/>
      <c r="F28" s="205">
        <v>10</v>
      </c>
      <c r="G28" s="5">
        <f t="shared" si="2"/>
        <v>476</v>
      </c>
      <c r="H28" s="1" t="s">
        <v>52</v>
      </c>
      <c r="I28" s="122">
        <f t="shared" si="3"/>
        <v>485</v>
      </c>
      <c r="J28" s="6"/>
      <c r="K28" s="56"/>
      <c r="L28" s="56"/>
      <c r="M28" s="192"/>
    </row>
    <row r="29" spans="1:13" ht="15.75" x14ac:dyDescent="0.25">
      <c r="A29" s="191"/>
      <c r="B29" s="109"/>
      <c r="C29" s="21" t="s">
        <v>33</v>
      </c>
      <c r="D29" s="4" t="s">
        <v>57</v>
      </c>
      <c r="E29" s="111"/>
      <c r="F29" s="205">
        <v>5</v>
      </c>
      <c r="G29" s="5">
        <f t="shared" si="2"/>
        <v>486</v>
      </c>
      <c r="H29" s="121" t="s">
        <v>52</v>
      </c>
      <c r="I29" s="122">
        <f t="shared" si="3"/>
        <v>490</v>
      </c>
      <c r="J29" s="6"/>
      <c r="K29" s="56"/>
      <c r="L29" s="56"/>
      <c r="M29" s="192"/>
    </row>
    <row r="30" spans="1:13" ht="15.75" x14ac:dyDescent="0.25">
      <c r="A30" s="191"/>
      <c r="B30" s="109"/>
      <c r="C30" s="21" t="s">
        <v>31</v>
      </c>
      <c r="D30" s="4" t="s">
        <v>53</v>
      </c>
      <c r="E30" s="111"/>
      <c r="F30" s="205">
        <v>5</v>
      </c>
      <c r="G30" s="5">
        <f t="shared" si="2"/>
        <v>491</v>
      </c>
      <c r="H30" s="121" t="s">
        <v>52</v>
      </c>
      <c r="I30" s="122">
        <f t="shared" si="3"/>
        <v>495</v>
      </c>
      <c r="J30" s="6">
        <v>5</v>
      </c>
      <c r="K30" s="56"/>
      <c r="L30" s="56"/>
      <c r="M30" s="192"/>
    </row>
    <row r="31" spans="1:13" ht="15.75" x14ac:dyDescent="0.25">
      <c r="A31" s="191"/>
      <c r="B31" s="109"/>
      <c r="C31" s="21" t="s">
        <v>188</v>
      </c>
      <c r="D31" s="4" t="s">
        <v>187</v>
      </c>
      <c r="E31" s="111"/>
      <c r="F31" s="6">
        <v>5</v>
      </c>
      <c r="G31" s="5">
        <f t="shared" si="2"/>
        <v>496</v>
      </c>
      <c r="H31" s="121" t="s">
        <v>52</v>
      </c>
      <c r="I31" s="122">
        <f t="shared" si="3"/>
        <v>500</v>
      </c>
      <c r="J31" s="6"/>
      <c r="K31" s="56"/>
      <c r="L31" s="56"/>
      <c r="M31" s="192"/>
    </row>
    <row r="32" spans="1:13" ht="15.75" x14ac:dyDescent="0.25">
      <c r="A32" s="191"/>
      <c r="B32" s="75"/>
      <c r="C32" s="50"/>
      <c r="D32" s="211" t="s">
        <v>60</v>
      </c>
      <c r="E32" s="211">
        <f>SUM(E22:E31)</f>
        <v>698</v>
      </c>
      <c r="F32" s="69">
        <f>SUM(F22:F31)</f>
        <v>500</v>
      </c>
      <c r="G32" s="212"/>
      <c r="H32" s="70"/>
      <c r="I32" s="103"/>
      <c r="J32" s="69">
        <f>SUM(J22:J31)</f>
        <v>30</v>
      </c>
      <c r="K32" s="58">
        <f>SUM(K22:K23)</f>
        <v>4</v>
      </c>
      <c r="L32" s="58">
        <f>SUM(L22:L23)</f>
        <v>2</v>
      </c>
      <c r="M32" s="192"/>
    </row>
    <row r="33" spans="1:13" ht="15.75" thickBot="1" x14ac:dyDescent="0.25">
      <c r="A33" s="193"/>
      <c r="B33" s="194"/>
      <c r="C33" s="194"/>
      <c r="D33" s="194"/>
      <c r="E33" s="194"/>
      <c r="F33" s="194"/>
      <c r="G33" s="194"/>
      <c r="H33" s="194"/>
      <c r="I33" s="194"/>
      <c r="J33" s="194"/>
      <c r="K33" s="194"/>
      <c r="L33" s="194"/>
      <c r="M33" s="195"/>
    </row>
  </sheetData>
  <sortState xmlns:xlrd2="http://schemas.microsoft.com/office/spreadsheetml/2017/richdata2" ref="D22:L23">
    <sortCondition ref="D22:D23"/>
  </sortState>
  <mergeCells count="2">
    <mergeCell ref="G5:I5"/>
    <mergeCell ref="G21:I21"/>
  </mergeCells>
  <pageMargins left="0.7" right="0.7" top="0.75" bottom="0.75" header="0.3" footer="0.3"/>
  <pageSetup scale="84" fitToHeight="0" orientation="landscape" r:id="rId1"/>
  <headerFooter>
    <oddHeader xml:space="preserve">&amp;L&amp;"Arial,Bold"&amp;16 24REAA ORDERS&amp;C&amp;"Arial,Bold"&amp;16Chatham School District
REAA 18 Precincts and AVOs&amp;RShade out any section not in election for year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47015-DF10-4911-BB13-4133D745E7AE}">
  <sheetPr>
    <tabColor theme="9" tint="0.79998168889431442"/>
  </sheetPr>
  <dimension ref="A1:M32"/>
  <sheetViews>
    <sheetView view="pageLayout" zoomScaleNormal="100" workbookViewId="0">
      <selection activeCell="K10" sqref="K10"/>
    </sheetView>
  </sheetViews>
  <sheetFormatPr defaultColWidth="6.42578125" defaultRowHeight="15" x14ac:dyDescent="0.2"/>
  <cols>
    <col min="1" max="1" width="3.140625" style="88" customWidth="1"/>
    <col min="2" max="3" width="8.85546875" style="88" customWidth="1"/>
    <col min="4" max="4" width="31.28515625" style="88" bestFit="1"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6.4257812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95" t="s">
        <v>166</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0">
        <f>TOTALS!A36</f>
        <v>900</v>
      </c>
      <c r="C6" s="1" t="s">
        <v>34</v>
      </c>
      <c r="D6" s="4" t="s">
        <v>231</v>
      </c>
      <c r="E6" s="4">
        <v>329</v>
      </c>
      <c r="F6" s="6">
        <v>100</v>
      </c>
      <c r="G6" s="4">
        <v>1</v>
      </c>
      <c r="H6" s="1" t="s">
        <v>52</v>
      </c>
      <c r="I6" s="118">
        <f>G6+F6-1</f>
        <v>100</v>
      </c>
      <c r="J6" s="6">
        <v>5</v>
      </c>
      <c r="K6" s="168">
        <v>2</v>
      </c>
      <c r="L6" s="168" t="s">
        <v>32</v>
      </c>
      <c r="M6" s="192"/>
    </row>
    <row r="7" spans="1:13" ht="15.75" x14ac:dyDescent="0.25">
      <c r="A7" s="191"/>
      <c r="B7" s="109"/>
      <c r="C7" s="1" t="s">
        <v>34</v>
      </c>
      <c r="D7" s="4" t="s">
        <v>232</v>
      </c>
      <c r="E7" s="4">
        <v>554</v>
      </c>
      <c r="F7" s="6">
        <v>200</v>
      </c>
      <c r="G7" s="4">
        <f t="shared" ref="G7:G13" si="0">I6+1</f>
        <v>101</v>
      </c>
      <c r="H7" s="1" t="s">
        <v>52</v>
      </c>
      <c r="I7" s="118">
        <f>G7+F7-1</f>
        <v>300</v>
      </c>
      <c r="J7" s="6">
        <v>5</v>
      </c>
      <c r="K7" s="168">
        <v>2</v>
      </c>
      <c r="L7" s="168">
        <v>2</v>
      </c>
      <c r="M7" s="192"/>
    </row>
    <row r="8" spans="1:13" ht="15.75" x14ac:dyDescent="0.25">
      <c r="A8" s="191"/>
      <c r="B8" s="109"/>
      <c r="C8" s="1" t="s">
        <v>34</v>
      </c>
      <c r="D8" s="4" t="s">
        <v>233</v>
      </c>
      <c r="E8" s="4">
        <v>57</v>
      </c>
      <c r="F8" s="6">
        <v>50</v>
      </c>
      <c r="G8" s="4">
        <f t="shared" si="0"/>
        <v>301</v>
      </c>
      <c r="H8" s="1" t="s">
        <v>52</v>
      </c>
      <c r="I8" s="118">
        <f>G8+F8-1</f>
        <v>350</v>
      </c>
      <c r="J8" s="6">
        <v>5</v>
      </c>
      <c r="K8" s="168">
        <v>2</v>
      </c>
      <c r="L8" s="168" t="s">
        <v>32</v>
      </c>
      <c r="M8" s="192"/>
    </row>
    <row r="9" spans="1:13" ht="15.75" x14ac:dyDescent="0.25">
      <c r="A9" s="191"/>
      <c r="B9" s="109"/>
      <c r="C9" s="1" t="s">
        <v>34</v>
      </c>
      <c r="D9" s="4" t="s">
        <v>234</v>
      </c>
      <c r="E9" s="4">
        <v>47</v>
      </c>
      <c r="F9" s="6">
        <v>50</v>
      </c>
      <c r="G9" s="4">
        <f t="shared" si="0"/>
        <v>351</v>
      </c>
      <c r="H9" s="1" t="s">
        <v>52</v>
      </c>
      <c r="I9" s="118">
        <f>G9+F9-1</f>
        <v>400</v>
      </c>
      <c r="J9" s="6">
        <v>5</v>
      </c>
      <c r="K9" s="168">
        <v>2</v>
      </c>
      <c r="L9" s="168" t="s">
        <v>32</v>
      </c>
      <c r="M9" s="192"/>
    </row>
    <row r="10" spans="1:13" ht="15.75" x14ac:dyDescent="0.25">
      <c r="A10" s="191"/>
      <c r="B10" s="109"/>
      <c r="C10" s="1" t="s">
        <v>34</v>
      </c>
      <c r="D10" s="4" t="s">
        <v>278</v>
      </c>
      <c r="E10" s="4"/>
      <c r="F10" s="6">
        <v>25</v>
      </c>
      <c r="G10" s="4">
        <f t="shared" si="0"/>
        <v>401</v>
      </c>
      <c r="H10" s="1"/>
      <c r="I10" s="118">
        <f t="shared" ref="I10:I23" si="1">G10+F10-1</f>
        <v>425</v>
      </c>
      <c r="J10" s="6">
        <v>5</v>
      </c>
      <c r="K10" s="168"/>
      <c r="L10" s="168"/>
      <c r="M10" s="192"/>
    </row>
    <row r="11" spans="1:13" ht="15.75" x14ac:dyDescent="0.25">
      <c r="A11" s="191"/>
      <c r="B11" s="109"/>
      <c r="C11" s="1" t="s">
        <v>34</v>
      </c>
      <c r="D11" s="4" t="s">
        <v>269</v>
      </c>
      <c r="E11" s="9"/>
      <c r="F11" s="6">
        <v>25</v>
      </c>
      <c r="G11" s="4">
        <f t="shared" si="0"/>
        <v>426</v>
      </c>
      <c r="H11" s="1" t="s">
        <v>52</v>
      </c>
      <c r="I11" s="118">
        <f t="shared" si="1"/>
        <v>450</v>
      </c>
      <c r="J11" s="6">
        <v>5</v>
      </c>
      <c r="K11" s="56"/>
      <c r="L11" s="56"/>
      <c r="M11" s="192"/>
    </row>
    <row r="12" spans="1:13" ht="15.75" x14ac:dyDescent="0.25">
      <c r="A12" s="191"/>
      <c r="B12" s="109"/>
      <c r="C12" s="1" t="s">
        <v>34</v>
      </c>
      <c r="D12" s="4" t="s">
        <v>270</v>
      </c>
      <c r="E12" s="9"/>
      <c r="F12" s="6">
        <v>50</v>
      </c>
      <c r="G12" s="4">
        <f t="shared" si="0"/>
        <v>451</v>
      </c>
      <c r="H12" s="1"/>
      <c r="I12" s="118">
        <f t="shared" si="1"/>
        <v>500</v>
      </c>
      <c r="J12" s="6">
        <v>5</v>
      </c>
      <c r="K12" s="56"/>
      <c r="L12" s="56"/>
      <c r="M12" s="192"/>
    </row>
    <row r="13" spans="1:13" ht="15.75" x14ac:dyDescent="0.25">
      <c r="A13" s="191"/>
      <c r="B13" s="109"/>
      <c r="C13" s="1" t="s">
        <v>34</v>
      </c>
      <c r="D13" s="4" t="s">
        <v>271</v>
      </c>
      <c r="E13" s="9"/>
      <c r="F13" s="6">
        <v>100</v>
      </c>
      <c r="G13" s="4">
        <f t="shared" si="0"/>
        <v>501</v>
      </c>
      <c r="H13" s="1" t="s">
        <v>52</v>
      </c>
      <c r="I13" s="118">
        <f t="shared" si="1"/>
        <v>600</v>
      </c>
      <c r="J13" s="6">
        <v>5</v>
      </c>
      <c r="K13" s="56"/>
      <c r="L13" s="56"/>
      <c r="M13" s="192"/>
    </row>
    <row r="14" spans="1:13" ht="15.75" x14ac:dyDescent="0.25">
      <c r="A14" s="191"/>
      <c r="B14" s="109"/>
      <c r="C14" s="1" t="s">
        <v>34</v>
      </c>
      <c r="D14" s="4" t="s">
        <v>272</v>
      </c>
      <c r="E14" s="9"/>
      <c r="F14" s="6">
        <v>25</v>
      </c>
      <c r="G14" s="4">
        <f t="shared" ref="G14:G16" si="2">I13+1</f>
        <v>601</v>
      </c>
      <c r="H14" s="1" t="s">
        <v>52</v>
      </c>
      <c r="I14" s="118">
        <f t="shared" si="1"/>
        <v>625</v>
      </c>
      <c r="J14" s="6">
        <v>5</v>
      </c>
      <c r="K14" s="56"/>
      <c r="L14" s="56"/>
      <c r="M14" s="192"/>
    </row>
    <row r="15" spans="1:13" ht="15.75" x14ac:dyDescent="0.25">
      <c r="A15" s="191"/>
      <c r="B15" s="109"/>
      <c r="C15" s="1" t="s">
        <v>34</v>
      </c>
      <c r="D15" s="4" t="s">
        <v>273</v>
      </c>
      <c r="E15" s="9"/>
      <c r="F15" s="6">
        <v>25</v>
      </c>
      <c r="G15" s="4">
        <f t="shared" si="2"/>
        <v>626</v>
      </c>
      <c r="H15" s="1" t="s">
        <v>52</v>
      </c>
      <c r="I15" s="118">
        <f t="shared" si="1"/>
        <v>650</v>
      </c>
      <c r="J15" s="6">
        <v>5</v>
      </c>
      <c r="K15" s="56"/>
      <c r="L15" s="56"/>
      <c r="M15" s="192"/>
    </row>
    <row r="16" spans="1:13" ht="15.75" x14ac:dyDescent="0.25">
      <c r="A16" s="89"/>
      <c r="B16" s="108"/>
      <c r="C16" s="11" t="s">
        <v>34</v>
      </c>
      <c r="D16" s="61" t="s">
        <v>274</v>
      </c>
      <c r="E16" s="9"/>
      <c r="F16" s="6">
        <v>50</v>
      </c>
      <c r="G16" s="4">
        <f t="shared" si="2"/>
        <v>651</v>
      </c>
      <c r="H16" s="1" t="s">
        <v>52</v>
      </c>
      <c r="I16" s="118">
        <f t="shared" si="1"/>
        <v>700</v>
      </c>
      <c r="J16" s="6">
        <v>5</v>
      </c>
      <c r="K16" s="56"/>
      <c r="L16" s="56"/>
      <c r="M16" s="90"/>
    </row>
    <row r="17" spans="1:13" ht="15.75" x14ac:dyDescent="0.25">
      <c r="A17" s="191"/>
      <c r="B17" s="109"/>
      <c r="C17" s="1" t="s">
        <v>34</v>
      </c>
      <c r="D17" s="4" t="s">
        <v>275</v>
      </c>
      <c r="E17" s="9"/>
      <c r="F17" s="6">
        <v>100</v>
      </c>
      <c r="G17" s="4">
        <f>I16+1</f>
        <v>701</v>
      </c>
      <c r="H17" s="1" t="s">
        <v>52</v>
      </c>
      <c r="I17" s="118">
        <f t="shared" si="1"/>
        <v>800</v>
      </c>
      <c r="J17" s="6">
        <v>5</v>
      </c>
      <c r="K17" s="56"/>
      <c r="L17" s="56"/>
      <c r="M17" s="192"/>
    </row>
    <row r="18" spans="1:13" ht="15.75" x14ac:dyDescent="0.25">
      <c r="A18" s="191"/>
      <c r="B18" s="109"/>
      <c r="C18" s="21" t="s">
        <v>58</v>
      </c>
      <c r="D18" s="4" t="s">
        <v>59</v>
      </c>
      <c r="E18" s="9"/>
      <c r="F18" s="6">
        <v>200</v>
      </c>
      <c r="G18" s="4">
        <f t="shared" ref="G18:G23" si="3">I17+1</f>
        <v>801</v>
      </c>
      <c r="H18" s="1" t="s">
        <v>52</v>
      </c>
      <c r="I18" s="118">
        <f>G18+F18-1</f>
        <v>1000</v>
      </c>
      <c r="J18" s="6"/>
      <c r="K18" s="56"/>
      <c r="L18" s="56"/>
      <c r="M18" s="192"/>
    </row>
    <row r="19" spans="1:13" ht="15.75" x14ac:dyDescent="0.25">
      <c r="A19" s="191"/>
      <c r="B19" s="109"/>
      <c r="C19" s="21" t="s">
        <v>34</v>
      </c>
      <c r="D19" s="4" t="s">
        <v>54</v>
      </c>
      <c r="E19" s="9"/>
      <c r="F19" s="6">
        <v>25</v>
      </c>
      <c r="G19" s="4">
        <f t="shared" si="3"/>
        <v>1001</v>
      </c>
      <c r="H19" s="1" t="s">
        <v>52</v>
      </c>
      <c r="I19" s="118">
        <f t="shared" si="1"/>
        <v>1025</v>
      </c>
      <c r="J19" s="6">
        <v>5</v>
      </c>
      <c r="K19" s="56"/>
      <c r="L19" s="56"/>
      <c r="M19" s="192"/>
    </row>
    <row r="20" spans="1:13" ht="15.75" x14ac:dyDescent="0.25">
      <c r="A20" s="191"/>
      <c r="B20" s="109"/>
      <c r="C20" s="21" t="s">
        <v>55</v>
      </c>
      <c r="D20" s="4" t="s">
        <v>56</v>
      </c>
      <c r="E20" s="7"/>
      <c r="F20" s="6">
        <v>10</v>
      </c>
      <c r="G20" s="4">
        <f t="shared" si="3"/>
        <v>1026</v>
      </c>
      <c r="H20" s="1" t="s">
        <v>52</v>
      </c>
      <c r="I20" s="118">
        <f t="shared" si="1"/>
        <v>1035</v>
      </c>
      <c r="J20" s="6"/>
      <c r="K20" s="56"/>
      <c r="L20" s="56"/>
      <c r="M20" s="192"/>
    </row>
    <row r="21" spans="1:13" ht="15.75" x14ac:dyDescent="0.25">
      <c r="A21" s="191"/>
      <c r="B21" s="109"/>
      <c r="C21" s="21" t="s">
        <v>33</v>
      </c>
      <c r="D21" s="4" t="s">
        <v>57</v>
      </c>
      <c r="E21" s="9"/>
      <c r="F21" s="6">
        <v>5</v>
      </c>
      <c r="G21" s="4">
        <f t="shared" si="3"/>
        <v>1036</v>
      </c>
      <c r="H21" s="1" t="s">
        <v>52</v>
      </c>
      <c r="I21" s="118">
        <f t="shared" si="1"/>
        <v>1040</v>
      </c>
      <c r="J21" s="6"/>
      <c r="K21" s="56"/>
      <c r="L21" s="56"/>
      <c r="M21" s="192"/>
    </row>
    <row r="22" spans="1:13" ht="15.75" x14ac:dyDescent="0.25">
      <c r="A22" s="191"/>
      <c r="B22" s="109"/>
      <c r="C22" s="21" t="s">
        <v>31</v>
      </c>
      <c r="D22" s="4" t="s">
        <v>53</v>
      </c>
      <c r="E22" s="9"/>
      <c r="F22" s="6">
        <v>5</v>
      </c>
      <c r="G22" s="4">
        <f t="shared" si="3"/>
        <v>1041</v>
      </c>
      <c r="H22" s="1" t="s">
        <v>52</v>
      </c>
      <c r="I22" s="118">
        <f t="shared" si="1"/>
        <v>1045</v>
      </c>
      <c r="J22" s="6">
        <v>5</v>
      </c>
      <c r="K22" s="56">
        <f t="shared" ref="K22:K23" si="4">SUM(I22:J22)</f>
        <v>1050</v>
      </c>
      <c r="L22" s="56"/>
      <c r="M22" s="192"/>
    </row>
    <row r="23" spans="1:13" ht="15.75" x14ac:dyDescent="0.25">
      <c r="A23" s="191"/>
      <c r="B23" s="109"/>
      <c r="C23" s="21" t="s">
        <v>188</v>
      </c>
      <c r="D23" s="4" t="s">
        <v>187</v>
      </c>
      <c r="E23" s="9"/>
      <c r="F23" s="6">
        <v>5</v>
      </c>
      <c r="G23" s="4">
        <f t="shared" si="3"/>
        <v>1046</v>
      </c>
      <c r="H23" s="1" t="s">
        <v>52</v>
      </c>
      <c r="I23" s="118">
        <f t="shared" si="1"/>
        <v>1050</v>
      </c>
      <c r="J23" s="6"/>
      <c r="K23" s="56">
        <f t="shared" si="4"/>
        <v>1050</v>
      </c>
      <c r="L23" s="56"/>
      <c r="M23" s="192"/>
    </row>
    <row r="24" spans="1:13" ht="15.75" x14ac:dyDescent="0.25">
      <c r="A24" s="191"/>
      <c r="B24" s="75"/>
      <c r="C24" s="50"/>
      <c r="D24" s="27" t="s">
        <v>60</v>
      </c>
      <c r="E24" s="68">
        <f>SUM(E6:E23)</f>
        <v>987</v>
      </c>
      <c r="F24" s="78">
        <f>SUM(F6:F23)</f>
        <v>1050</v>
      </c>
      <c r="G24" s="125"/>
      <c r="H24" s="125"/>
      <c r="I24" s="126"/>
      <c r="J24" s="78">
        <f>SUM(J6:J23)</f>
        <v>70</v>
      </c>
      <c r="K24" s="58">
        <f>SUM(K6:K9)</f>
        <v>8</v>
      </c>
      <c r="L24" s="58">
        <f>SUM(L6:L9)</f>
        <v>2</v>
      </c>
      <c r="M24" s="192"/>
    </row>
    <row r="25" spans="1:13" ht="15.75" thickBot="1" x14ac:dyDescent="0.25">
      <c r="A25" s="193"/>
      <c r="B25" s="194"/>
      <c r="C25" s="194"/>
      <c r="D25" s="194"/>
      <c r="E25" s="194"/>
      <c r="F25" s="194"/>
      <c r="G25" s="194"/>
      <c r="H25" s="194"/>
      <c r="I25" s="194"/>
      <c r="J25" s="194"/>
      <c r="K25" s="194"/>
      <c r="L25" s="194"/>
      <c r="M25" s="195"/>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row r="32" spans="1:13" x14ac:dyDescent="0.2">
      <c r="A32" s="99"/>
      <c r="B32" s="99"/>
      <c r="C32" s="99"/>
      <c r="D32" s="99"/>
      <c r="E32" s="99"/>
      <c r="F32" s="99"/>
      <c r="G32" s="99"/>
      <c r="H32" s="99"/>
      <c r="I32" s="99"/>
      <c r="J32" s="99"/>
      <c r="K32" s="99"/>
      <c r="L32" s="99"/>
      <c r="M32" s="99"/>
    </row>
  </sheetData>
  <sortState xmlns:xlrd2="http://schemas.microsoft.com/office/spreadsheetml/2017/richdata2" ref="D7:L9">
    <sortCondition ref="L9"/>
  </sortState>
  <mergeCells count="1">
    <mergeCell ref="G5:I5"/>
  </mergeCells>
  <pageMargins left="0.7" right="0.7" top="0.75" bottom="0.75" header="0.3" footer="0.3"/>
  <pageSetup scale="84" fitToHeight="0" orientation="landscape" r:id="rId1"/>
  <headerFooter>
    <oddHeader xml:space="preserve">&amp;L&amp;"Arial,Bold"&amp;16 24REAA ORDERS&amp;C&amp;"Arial,Bold"&amp;16Southeast Island School District
REAA 19 Precincts and AVOs&amp;RShade out any section not in election for year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FDA02-D08D-4C3E-8FC4-3CBD68303DAF}">
  <sheetPr>
    <tabColor theme="9" tint="0.79998168889431442"/>
  </sheetPr>
  <dimension ref="A1:M31"/>
  <sheetViews>
    <sheetView view="pageLayout" zoomScaleNormal="100" workbookViewId="0">
      <selection activeCell="K7" sqref="K7"/>
    </sheetView>
  </sheetViews>
  <sheetFormatPr defaultColWidth="6.7109375" defaultRowHeight="15" x14ac:dyDescent="0.2"/>
  <cols>
    <col min="1" max="1" width="3.140625" style="88" customWidth="1"/>
    <col min="2" max="3" width="8.85546875" style="88" customWidth="1"/>
    <col min="4" max="4" width="27" style="88" bestFit="1"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6.710937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95" t="s">
        <v>167</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0">
        <f>TOTALS!A37</f>
        <v>901</v>
      </c>
      <c r="C6" s="1" t="s">
        <v>34</v>
      </c>
      <c r="D6" s="4" t="s">
        <v>235</v>
      </c>
      <c r="E6" s="4">
        <v>1035</v>
      </c>
      <c r="F6" s="23">
        <v>425</v>
      </c>
      <c r="G6" s="4">
        <v>1</v>
      </c>
      <c r="H6" s="1" t="s">
        <v>52</v>
      </c>
      <c r="I6" s="22">
        <f>F6</f>
        <v>425</v>
      </c>
      <c r="J6" s="6">
        <v>5</v>
      </c>
      <c r="K6" s="168">
        <v>2</v>
      </c>
      <c r="L6" s="168">
        <v>2</v>
      </c>
      <c r="M6" s="192"/>
    </row>
    <row r="7" spans="1:13" ht="15.75" x14ac:dyDescent="0.25">
      <c r="A7" s="191"/>
      <c r="B7" s="109"/>
      <c r="C7" s="1" t="s">
        <v>34</v>
      </c>
      <c r="D7" s="4" t="s">
        <v>276</v>
      </c>
      <c r="E7" s="9"/>
      <c r="F7" s="23">
        <v>50</v>
      </c>
      <c r="G7" s="3">
        <f t="shared" ref="G7:G13" si="0">I6+1</f>
        <v>426</v>
      </c>
      <c r="H7" s="1" t="s">
        <v>52</v>
      </c>
      <c r="I7" s="22">
        <f t="shared" ref="I7:I13" si="1">G7+F7-1</f>
        <v>475</v>
      </c>
      <c r="J7" s="6">
        <v>5</v>
      </c>
      <c r="K7" s="56"/>
      <c r="L7" s="56"/>
      <c r="M7" s="192"/>
    </row>
    <row r="8" spans="1:13" ht="15.75" x14ac:dyDescent="0.25">
      <c r="A8" s="191"/>
      <c r="B8" s="76"/>
      <c r="C8" s="21" t="s">
        <v>58</v>
      </c>
      <c r="D8" s="4" t="s">
        <v>59</v>
      </c>
      <c r="E8" s="9"/>
      <c r="F8" s="23">
        <v>25</v>
      </c>
      <c r="G8" s="3">
        <f t="shared" si="0"/>
        <v>476</v>
      </c>
      <c r="H8" s="1" t="s">
        <v>52</v>
      </c>
      <c r="I8" s="22">
        <f>G8+F8-1</f>
        <v>500</v>
      </c>
      <c r="J8" s="6"/>
      <c r="K8" s="56"/>
      <c r="L8" s="56"/>
      <c r="M8" s="192"/>
    </row>
    <row r="9" spans="1:13" ht="15.75" x14ac:dyDescent="0.25">
      <c r="A9" s="191"/>
      <c r="B9" s="109"/>
      <c r="C9" s="21" t="s">
        <v>34</v>
      </c>
      <c r="D9" s="4" t="s">
        <v>54</v>
      </c>
      <c r="E9" s="9"/>
      <c r="F9" s="6">
        <v>25</v>
      </c>
      <c r="G9" s="3">
        <f t="shared" si="0"/>
        <v>501</v>
      </c>
      <c r="H9" s="1" t="s">
        <v>52</v>
      </c>
      <c r="I9" s="22">
        <f t="shared" si="1"/>
        <v>525</v>
      </c>
      <c r="J9" s="6">
        <v>5</v>
      </c>
      <c r="K9" s="56"/>
      <c r="L9" s="56"/>
      <c r="M9" s="192"/>
    </row>
    <row r="10" spans="1:13" ht="15.75" x14ac:dyDescent="0.25">
      <c r="A10" s="191"/>
      <c r="B10" s="109"/>
      <c r="C10" s="21" t="s">
        <v>55</v>
      </c>
      <c r="D10" s="4" t="s">
        <v>56</v>
      </c>
      <c r="E10" s="9"/>
      <c r="F10" s="6">
        <v>10</v>
      </c>
      <c r="G10" s="3">
        <f t="shared" si="0"/>
        <v>526</v>
      </c>
      <c r="H10" s="1" t="s">
        <v>52</v>
      </c>
      <c r="I10" s="22">
        <f t="shared" si="1"/>
        <v>535</v>
      </c>
      <c r="J10" s="6"/>
      <c r="K10" s="56"/>
      <c r="L10" s="56"/>
      <c r="M10" s="192"/>
    </row>
    <row r="11" spans="1:13" ht="15.75" x14ac:dyDescent="0.25">
      <c r="A11" s="191"/>
      <c r="B11" s="109"/>
      <c r="C11" s="21" t="s">
        <v>33</v>
      </c>
      <c r="D11" s="4" t="s">
        <v>57</v>
      </c>
      <c r="E11" s="9"/>
      <c r="F11" s="6">
        <v>5</v>
      </c>
      <c r="G11" s="3">
        <f t="shared" si="0"/>
        <v>536</v>
      </c>
      <c r="H11" s="1" t="s">
        <v>52</v>
      </c>
      <c r="I11" s="22">
        <f t="shared" si="1"/>
        <v>540</v>
      </c>
      <c r="J11" s="6"/>
      <c r="K11" s="56"/>
      <c r="L11" s="56"/>
      <c r="M11" s="192"/>
    </row>
    <row r="12" spans="1:13" ht="15.75" x14ac:dyDescent="0.25">
      <c r="A12" s="191"/>
      <c r="B12" s="109"/>
      <c r="C12" s="21" t="s">
        <v>31</v>
      </c>
      <c r="D12" s="4" t="s">
        <v>53</v>
      </c>
      <c r="E12" s="9"/>
      <c r="F12" s="6">
        <v>5</v>
      </c>
      <c r="G12" s="3">
        <f t="shared" si="0"/>
        <v>541</v>
      </c>
      <c r="H12" s="1" t="s">
        <v>52</v>
      </c>
      <c r="I12" s="22">
        <f t="shared" si="1"/>
        <v>545</v>
      </c>
      <c r="J12" s="6">
        <v>5</v>
      </c>
      <c r="K12" s="56"/>
      <c r="L12" s="56"/>
      <c r="M12" s="192"/>
    </row>
    <row r="13" spans="1:13" ht="15.75" x14ac:dyDescent="0.25">
      <c r="A13" s="191"/>
      <c r="B13" s="76"/>
      <c r="C13" s="21" t="s">
        <v>188</v>
      </c>
      <c r="D13" s="4" t="s">
        <v>187</v>
      </c>
      <c r="E13" s="9"/>
      <c r="F13" s="23">
        <v>5</v>
      </c>
      <c r="G13" s="3">
        <f t="shared" si="0"/>
        <v>546</v>
      </c>
      <c r="H13" s="1" t="s">
        <v>52</v>
      </c>
      <c r="I13" s="22">
        <f t="shared" si="1"/>
        <v>550</v>
      </c>
      <c r="J13" s="23"/>
      <c r="K13" s="56"/>
      <c r="L13" s="56"/>
      <c r="M13" s="192"/>
    </row>
    <row r="14" spans="1:13" ht="15.75" x14ac:dyDescent="0.25">
      <c r="A14" s="191"/>
      <c r="B14" s="16"/>
      <c r="C14" s="50"/>
      <c r="D14" s="37" t="s">
        <v>60</v>
      </c>
      <c r="E14" s="37">
        <f>SUM(E6:E13)</f>
        <v>1035</v>
      </c>
      <c r="F14" s="78">
        <f>SUM(F6:F13)</f>
        <v>550</v>
      </c>
      <c r="G14" s="24"/>
      <c r="H14" s="79"/>
      <c r="I14" s="68"/>
      <c r="J14" s="68">
        <f>SUM(J6:J13)</f>
        <v>20</v>
      </c>
      <c r="K14" s="58">
        <f>K6</f>
        <v>2</v>
      </c>
      <c r="L14" s="58">
        <f>L6</f>
        <v>2</v>
      </c>
      <c r="M14" s="192"/>
    </row>
    <row r="15" spans="1:13" ht="15.75" thickBot="1" x14ac:dyDescent="0.25">
      <c r="A15" s="91"/>
      <c r="B15" s="92"/>
      <c r="C15" s="92"/>
      <c r="D15" s="92"/>
      <c r="E15" s="92"/>
      <c r="F15" s="92"/>
      <c r="G15" s="92"/>
      <c r="H15" s="92"/>
      <c r="I15" s="92"/>
      <c r="J15" s="92"/>
      <c r="K15" s="92"/>
      <c r="L15" s="92"/>
      <c r="M15" s="93"/>
    </row>
    <row r="16" spans="1:13" x14ac:dyDescent="0.2">
      <c r="A16" s="99"/>
      <c r="B16" s="99"/>
      <c r="C16" s="99"/>
      <c r="D16" s="99"/>
      <c r="E16" s="99"/>
      <c r="F16" s="99"/>
      <c r="G16" s="99"/>
      <c r="H16" s="99"/>
      <c r="I16" s="99"/>
      <c r="J16" s="99"/>
      <c r="K16" s="99"/>
      <c r="L16" s="99"/>
      <c r="M16" s="99"/>
    </row>
    <row r="17" spans="1:13" x14ac:dyDescent="0.2">
      <c r="A17" s="99"/>
      <c r="B17" s="99"/>
      <c r="C17" s="99"/>
      <c r="D17" s="99"/>
      <c r="E17" s="99"/>
      <c r="F17" s="99"/>
      <c r="G17" s="99"/>
      <c r="H17" s="99"/>
      <c r="I17" s="99"/>
      <c r="J17" s="99"/>
      <c r="K17" s="99"/>
      <c r="L17" s="99"/>
      <c r="M17" s="99"/>
    </row>
    <row r="18" spans="1:13" x14ac:dyDescent="0.2">
      <c r="A18" s="99"/>
      <c r="B18" s="99"/>
      <c r="C18" s="99"/>
      <c r="D18" s="99"/>
      <c r="E18" s="99"/>
      <c r="F18" s="99"/>
      <c r="G18" s="99"/>
      <c r="H18" s="99"/>
      <c r="I18" s="99"/>
      <c r="J18" s="99"/>
      <c r="K18" s="99"/>
      <c r="L18" s="99"/>
      <c r="M18" s="99"/>
    </row>
    <row r="19" spans="1:13" x14ac:dyDescent="0.2">
      <c r="A19" s="99"/>
      <c r="B19" s="99"/>
      <c r="C19" s="99"/>
      <c r="D19" s="99"/>
      <c r="E19" s="99"/>
      <c r="F19" s="99"/>
      <c r="G19" s="99"/>
      <c r="H19" s="99"/>
      <c r="I19" s="99"/>
      <c r="J19" s="99"/>
      <c r="K19" s="99"/>
      <c r="L19" s="99"/>
      <c r="M19" s="99"/>
    </row>
    <row r="20" spans="1:13" x14ac:dyDescent="0.2">
      <c r="A20" s="99"/>
      <c r="B20" s="99"/>
      <c r="C20" s="99"/>
      <c r="D20" s="99"/>
      <c r="E20" s="99"/>
      <c r="F20" s="99"/>
      <c r="G20" s="99"/>
      <c r="H20" s="99"/>
      <c r="I20" s="99"/>
      <c r="J20" s="99"/>
      <c r="K20" s="99"/>
      <c r="L20" s="99"/>
      <c r="M20" s="99"/>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sheetData>
  <mergeCells count="1">
    <mergeCell ref="G5:I5"/>
  </mergeCells>
  <pageMargins left="0.7" right="0.7" top="0.75" bottom="0.75" header="0.3" footer="0.3"/>
  <pageSetup scale="84" fitToHeight="0" orientation="landscape" r:id="rId1"/>
  <headerFooter>
    <oddHeader xml:space="preserve">&amp;L&amp;"Arial,Bold"&amp;16 24REAA ORDERS&amp;C&amp;"Arial,Bold"&amp;16Annette Island School District
REAA 20 Precincts and AVOs&amp;RShade out any section not in election for year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B756A-9EE6-44DC-AD52-76468D1DD53B}">
  <sheetPr>
    <tabColor theme="7" tint="0.79998168889431442"/>
  </sheetPr>
  <dimension ref="A1:M31"/>
  <sheetViews>
    <sheetView view="pageLayout" zoomScaleNormal="100" workbookViewId="0">
      <selection activeCell="L8" sqref="L8"/>
    </sheetView>
  </sheetViews>
  <sheetFormatPr defaultColWidth="6.42578125" defaultRowHeight="15" x14ac:dyDescent="0.2"/>
  <cols>
    <col min="1" max="1" width="3.140625" style="88" customWidth="1"/>
    <col min="2" max="3" width="8.85546875" style="88" customWidth="1"/>
    <col min="4" max="4" width="27" style="88" bestFit="1" customWidth="1"/>
    <col min="5" max="5" width="12.7109375" style="88" bestFit="1" customWidth="1"/>
    <col min="6" max="6" width="22.7109375"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6.4257812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224" t="s">
        <v>279</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0">
        <f>TOTALS!A38</f>
        <v>904</v>
      </c>
      <c r="C6" s="1" t="s">
        <v>34</v>
      </c>
      <c r="D6" s="4" t="s">
        <v>238</v>
      </c>
      <c r="E6" s="4">
        <v>113</v>
      </c>
      <c r="F6" s="23">
        <v>50</v>
      </c>
      <c r="G6" s="4">
        <v>1</v>
      </c>
      <c r="H6" s="1" t="s">
        <v>52</v>
      </c>
      <c r="I6" s="22">
        <f>F6</f>
        <v>50</v>
      </c>
      <c r="J6" s="6">
        <v>5</v>
      </c>
      <c r="K6" s="168">
        <v>2</v>
      </c>
      <c r="L6" s="168" t="s">
        <v>32</v>
      </c>
      <c r="M6" s="192"/>
    </row>
    <row r="7" spans="1:13" ht="15.75" x14ac:dyDescent="0.25">
      <c r="A7" s="191"/>
      <c r="B7" s="109"/>
      <c r="C7" s="1" t="s">
        <v>55</v>
      </c>
      <c r="D7" s="4" t="s">
        <v>236</v>
      </c>
      <c r="E7" s="4">
        <v>248</v>
      </c>
      <c r="F7" s="23">
        <v>175</v>
      </c>
      <c r="G7" s="3">
        <f t="shared" ref="G7" si="0">I6+1</f>
        <v>51</v>
      </c>
      <c r="H7" s="1" t="s">
        <v>52</v>
      </c>
      <c r="I7" s="22">
        <f t="shared" ref="I7:I15" si="1">G7+F7-1</f>
        <v>225</v>
      </c>
      <c r="J7" s="6">
        <v>10</v>
      </c>
      <c r="K7" s="168">
        <v>2</v>
      </c>
      <c r="L7" s="168">
        <v>2</v>
      </c>
      <c r="M7" s="192"/>
    </row>
    <row r="8" spans="1:13" ht="15.75" x14ac:dyDescent="0.25">
      <c r="A8" s="191"/>
      <c r="B8" s="109"/>
      <c r="C8" s="1" t="s">
        <v>34</v>
      </c>
      <c r="D8" s="4" t="s">
        <v>239</v>
      </c>
      <c r="E8" s="9"/>
      <c r="F8" s="119"/>
      <c r="G8" s="3">
        <f>I7+1</f>
        <v>226</v>
      </c>
      <c r="H8" s="1"/>
      <c r="I8" s="22">
        <f t="shared" si="1"/>
        <v>225</v>
      </c>
      <c r="J8" s="6"/>
      <c r="K8" s="168"/>
      <c r="L8" s="168" t="s">
        <v>32</v>
      </c>
      <c r="M8" s="192"/>
    </row>
    <row r="9" spans="1:13" ht="15.75" x14ac:dyDescent="0.25">
      <c r="A9" s="191"/>
      <c r="B9" s="109"/>
      <c r="C9" s="1" t="s">
        <v>55</v>
      </c>
      <c r="D9" s="4" t="s">
        <v>168</v>
      </c>
      <c r="E9" s="9"/>
      <c r="F9" s="23">
        <v>50</v>
      </c>
      <c r="G9" s="3">
        <f>I8+1</f>
        <v>226</v>
      </c>
      <c r="H9" s="1" t="s">
        <v>52</v>
      </c>
      <c r="I9" s="22">
        <f t="shared" si="1"/>
        <v>275</v>
      </c>
      <c r="J9" s="6">
        <v>5</v>
      </c>
      <c r="K9" s="56"/>
      <c r="L9" s="56"/>
      <c r="M9" s="192"/>
    </row>
    <row r="10" spans="1:13" ht="15.75" x14ac:dyDescent="0.25">
      <c r="A10" s="89"/>
      <c r="B10" s="108"/>
      <c r="C10" s="21" t="s">
        <v>58</v>
      </c>
      <c r="D10" s="4" t="s">
        <v>59</v>
      </c>
      <c r="E10" s="9"/>
      <c r="F10" s="66">
        <v>50</v>
      </c>
      <c r="G10" s="3">
        <f t="shared" ref="G10:G15" si="2">I9+1</f>
        <v>276</v>
      </c>
      <c r="H10" s="11" t="s">
        <v>52</v>
      </c>
      <c r="I10" s="83">
        <f>G10+F10-1</f>
        <v>325</v>
      </c>
      <c r="J10" s="66"/>
      <c r="K10" s="56"/>
      <c r="L10" s="56"/>
      <c r="M10" s="90"/>
    </row>
    <row r="11" spans="1:13" ht="15.75" x14ac:dyDescent="0.25">
      <c r="A11" s="191"/>
      <c r="B11" s="109"/>
      <c r="C11" s="21" t="s">
        <v>55</v>
      </c>
      <c r="D11" s="4" t="s">
        <v>56</v>
      </c>
      <c r="E11" s="9"/>
      <c r="F11" s="6">
        <v>25</v>
      </c>
      <c r="G11" s="3">
        <f t="shared" si="2"/>
        <v>326</v>
      </c>
      <c r="H11" s="1" t="s">
        <v>52</v>
      </c>
      <c r="I11" s="22">
        <f>G11+F11-1</f>
        <v>350</v>
      </c>
      <c r="J11" s="6"/>
      <c r="K11" s="56"/>
      <c r="L11" s="56"/>
      <c r="M11" s="192"/>
    </row>
    <row r="12" spans="1:13" ht="15.75" x14ac:dyDescent="0.25">
      <c r="A12" s="191"/>
      <c r="B12" s="109"/>
      <c r="C12" s="21" t="s">
        <v>34</v>
      </c>
      <c r="D12" s="4" t="s">
        <v>54</v>
      </c>
      <c r="E12" s="9"/>
      <c r="F12" s="23">
        <v>25</v>
      </c>
      <c r="G12" s="3">
        <f t="shared" si="2"/>
        <v>351</v>
      </c>
      <c r="H12" s="1"/>
      <c r="I12" s="22">
        <f t="shared" si="1"/>
        <v>375</v>
      </c>
      <c r="J12" s="6">
        <v>5</v>
      </c>
      <c r="K12" s="56"/>
      <c r="L12" s="56"/>
      <c r="M12" s="192"/>
    </row>
    <row r="13" spans="1:13" ht="15.75" x14ac:dyDescent="0.25">
      <c r="A13" s="191"/>
      <c r="B13" s="109"/>
      <c r="C13" s="21" t="s">
        <v>33</v>
      </c>
      <c r="D13" s="4" t="s">
        <v>57</v>
      </c>
      <c r="E13" s="9"/>
      <c r="F13" s="6">
        <v>5</v>
      </c>
      <c r="G13" s="3">
        <f t="shared" si="2"/>
        <v>376</v>
      </c>
      <c r="H13" s="1" t="s">
        <v>52</v>
      </c>
      <c r="I13" s="22">
        <f t="shared" si="1"/>
        <v>380</v>
      </c>
      <c r="J13" s="6"/>
      <c r="K13" s="56"/>
      <c r="L13" s="56"/>
      <c r="M13" s="192"/>
    </row>
    <row r="14" spans="1:13" ht="15.75" x14ac:dyDescent="0.25">
      <c r="A14" s="191"/>
      <c r="B14" s="109"/>
      <c r="C14" s="21" t="s">
        <v>31</v>
      </c>
      <c r="D14" s="4" t="s">
        <v>53</v>
      </c>
      <c r="E14" s="9"/>
      <c r="F14" s="6">
        <v>5</v>
      </c>
      <c r="G14" s="3">
        <f t="shared" si="2"/>
        <v>381</v>
      </c>
      <c r="H14" s="1" t="s">
        <v>52</v>
      </c>
      <c r="I14" s="22">
        <f t="shared" si="1"/>
        <v>385</v>
      </c>
      <c r="J14" s="6">
        <v>5</v>
      </c>
      <c r="K14" s="56"/>
      <c r="L14" s="56"/>
      <c r="M14" s="192"/>
    </row>
    <row r="15" spans="1:13" ht="15.75" x14ac:dyDescent="0.25">
      <c r="A15" s="191"/>
      <c r="B15" s="109"/>
      <c r="C15" s="21" t="s">
        <v>188</v>
      </c>
      <c r="D15" s="4" t="s">
        <v>187</v>
      </c>
      <c r="E15" s="9"/>
      <c r="F15" s="6">
        <v>5</v>
      </c>
      <c r="G15" s="3">
        <f t="shared" si="2"/>
        <v>386</v>
      </c>
      <c r="H15" s="1" t="s">
        <v>52</v>
      </c>
      <c r="I15" s="22">
        <f t="shared" si="1"/>
        <v>390</v>
      </c>
      <c r="J15" s="6"/>
      <c r="K15" s="56"/>
      <c r="L15" s="56"/>
      <c r="M15" s="192"/>
    </row>
    <row r="16" spans="1:13" ht="15.75" x14ac:dyDescent="0.25">
      <c r="A16" s="191"/>
      <c r="B16" s="16"/>
      <c r="C16" s="50"/>
      <c r="D16" s="37" t="s">
        <v>60</v>
      </c>
      <c r="E16" s="68">
        <f>SUM(E6:E15)</f>
        <v>361</v>
      </c>
      <c r="F16" s="84">
        <f>SUM(F6:F15)</f>
        <v>390</v>
      </c>
      <c r="G16" s="24"/>
      <c r="H16" s="79"/>
      <c r="I16" s="68"/>
      <c r="J16" s="68">
        <f>SUM(J6:J15)</f>
        <v>30</v>
      </c>
      <c r="K16" s="58">
        <f>SUM(K6:K8)</f>
        <v>4</v>
      </c>
      <c r="L16" s="58">
        <f>SUM(L6:L7)</f>
        <v>2</v>
      </c>
      <c r="M16" s="192"/>
    </row>
    <row r="17" spans="1:13" ht="15.75" thickBot="1" x14ac:dyDescent="0.25">
      <c r="A17" s="193"/>
      <c r="B17" s="194"/>
      <c r="C17" s="194"/>
      <c r="D17" s="194"/>
      <c r="E17" s="194"/>
      <c r="F17" s="194"/>
      <c r="G17" s="194"/>
      <c r="H17" s="194"/>
      <c r="I17" s="194"/>
      <c r="J17" s="194"/>
      <c r="K17" s="194"/>
      <c r="L17" s="194"/>
      <c r="M17" s="195"/>
    </row>
    <row r="18" spans="1:13" x14ac:dyDescent="0.2">
      <c r="A18" s="99"/>
      <c r="B18" s="99"/>
      <c r="C18" s="99"/>
      <c r="D18" s="99"/>
      <c r="E18" s="99"/>
      <c r="F18" s="99"/>
      <c r="G18" s="99"/>
      <c r="H18" s="99"/>
      <c r="I18" s="99"/>
      <c r="J18" s="99"/>
      <c r="K18" s="99"/>
      <c r="L18" s="99"/>
      <c r="M18" s="99"/>
    </row>
    <row r="19" spans="1:13" ht="35.25" customHeight="1" x14ac:dyDescent="0.2">
      <c r="A19" s="411" t="s">
        <v>185</v>
      </c>
      <c r="B19" s="411"/>
      <c r="C19" s="411"/>
      <c r="D19" s="411"/>
      <c r="E19" s="411"/>
      <c r="F19" s="411"/>
      <c r="G19" s="411"/>
      <c r="H19" s="411"/>
      <c r="I19" s="411"/>
      <c r="J19" s="411"/>
      <c r="K19" s="411"/>
      <c r="L19" s="411"/>
      <c r="M19" s="411"/>
    </row>
    <row r="20" spans="1:13" x14ac:dyDescent="0.2">
      <c r="A20" s="99"/>
      <c r="B20" s="99"/>
      <c r="C20" s="99"/>
      <c r="D20" s="99"/>
      <c r="E20" s="99"/>
      <c r="F20" s="99"/>
      <c r="G20" s="99"/>
      <c r="H20" s="99"/>
      <c r="I20" s="99"/>
      <c r="J20" s="99"/>
      <c r="K20" s="99"/>
      <c r="L20" s="99"/>
      <c r="M20" s="99"/>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sheetData>
  <mergeCells count="2">
    <mergeCell ref="G5:I5"/>
    <mergeCell ref="A19:M19"/>
  </mergeCells>
  <pageMargins left="0.7" right="0.7" top="0.75" bottom="0.75" header="0.3" footer="0.3"/>
  <pageSetup scale="84" fitToHeight="0" orientation="landscape" r:id="rId1"/>
  <headerFooter>
    <oddHeader xml:space="preserve">&amp;L&amp;"Arial,Bold"&amp;16 24REAA ORDERS&amp;C&amp;"Arial,Bold"&amp;16Chugach School District
REAA 21 Precincts and AVOs&amp;RShade out any section not in election for year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27B87-6024-488D-943A-128025A0D146}">
  <sheetPr>
    <tabColor theme="8" tint="0.79998168889431442"/>
  </sheetPr>
  <dimension ref="A1:M31"/>
  <sheetViews>
    <sheetView view="pageLayout" zoomScaleNormal="100" workbookViewId="0">
      <selection activeCell="F7" sqref="F7"/>
    </sheetView>
  </sheetViews>
  <sheetFormatPr defaultColWidth="6.7109375" defaultRowHeight="15" x14ac:dyDescent="0.2"/>
  <cols>
    <col min="1" max="1" width="3.140625" style="88" customWidth="1"/>
    <col min="2" max="3" width="8.85546875" style="88" customWidth="1"/>
    <col min="4" max="4" width="27" style="88" bestFit="1"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6.710937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95" t="s">
        <v>169</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0">
        <f>TOTALS!A39</f>
        <v>925</v>
      </c>
      <c r="C6" s="1" t="s">
        <v>31</v>
      </c>
      <c r="D6" s="4" t="s">
        <v>237</v>
      </c>
      <c r="E6" s="4">
        <v>560</v>
      </c>
      <c r="F6" s="23">
        <v>150</v>
      </c>
      <c r="G6" s="4">
        <v>1</v>
      </c>
      <c r="H6" s="1" t="s">
        <v>52</v>
      </c>
      <c r="I6" s="22">
        <f>F6</f>
        <v>150</v>
      </c>
      <c r="J6" s="6">
        <v>5</v>
      </c>
      <c r="K6" s="168">
        <v>3</v>
      </c>
      <c r="L6" s="168">
        <v>2</v>
      </c>
      <c r="M6" s="192"/>
    </row>
    <row r="7" spans="1:13" ht="15.75" x14ac:dyDescent="0.25">
      <c r="A7" s="191"/>
      <c r="B7" s="109"/>
      <c r="C7" s="21" t="s">
        <v>58</v>
      </c>
      <c r="D7" s="4" t="s">
        <v>59</v>
      </c>
      <c r="E7" s="9"/>
      <c r="F7" s="6">
        <v>25</v>
      </c>
      <c r="G7" s="3">
        <f>SUM(I6+1)</f>
        <v>151</v>
      </c>
      <c r="H7" s="1" t="s">
        <v>52</v>
      </c>
      <c r="I7" s="22">
        <f>G7+F7-1</f>
        <v>175</v>
      </c>
      <c r="J7" s="23"/>
      <c r="K7" s="56"/>
      <c r="L7" s="56"/>
      <c r="M7" s="192"/>
    </row>
    <row r="8" spans="1:13" ht="15.75" x14ac:dyDescent="0.25">
      <c r="A8" s="191"/>
      <c r="B8" s="109"/>
      <c r="C8" s="21" t="s">
        <v>34</v>
      </c>
      <c r="D8" s="4" t="s">
        <v>54</v>
      </c>
      <c r="E8" s="9"/>
      <c r="F8" s="6">
        <v>25</v>
      </c>
      <c r="G8" s="3">
        <f t="shared" ref="G8:G12" si="0">SUM(I7+1)</f>
        <v>176</v>
      </c>
      <c r="H8" s="1" t="s">
        <v>52</v>
      </c>
      <c r="I8" s="22">
        <f t="shared" ref="I8:I12" si="1">G8+F8-1</f>
        <v>200</v>
      </c>
      <c r="J8" s="23"/>
      <c r="K8" s="56"/>
      <c r="L8" s="56"/>
      <c r="M8" s="192"/>
    </row>
    <row r="9" spans="1:13" ht="15.75" x14ac:dyDescent="0.25">
      <c r="A9" s="191"/>
      <c r="B9" s="109"/>
      <c r="C9" s="21" t="s">
        <v>55</v>
      </c>
      <c r="D9" s="4" t="s">
        <v>56</v>
      </c>
      <c r="E9" s="9"/>
      <c r="F9" s="6">
        <v>10</v>
      </c>
      <c r="G9" s="3">
        <f t="shared" si="0"/>
        <v>201</v>
      </c>
      <c r="H9" s="1"/>
      <c r="I9" s="22">
        <f t="shared" si="1"/>
        <v>210</v>
      </c>
      <c r="J9" s="23"/>
      <c r="K9" s="56"/>
      <c r="L9" s="56" t="s">
        <v>32</v>
      </c>
      <c r="M9" s="192"/>
    </row>
    <row r="10" spans="1:13" ht="15.75" x14ac:dyDescent="0.25">
      <c r="A10" s="191"/>
      <c r="B10" s="109"/>
      <c r="C10" s="21" t="s">
        <v>33</v>
      </c>
      <c r="D10" s="4" t="s">
        <v>57</v>
      </c>
      <c r="E10" s="9"/>
      <c r="F10" s="6">
        <v>5</v>
      </c>
      <c r="G10" s="3">
        <f t="shared" si="0"/>
        <v>211</v>
      </c>
      <c r="H10" s="1" t="s">
        <v>52</v>
      </c>
      <c r="I10" s="22">
        <f t="shared" si="1"/>
        <v>215</v>
      </c>
      <c r="J10" s="6"/>
      <c r="K10" s="56"/>
      <c r="L10" s="56"/>
      <c r="M10" s="192"/>
    </row>
    <row r="11" spans="1:13" ht="15.75" x14ac:dyDescent="0.25">
      <c r="A11" s="191"/>
      <c r="B11" s="109"/>
      <c r="C11" s="21" t="s">
        <v>31</v>
      </c>
      <c r="D11" s="4" t="s">
        <v>53</v>
      </c>
      <c r="E11" s="9"/>
      <c r="F11" s="6">
        <v>5</v>
      </c>
      <c r="G11" s="3">
        <f t="shared" si="0"/>
        <v>216</v>
      </c>
      <c r="H11" s="1" t="s">
        <v>52</v>
      </c>
      <c r="I11" s="22">
        <f t="shared" si="1"/>
        <v>220</v>
      </c>
      <c r="J11" s="6">
        <v>5</v>
      </c>
      <c r="K11" s="57">
        <v>3</v>
      </c>
      <c r="L11" s="56"/>
      <c r="M11" s="192"/>
    </row>
    <row r="12" spans="1:13" ht="15.75" x14ac:dyDescent="0.25">
      <c r="A12" s="191"/>
      <c r="B12" s="109"/>
      <c r="C12" s="21" t="s">
        <v>188</v>
      </c>
      <c r="D12" s="4" t="s">
        <v>187</v>
      </c>
      <c r="E12" s="9"/>
      <c r="F12" s="6">
        <v>5</v>
      </c>
      <c r="G12" s="3">
        <f t="shared" si="0"/>
        <v>221</v>
      </c>
      <c r="H12" s="1" t="s">
        <v>52</v>
      </c>
      <c r="I12" s="22">
        <f t="shared" si="1"/>
        <v>225</v>
      </c>
      <c r="J12" s="6"/>
      <c r="K12" s="56"/>
      <c r="L12" s="56"/>
      <c r="M12" s="192"/>
    </row>
    <row r="13" spans="1:13" ht="15.75" x14ac:dyDescent="0.25">
      <c r="A13" s="191"/>
      <c r="B13" s="16"/>
      <c r="C13" s="50"/>
      <c r="D13" s="24" t="s">
        <v>60</v>
      </c>
      <c r="E13" s="37">
        <f>SUM(E6:E12)</f>
        <v>560</v>
      </c>
      <c r="F13" s="78">
        <f>SUM(F6:F12)</f>
        <v>225</v>
      </c>
      <c r="G13" s="79"/>
      <c r="H13" s="79"/>
      <c r="I13" s="79"/>
      <c r="J13" s="25">
        <f>SUM(J6:J12)</f>
        <v>10</v>
      </c>
      <c r="K13" s="58">
        <f>K6</f>
        <v>3</v>
      </c>
      <c r="L13" s="58">
        <f>SUM(L6:L12)</f>
        <v>2</v>
      </c>
      <c r="M13" s="192"/>
    </row>
    <row r="14" spans="1:13" ht="15.75" thickBot="1" x14ac:dyDescent="0.25">
      <c r="A14" s="193"/>
      <c r="B14" s="194"/>
      <c r="C14" s="194"/>
      <c r="D14" s="194"/>
      <c r="E14" s="194"/>
      <c r="F14" s="194"/>
      <c r="G14" s="194"/>
      <c r="H14" s="194"/>
      <c r="I14" s="194"/>
      <c r="J14" s="194"/>
      <c r="K14" s="194"/>
      <c r="L14" s="194"/>
      <c r="M14" s="195"/>
    </row>
    <row r="16" spans="1:13" x14ac:dyDescent="0.2">
      <c r="A16" s="99"/>
      <c r="B16" s="99"/>
      <c r="C16" s="99"/>
      <c r="D16" s="99"/>
      <c r="E16" s="99"/>
      <c r="F16" s="99"/>
      <c r="G16" s="99"/>
      <c r="H16" s="99"/>
      <c r="I16" s="99"/>
      <c r="J16" s="99"/>
      <c r="K16" s="99"/>
      <c r="L16" s="99"/>
      <c r="M16" s="99"/>
    </row>
    <row r="17" spans="1:13" x14ac:dyDescent="0.2">
      <c r="A17" s="99"/>
      <c r="B17" s="99"/>
      <c r="C17" s="99"/>
      <c r="D17" s="99"/>
      <c r="E17" s="99"/>
      <c r="F17" s="99"/>
      <c r="G17" s="99"/>
      <c r="H17" s="99"/>
      <c r="I17" s="99"/>
      <c r="J17" s="99"/>
      <c r="K17" s="99"/>
      <c r="L17" s="99"/>
      <c r="M17" s="99"/>
    </row>
    <row r="18" spans="1:13" x14ac:dyDescent="0.2">
      <c r="A18" s="99"/>
      <c r="B18" s="99"/>
      <c r="C18" s="99"/>
      <c r="D18" s="99"/>
      <c r="E18" s="99"/>
      <c r="F18" s="99"/>
      <c r="G18" s="99"/>
      <c r="H18" s="99"/>
      <c r="I18" s="99"/>
      <c r="J18" s="99"/>
      <c r="K18" s="99"/>
      <c r="L18" s="99"/>
      <c r="M18" s="99"/>
    </row>
    <row r="19" spans="1:13" x14ac:dyDescent="0.2">
      <c r="A19" s="99"/>
      <c r="B19" s="99"/>
      <c r="C19" s="99"/>
      <c r="D19" s="99"/>
      <c r="E19" s="99"/>
      <c r="F19" s="99"/>
      <c r="G19" s="99"/>
      <c r="H19" s="99"/>
      <c r="I19" s="99"/>
      <c r="J19" s="99"/>
      <c r="K19" s="99"/>
      <c r="L19" s="99"/>
      <c r="M19" s="99"/>
    </row>
    <row r="20" spans="1:13" x14ac:dyDescent="0.2">
      <c r="A20" s="99"/>
      <c r="B20" s="99"/>
      <c r="C20" s="99"/>
      <c r="D20" s="99"/>
      <c r="E20" s="99"/>
      <c r="F20" s="99"/>
      <c r="G20" s="99"/>
      <c r="H20" s="99"/>
      <c r="I20" s="99"/>
      <c r="J20" s="99"/>
      <c r="K20" s="99"/>
      <c r="L20" s="99"/>
      <c r="M20" s="99"/>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sheetData>
  <mergeCells count="1">
    <mergeCell ref="G5:I5"/>
  </mergeCells>
  <pageMargins left="0.7" right="0.7" top="0.75" bottom="0.75" header="0.3" footer="0.3"/>
  <pageSetup scale="84" fitToHeight="0" orientation="landscape" r:id="rId1"/>
  <headerFooter>
    <oddHeader xml:space="preserve">&amp;L&amp;"Arial,Bold"&amp;16 24REAA ORDERS&amp;C&amp;"Arial,Bold"&amp;16Kashunamiut School District
REAA 22 Precincts and AVOs&amp;RShade out any section not in election for year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6283-55FB-427A-A471-1D80EB6EC2C3}">
  <sheetPr>
    <tabColor theme="8" tint="0.79998168889431442"/>
  </sheetPr>
  <dimension ref="A1:M31"/>
  <sheetViews>
    <sheetView view="pageLayout" zoomScaleNormal="100" workbookViewId="0">
      <selection activeCell="D7" sqref="D7"/>
    </sheetView>
  </sheetViews>
  <sheetFormatPr defaultColWidth="5" defaultRowHeight="15" x14ac:dyDescent="0.2"/>
  <cols>
    <col min="1" max="1" width="3.140625" style="88" customWidth="1"/>
    <col min="2" max="3" width="8.85546875" style="88" customWidth="1"/>
    <col min="4" max="4" width="27" style="88" bestFit="1" customWidth="1"/>
    <col min="5" max="5" width="12.7109375" style="88" bestFit="1" customWidth="1"/>
    <col min="6" max="6" width="19" style="88" bestFit="1" customWidth="1"/>
    <col min="7" max="9" width="6.42578125" style="88" customWidth="1"/>
    <col min="10" max="10" width="10.85546875" style="88" bestFit="1" customWidth="1"/>
    <col min="11" max="11" width="13" style="88" bestFit="1" customWidth="1"/>
    <col min="12" max="12" width="11.85546875" style="88" bestFit="1" customWidth="1"/>
    <col min="13" max="13" width="3.140625" style="88" customWidth="1"/>
    <col min="14" max="16384" width="5" style="88"/>
  </cols>
  <sheetData>
    <row r="1" spans="1:13" ht="15.75" thickBot="1" x14ac:dyDescent="0.25"/>
    <row r="2" spans="1:13" x14ac:dyDescent="0.2">
      <c r="A2" s="196"/>
      <c r="B2" s="197"/>
      <c r="C2" s="197"/>
      <c r="D2" s="197"/>
      <c r="E2" s="197"/>
      <c r="F2" s="197"/>
      <c r="G2" s="197"/>
      <c r="H2" s="197"/>
      <c r="I2" s="197"/>
      <c r="J2" s="197"/>
      <c r="K2" s="197"/>
      <c r="L2" s="197"/>
      <c r="M2" s="198"/>
    </row>
    <row r="3" spans="1:13" ht="15.75" x14ac:dyDescent="0.25">
      <c r="A3" s="191"/>
      <c r="B3" s="95" t="s">
        <v>170</v>
      </c>
      <c r="C3" s="99"/>
      <c r="D3" s="99"/>
      <c r="E3" s="99"/>
      <c r="F3" s="42" t="s">
        <v>84</v>
      </c>
      <c r="G3" s="6">
        <v>2</v>
      </c>
      <c r="H3" s="99"/>
      <c r="I3" s="99"/>
      <c r="J3" s="99"/>
      <c r="K3" s="99"/>
      <c r="L3" s="99"/>
      <c r="M3" s="192"/>
    </row>
    <row r="4" spans="1:13" x14ac:dyDescent="0.2">
      <c r="A4" s="191"/>
      <c r="B4" s="99"/>
      <c r="C4" s="99"/>
      <c r="D4" s="99"/>
      <c r="E4" s="99"/>
      <c r="F4" s="99"/>
      <c r="G4" s="99"/>
      <c r="H4" s="99"/>
      <c r="I4" s="99"/>
      <c r="J4" s="99"/>
      <c r="K4" s="99"/>
      <c r="L4" s="99"/>
      <c r="M4" s="192"/>
    </row>
    <row r="5" spans="1:13" ht="15.75" x14ac:dyDescent="0.25">
      <c r="A5" s="191"/>
      <c r="B5" s="20" t="s">
        <v>85</v>
      </c>
      <c r="C5" s="20" t="s">
        <v>47</v>
      </c>
      <c r="D5" s="43"/>
      <c r="E5" s="215" t="s">
        <v>49</v>
      </c>
      <c r="F5" s="20" t="s">
        <v>95</v>
      </c>
      <c r="G5" s="398" t="s">
        <v>81</v>
      </c>
      <c r="H5" s="398"/>
      <c r="I5" s="398"/>
      <c r="J5" s="20" t="s">
        <v>82</v>
      </c>
      <c r="K5" s="85" t="s">
        <v>83</v>
      </c>
      <c r="L5" s="85" t="s">
        <v>177</v>
      </c>
      <c r="M5" s="192"/>
    </row>
    <row r="6" spans="1:13" ht="15.75" x14ac:dyDescent="0.25">
      <c r="A6" s="191"/>
      <c r="B6" s="20">
        <f>TOTALS!A40</f>
        <v>921</v>
      </c>
      <c r="C6" s="1" t="s">
        <v>31</v>
      </c>
      <c r="D6" s="4" t="s">
        <v>171</v>
      </c>
      <c r="E6" s="4">
        <v>444</v>
      </c>
      <c r="F6" s="23">
        <v>100</v>
      </c>
      <c r="G6" s="4">
        <v>1</v>
      </c>
      <c r="H6" s="1" t="s">
        <v>52</v>
      </c>
      <c r="I6" s="22">
        <f>F6</f>
        <v>100</v>
      </c>
      <c r="J6" s="6">
        <v>5</v>
      </c>
      <c r="K6" s="168">
        <v>3</v>
      </c>
      <c r="L6" s="168" t="s">
        <v>32</v>
      </c>
      <c r="M6" s="192"/>
    </row>
    <row r="7" spans="1:13" ht="15.75" x14ac:dyDescent="0.25">
      <c r="A7" s="191"/>
      <c r="B7" s="109"/>
      <c r="C7" s="1" t="s">
        <v>31</v>
      </c>
      <c r="D7" s="4" t="s">
        <v>172</v>
      </c>
      <c r="E7" s="4">
        <v>256</v>
      </c>
      <c r="F7" s="23">
        <v>125</v>
      </c>
      <c r="G7" s="3">
        <f>I6+1</f>
        <v>101</v>
      </c>
      <c r="H7" s="1" t="s">
        <v>52</v>
      </c>
      <c r="I7" s="22">
        <f>G7+F7-1</f>
        <v>225</v>
      </c>
      <c r="J7" s="6">
        <v>5</v>
      </c>
      <c r="K7" s="168">
        <v>3</v>
      </c>
      <c r="L7" s="168" t="s">
        <v>32</v>
      </c>
      <c r="M7" s="192"/>
    </row>
    <row r="8" spans="1:13" ht="15.75" x14ac:dyDescent="0.25">
      <c r="A8" s="191"/>
      <c r="B8" s="109"/>
      <c r="C8" s="1" t="s">
        <v>31</v>
      </c>
      <c r="D8" s="4" t="s">
        <v>173</v>
      </c>
      <c r="E8" s="4">
        <v>256</v>
      </c>
      <c r="F8" s="23">
        <v>125</v>
      </c>
      <c r="G8" s="3">
        <f>I7+1</f>
        <v>226</v>
      </c>
      <c r="H8" s="1" t="s">
        <v>52</v>
      </c>
      <c r="I8" s="22">
        <f>G8+F8-1</f>
        <v>350</v>
      </c>
      <c r="J8" s="6">
        <v>5</v>
      </c>
      <c r="K8" s="168">
        <v>3</v>
      </c>
      <c r="L8" s="168" t="s">
        <v>32</v>
      </c>
      <c r="M8" s="192"/>
    </row>
    <row r="9" spans="1:13" ht="15.75" x14ac:dyDescent="0.25">
      <c r="A9" s="191"/>
      <c r="B9" s="109"/>
      <c r="C9" s="21" t="s">
        <v>58</v>
      </c>
      <c r="D9" s="4" t="s">
        <v>59</v>
      </c>
      <c r="E9" s="9"/>
      <c r="F9" s="6">
        <v>25</v>
      </c>
      <c r="G9" s="3">
        <f t="shared" ref="G9:G14" si="0">I8+1</f>
        <v>351</v>
      </c>
      <c r="H9" s="1" t="s">
        <v>52</v>
      </c>
      <c r="I9" s="22">
        <f>G9+F9-1</f>
        <v>375</v>
      </c>
      <c r="J9" s="6"/>
      <c r="K9" s="56"/>
      <c r="L9" s="56"/>
      <c r="M9" s="192"/>
    </row>
    <row r="10" spans="1:13" ht="15.75" x14ac:dyDescent="0.25">
      <c r="A10" s="191"/>
      <c r="B10" s="109"/>
      <c r="C10" s="21" t="s">
        <v>34</v>
      </c>
      <c r="D10" s="4" t="s">
        <v>54</v>
      </c>
      <c r="E10" s="9"/>
      <c r="F10" s="6">
        <v>25</v>
      </c>
      <c r="G10" s="3">
        <f t="shared" si="0"/>
        <v>376</v>
      </c>
      <c r="H10" s="1" t="s">
        <v>52</v>
      </c>
      <c r="I10" s="22">
        <f t="shared" ref="I10:I14" si="1">G10+F10-1</f>
        <v>400</v>
      </c>
      <c r="J10" s="6"/>
      <c r="K10" s="56"/>
      <c r="L10" s="56"/>
      <c r="M10" s="192"/>
    </row>
    <row r="11" spans="1:13" ht="15.75" x14ac:dyDescent="0.25">
      <c r="A11" s="191"/>
      <c r="B11" s="109"/>
      <c r="C11" s="21" t="s">
        <v>55</v>
      </c>
      <c r="D11" s="4" t="s">
        <v>56</v>
      </c>
      <c r="E11" s="9"/>
      <c r="F11" s="6">
        <v>10</v>
      </c>
      <c r="G11" s="3">
        <f t="shared" si="0"/>
        <v>401</v>
      </c>
      <c r="H11" s="1"/>
      <c r="I11" s="22">
        <f t="shared" si="1"/>
        <v>410</v>
      </c>
      <c r="J11" s="6"/>
      <c r="K11" s="56"/>
      <c r="L11" s="56"/>
      <c r="M11" s="192"/>
    </row>
    <row r="12" spans="1:13" ht="15.75" x14ac:dyDescent="0.25">
      <c r="A12" s="191"/>
      <c r="B12" s="109"/>
      <c r="C12" s="21" t="s">
        <v>33</v>
      </c>
      <c r="D12" s="4" t="s">
        <v>57</v>
      </c>
      <c r="E12" s="9"/>
      <c r="F12" s="6">
        <v>5</v>
      </c>
      <c r="G12" s="3">
        <f t="shared" si="0"/>
        <v>411</v>
      </c>
      <c r="H12" s="1" t="s">
        <v>52</v>
      </c>
      <c r="I12" s="22">
        <f t="shared" si="1"/>
        <v>415</v>
      </c>
      <c r="J12" s="6"/>
      <c r="K12" s="56"/>
      <c r="L12" s="56"/>
      <c r="M12" s="192"/>
    </row>
    <row r="13" spans="1:13" ht="15.75" x14ac:dyDescent="0.25">
      <c r="A13" s="191"/>
      <c r="B13" s="109"/>
      <c r="C13" s="21" t="s">
        <v>31</v>
      </c>
      <c r="D13" s="4" t="s">
        <v>53</v>
      </c>
      <c r="E13" s="9"/>
      <c r="F13" s="6">
        <v>5</v>
      </c>
      <c r="G13" s="3">
        <f t="shared" si="0"/>
        <v>416</v>
      </c>
      <c r="H13" s="1" t="s">
        <v>52</v>
      </c>
      <c r="I13" s="22">
        <f t="shared" si="1"/>
        <v>420</v>
      </c>
      <c r="J13" s="6">
        <v>5</v>
      </c>
      <c r="K13" s="57">
        <v>3</v>
      </c>
      <c r="L13" s="56"/>
      <c r="M13" s="192"/>
    </row>
    <row r="14" spans="1:13" ht="15.75" x14ac:dyDescent="0.25">
      <c r="A14" s="191"/>
      <c r="B14" s="109"/>
      <c r="C14" s="21" t="s">
        <v>188</v>
      </c>
      <c r="D14" s="4" t="s">
        <v>187</v>
      </c>
      <c r="E14" s="9"/>
      <c r="F14" s="6">
        <v>5</v>
      </c>
      <c r="G14" s="3">
        <f t="shared" si="0"/>
        <v>421</v>
      </c>
      <c r="H14" s="1" t="s">
        <v>52</v>
      </c>
      <c r="I14" s="22">
        <f t="shared" si="1"/>
        <v>425</v>
      </c>
      <c r="J14" s="6"/>
      <c r="K14" s="56"/>
      <c r="L14" s="56"/>
      <c r="M14" s="192"/>
    </row>
    <row r="15" spans="1:13" ht="15.75" x14ac:dyDescent="0.25">
      <c r="A15" s="89"/>
      <c r="B15" s="13"/>
      <c r="C15" s="127"/>
      <c r="D15" s="37" t="s">
        <v>60</v>
      </c>
      <c r="E15" s="79">
        <f>SUM(E6:E14)</f>
        <v>956</v>
      </c>
      <c r="F15" s="84">
        <f>SUM(F6:F14)</f>
        <v>425</v>
      </c>
      <c r="G15" s="79"/>
      <c r="H15" s="79"/>
      <c r="I15" s="79"/>
      <c r="J15" s="25">
        <f>SUM(J6:J14)</f>
        <v>20</v>
      </c>
      <c r="K15" s="58">
        <f>SUM(K6:K11)</f>
        <v>9</v>
      </c>
      <c r="L15" s="58" t="s">
        <v>32</v>
      </c>
      <c r="M15" s="90"/>
    </row>
    <row r="16" spans="1:13" ht="15.75" thickBot="1" x14ac:dyDescent="0.25">
      <c r="A16" s="193"/>
      <c r="B16" s="194"/>
      <c r="C16" s="194"/>
      <c r="D16" s="194"/>
      <c r="E16" s="194"/>
      <c r="F16" s="194"/>
      <c r="G16" s="194"/>
      <c r="H16" s="194"/>
      <c r="I16" s="194"/>
      <c r="J16" s="194"/>
      <c r="K16" s="194"/>
      <c r="L16" s="194"/>
      <c r="M16" s="195"/>
    </row>
    <row r="17" spans="1:13" x14ac:dyDescent="0.2">
      <c r="A17" s="99"/>
      <c r="B17" s="99"/>
      <c r="C17" s="99"/>
      <c r="D17" s="99"/>
      <c r="E17" s="99"/>
      <c r="F17" s="99"/>
      <c r="G17" s="99"/>
      <c r="H17" s="99"/>
      <c r="I17" s="99"/>
      <c r="J17" s="99"/>
      <c r="K17" s="99"/>
      <c r="L17" s="99"/>
      <c r="M17" s="99"/>
    </row>
    <row r="18" spans="1:13" x14ac:dyDescent="0.2">
      <c r="A18" s="99"/>
      <c r="B18" s="99"/>
      <c r="C18" s="99"/>
      <c r="D18" s="99"/>
      <c r="E18" s="99"/>
      <c r="F18" s="99"/>
      <c r="G18" s="99"/>
      <c r="H18" s="99"/>
      <c r="I18" s="99"/>
      <c r="J18" s="99"/>
      <c r="K18" s="99"/>
      <c r="L18" s="99"/>
      <c r="M18" s="99"/>
    </row>
    <row r="19" spans="1:13" x14ac:dyDescent="0.2">
      <c r="A19" s="99"/>
      <c r="B19" s="99"/>
      <c r="C19" s="99"/>
      <c r="D19" s="99"/>
      <c r="E19" s="99"/>
      <c r="F19" s="99"/>
      <c r="G19" s="99"/>
      <c r="H19" s="99"/>
      <c r="I19" s="99"/>
      <c r="J19" s="99"/>
      <c r="K19" s="99"/>
      <c r="L19" s="99"/>
      <c r="M19" s="99"/>
    </row>
    <row r="20" spans="1:13" x14ac:dyDescent="0.2">
      <c r="A20" s="99"/>
      <c r="B20" s="99"/>
      <c r="C20" s="99"/>
      <c r="D20" s="99"/>
      <c r="E20" s="99"/>
      <c r="F20" s="99"/>
      <c r="G20" s="99"/>
      <c r="H20" s="99"/>
      <c r="I20" s="99"/>
      <c r="J20" s="99"/>
      <c r="K20" s="99"/>
      <c r="L20" s="99"/>
      <c r="M20" s="99"/>
    </row>
    <row r="21" spans="1:13" x14ac:dyDescent="0.2">
      <c r="A21" s="99"/>
      <c r="B21" s="99"/>
      <c r="C21" s="99"/>
      <c r="D21" s="99"/>
      <c r="E21" s="99"/>
      <c r="F21" s="99"/>
      <c r="G21" s="99"/>
      <c r="H21" s="99"/>
      <c r="I21" s="99"/>
      <c r="J21" s="99"/>
      <c r="K21" s="99"/>
      <c r="L21" s="99"/>
      <c r="M21" s="99"/>
    </row>
    <row r="22" spans="1:13" x14ac:dyDescent="0.2">
      <c r="A22" s="99"/>
      <c r="B22" s="99"/>
      <c r="C22" s="99"/>
      <c r="D22" s="99"/>
      <c r="E22" s="99"/>
      <c r="F22" s="99"/>
      <c r="G22" s="99"/>
      <c r="H22" s="99"/>
      <c r="I22" s="99"/>
      <c r="J22" s="99"/>
      <c r="K22" s="99"/>
      <c r="L22" s="99"/>
      <c r="M22" s="99"/>
    </row>
    <row r="23" spans="1:13" x14ac:dyDescent="0.2">
      <c r="A23" s="99"/>
      <c r="B23" s="99"/>
      <c r="C23" s="99"/>
      <c r="D23" s="99"/>
      <c r="E23" s="99"/>
      <c r="F23" s="99"/>
      <c r="G23" s="99"/>
      <c r="H23" s="99"/>
      <c r="I23" s="99"/>
      <c r="J23" s="99"/>
      <c r="K23" s="99"/>
      <c r="L23" s="99"/>
      <c r="M23" s="99"/>
    </row>
    <row r="24" spans="1:13" x14ac:dyDescent="0.2">
      <c r="A24" s="99"/>
      <c r="B24" s="99"/>
      <c r="C24" s="99"/>
      <c r="D24" s="99"/>
      <c r="E24" s="99"/>
      <c r="F24" s="99"/>
      <c r="G24" s="99"/>
      <c r="H24" s="99"/>
      <c r="I24" s="99"/>
      <c r="J24" s="99"/>
      <c r="K24" s="99"/>
      <c r="L24" s="99"/>
      <c r="M24" s="99"/>
    </row>
    <row r="25" spans="1:13" x14ac:dyDescent="0.2">
      <c r="A25" s="99"/>
      <c r="B25" s="99"/>
      <c r="C25" s="99"/>
      <c r="D25" s="99"/>
      <c r="E25" s="99"/>
      <c r="F25" s="99"/>
      <c r="G25" s="99"/>
      <c r="H25" s="99"/>
      <c r="I25" s="99"/>
      <c r="J25" s="99"/>
      <c r="K25" s="99"/>
      <c r="L25" s="99"/>
      <c r="M25" s="99"/>
    </row>
    <row r="26" spans="1:13" x14ac:dyDescent="0.2">
      <c r="A26" s="99"/>
      <c r="B26" s="99"/>
      <c r="C26" s="99"/>
      <c r="D26" s="99"/>
      <c r="E26" s="99"/>
      <c r="F26" s="99"/>
      <c r="G26" s="99"/>
      <c r="H26" s="99"/>
      <c r="I26" s="99"/>
      <c r="J26" s="99"/>
      <c r="K26" s="99"/>
      <c r="L26" s="99"/>
      <c r="M26" s="99"/>
    </row>
    <row r="27" spans="1:13" x14ac:dyDescent="0.2">
      <c r="A27" s="99"/>
      <c r="B27" s="99"/>
      <c r="C27" s="99"/>
      <c r="D27" s="99"/>
      <c r="E27" s="99"/>
      <c r="F27" s="99"/>
      <c r="G27" s="99"/>
      <c r="H27" s="99"/>
      <c r="I27" s="99"/>
      <c r="J27" s="99"/>
      <c r="K27" s="99"/>
      <c r="L27" s="99"/>
      <c r="M27" s="99"/>
    </row>
    <row r="28" spans="1:13" x14ac:dyDescent="0.2">
      <c r="A28" s="99"/>
      <c r="B28" s="99"/>
      <c r="C28" s="99"/>
      <c r="D28" s="99"/>
      <c r="E28" s="99"/>
      <c r="F28" s="99"/>
      <c r="G28" s="99"/>
      <c r="H28" s="99"/>
      <c r="I28" s="99"/>
      <c r="J28" s="99"/>
      <c r="K28" s="99"/>
      <c r="L28" s="99"/>
      <c r="M28" s="99"/>
    </row>
    <row r="29" spans="1:13" x14ac:dyDescent="0.2">
      <c r="A29" s="99"/>
      <c r="B29" s="99"/>
      <c r="C29" s="99"/>
      <c r="D29" s="99"/>
      <c r="E29" s="99"/>
      <c r="F29" s="99"/>
      <c r="G29" s="99"/>
      <c r="H29" s="99"/>
      <c r="I29" s="99"/>
      <c r="J29" s="99"/>
      <c r="K29" s="99"/>
      <c r="L29" s="99"/>
      <c r="M29" s="99"/>
    </row>
    <row r="30" spans="1:13" x14ac:dyDescent="0.2">
      <c r="A30" s="99"/>
      <c r="B30" s="99"/>
      <c r="C30" s="99"/>
      <c r="D30" s="99"/>
      <c r="E30" s="99"/>
      <c r="F30" s="99"/>
      <c r="G30" s="99"/>
      <c r="H30" s="99"/>
      <c r="I30" s="99"/>
      <c r="J30" s="99"/>
      <c r="K30" s="99"/>
      <c r="L30" s="99"/>
      <c r="M30" s="99"/>
    </row>
    <row r="31" spans="1:13" x14ac:dyDescent="0.2">
      <c r="A31" s="99"/>
      <c r="B31" s="99"/>
      <c r="C31" s="99"/>
      <c r="D31" s="99"/>
      <c r="E31" s="99"/>
      <c r="F31" s="99"/>
      <c r="G31" s="99"/>
      <c r="H31" s="99"/>
      <c r="I31" s="99"/>
      <c r="J31" s="99"/>
      <c r="K31" s="99"/>
      <c r="L31" s="99"/>
      <c r="M31" s="99"/>
    </row>
  </sheetData>
  <mergeCells count="1">
    <mergeCell ref="G5:I5"/>
  </mergeCells>
  <pageMargins left="0.7" right="0.7" top="0.75" bottom="0.75" header="0.3" footer="0.3"/>
  <pageSetup scale="84" fitToHeight="0" orientation="landscape" r:id="rId1"/>
  <headerFooter>
    <oddHeader xml:space="preserve">&amp;L&amp;"Arial,Bold"&amp;16 2REAA ORDERS&amp;C&amp;"Arial,Bold"&amp;16Yupiit School District
REAA 23 Precincts and AVOs&amp;RShade out any section not in election for year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91B3B-B021-4D8C-A51E-884B201B04C4}">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TOTALS</vt:lpstr>
      <vt:lpstr>REAA2</vt:lpstr>
      <vt:lpstr>REAA3</vt:lpstr>
      <vt:lpstr>REAA4</vt:lpstr>
      <vt:lpstr>REAA5 </vt:lpstr>
      <vt:lpstr>REAA6</vt:lpstr>
      <vt:lpstr>REAA8</vt:lpstr>
      <vt:lpstr>REAA9</vt:lpstr>
      <vt:lpstr>REAA11</vt:lpstr>
      <vt:lpstr>REAA12</vt:lpstr>
      <vt:lpstr>REAA13</vt:lpstr>
      <vt:lpstr>REAA15</vt:lpstr>
      <vt:lpstr>REAA16</vt:lpstr>
      <vt:lpstr>REAA17</vt:lpstr>
      <vt:lpstr>REAA18</vt:lpstr>
      <vt:lpstr>REAA19</vt:lpstr>
      <vt:lpstr>REAA20</vt:lpstr>
      <vt:lpstr>REAA21</vt:lpstr>
      <vt:lpstr>REAA22</vt:lpstr>
      <vt:lpstr>REAA23</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M. Jackson</dc:creator>
  <cp:lastModifiedBy>Jackson, Brian M (GOV)</cp:lastModifiedBy>
  <cp:lastPrinted>2024-08-19T23:43:11Z</cp:lastPrinted>
  <dcterms:created xsi:type="dcterms:W3CDTF">2019-01-31T19:42:14Z</dcterms:created>
  <dcterms:modified xsi:type="dcterms:W3CDTF">2024-08-19T23:46:29Z</dcterms:modified>
</cp:coreProperties>
</file>