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V:\JNU-HQ\EA-Election Administration\Elections - Primary &amp; General\2024 - Delete December 2030\GENR\Ballot order\"/>
    </mc:Choice>
  </mc:AlternateContent>
  <xr:revisionPtr revIDLastSave="0" documentId="8_{BD8E0F81-1D1D-4B8A-948D-DB2C8AAB0B63}" xr6:coauthVersionLast="47" xr6:coauthVersionMax="47" xr10:uidLastSave="{00000000-0000-0000-0000-000000000000}"/>
  <bookViews>
    <workbookView xWindow="-120" yWindow="-120" windowWidth="29040" windowHeight="15840" tabRatio="972" firstSheet="27" activeTab="43" xr2:uid="{00000000-000D-0000-FFFF-FFFF00000000}"/>
  </bookViews>
  <sheets>
    <sheet name="Totals" sheetId="49" r:id="rId1"/>
    <sheet name="Test Deck Order" sheetId="52" r:id="rId2"/>
    <sheet name="Federal Only" sheetId="48" r:id="rId3"/>
    <sheet name="Abs By Mail" sheetId="1" r:id="rId4"/>
    <sheet name="HD1-JD1" sheetId="2" r:id="rId5"/>
    <sheet name="HD2-JD1" sheetId="3" r:id="rId6"/>
    <sheet name="HD3-JD1" sheetId="4" r:id="rId7"/>
    <sheet name="HD4-JD1" sheetId="5" r:id="rId8"/>
    <sheet name="HD5-JD3" sheetId="6" r:id="rId9"/>
    <sheet name="HD6-JD3" sheetId="7" r:id="rId10"/>
    <sheet name="HD7-JD3" sheetId="51" r:id="rId11"/>
    <sheet name="HD8-JD3" sheetId="8" r:id="rId12"/>
    <sheet name="HD9-JD3" sheetId="9" r:id="rId13"/>
    <sheet name="HD10-JD3" sheetId="10" r:id="rId14"/>
    <sheet name="HD11-JD3" sheetId="64" r:id="rId15"/>
    <sheet name="HD12-JD3" sheetId="11" r:id="rId16"/>
    <sheet name="HD13-JD3" sheetId="12" r:id="rId17"/>
    <sheet name="HD14-JD3" sheetId="13" r:id="rId18"/>
    <sheet name="HD15-JD3" sheetId="14" r:id="rId19"/>
    <sheet name="HD16-JD3" sheetId="15" r:id="rId20"/>
    <sheet name="HD17-JD3" sheetId="16" r:id="rId21"/>
    <sheet name="HD18-JD3" sheetId="17" r:id="rId22"/>
    <sheet name="HD19-JD3" sheetId="18" r:id="rId23"/>
    <sheet name="HD20-JD3" sheetId="19" r:id="rId24"/>
    <sheet name="HD21-JD3" sheetId="20" r:id="rId25"/>
    <sheet name="HD22-JD3" sheetId="21" r:id="rId26"/>
    <sheet name="HD23-JD3" sheetId="22" r:id="rId27"/>
    <sheet name="HD24-JD3" sheetId="23" r:id="rId28"/>
    <sheet name="HD25-JD3" sheetId="24" r:id="rId29"/>
    <sheet name="HD26-JD3" sheetId="25" r:id="rId30"/>
    <sheet name="HD27-JD3" sheetId="26" r:id="rId31"/>
    <sheet name="HD28-JD3" sheetId="27" r:id="rId32"/>
    <sheet name="HD29-JD3" sheetId="28" r:id="rId33"/>
    <sheet name="HD30-JD3" sheetId="29" r:id="rId34"/>
    <sheet name="HD30-JD4" sheetId="30" r:id="rId35"/>
    <sheet name="HD31-JD4" sheetId="31" r:id="rId36"/>
    <sheet name="HD32-JD4" sheetId="32" r:id="rId37"/>
    <sheet name="HD33-JD4" sheetId="33" r:id="rId38"/>
    <sheet name="HD34-JD4" sheetId="34" r:id="rId39"/>
    <sheet name="HD35-JD4" sheetId="35" r:id="rId40"/>
    <sheet name="HD36-JD3" sheetId="37" r:id="rId41"/>
    <sheet name="HD36-JD4" sheetId="36" r:id="rId42"/>
    <sheet name="HD37-JD3" sheetId="57" r:id="rId43"/>
    <sheet name="HD37-JD4" sheetId="38" r:id="rId44"/>
    <sheet name="HD38-JD4" sheetId="39" r:id="rId45"/>
    <sheet name="HD39-JD2" sheetId="58" r:id="rId46"/>
    <sheet name="HD39-JD4" sheetId="40" r:id="rId47"/>
    <sheet name="HD40-JD2" sheetId="41" r:id="rId4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0" i="38" l="1"/>
  <c r="D11" i="9"/>
  <c r="D9" i="19"/>
  <c r="D5" i="9"/>
  <c r="J33" i="41" l="1"/>
  <c r="J24" i="40"/>
  <c r="J30" i="58"/>
  <c r="J37" i="39"/>
  <c r="J20" i="38"/>
  <c r="J41" i="57"/>
  <c r="J47" i="36"/>
  <c r="J19" i="37"/>
  <c r="J21" i="35"/>
  <c r="J21" i="34"/>
  <c r="J19" i="33"/>
  <c r="J17" i="32"/>
  <c r="J17" i="31"/>
  <c r="J17" i="30"/>
  <c r="J21" i="29"/>
  <c r="J22" i="28"/>
  <c r="J20" i="27"/>
  <c r="J18" i="26"/>
  <c r="J20" i="24"/>
  <c r="J21" i="23"/>
  <c r="J20" i="22"/>
  <c r="J17" i="21"/>
  <c r="J18" i="20"/>
  <c r="J18" i="19"/>
  <c r="J18" i="18"/>
  <c r="J18" i="17"/>
  <c r="J20" i="16"/>
  <c r="J20" i="15"/>
  <c r="J19" i="14"/>
  <c r="J20" i="13"/>
  <c r="J18" i="12"/>
  <c r="J19" i="11"/>
  <c r="J20" i="64"/>
  <c r="J19" i="10"/>
  <c r="J23" i="9"/>
  <c r="J24" i="8"/>
  <c r="J19" i="51"/>
  <c r="J22" i="7"/>
  <c r="J25" i="6"/>
  <c r="J21" i="5"/>
  <c r="J23" i="4"/>
  <c r="J28" i="3"/>
  <c r="J23" i="2"/>
  <c r="J66" i="39"/>
  <c r="J64" i="39"/>
  <c r="J54" i="39"/>
  <c r="J48" i="40"/>
  <c r="J39" i="40" l="1"/>
  <c r="J40" i="40"/>
  <c r="J41" i="40"/>
  <c r="J42" i="40"/>
  <c r="J43" i="40"/>
  <c r="J44" i="40"/>
  <c r="J45" i="40"/>
  <c r="J46" i="40"/>
  <c r="J47" i="40"/>
  <c r="J49" i="40"/>
  <c r="J50" i="40"/>
  <c r="J51" i="40"/>
  <c r="J52" i="40"/>
  <c r="J53" i="40"/>
  <c r="J54" i="40"/>
  <c r="J55" i="40"/>
  <c r="J56" i="40"/>
  <c r="J57" i="40"/>
  <c r="J58" i="40"/>
  <c r="J59" i="40"/>
  <c r="J60" i="40"/>
  <c r="J61" i="40"/>
  <c r="J62" i="40"/>
  <c r="J63" i="40"/>
  <c r="J64" i="40"/>
  <c r="J65" i="40"/>
  <c r="J66" i="40"/>
  <c r="J67" i="40"/>
  <c r="J38" i="40"/>
  <c r="D80" i="39"/>
  <c r="D35" i="10" l="1"/>
  <c r="B11" i="10"/>
  <c r="B36" i="10" s="1"/>
  <c r="J52" i="58"/>
  <c r="J53" i="58"/>
  <c r="J54" i="58"/>
  <c r="J57" i="38"/>
  <c r="J58" i="38"/>
  <c r="J59" i="38"/>
  <c r="J60" i="38"/>
  <c r="J61" i="38"/>
  <c r="J62" i="38"/>
  <c r="J63" i="38"/>
  <c r="J64" i="38"/>
  <c r="J65" i="38"/>
  <c r="J80" i="57"/>
  <c r="J81" i="57"/>
  <c r="J82" i="57"/>
  <c r="J83" i="57"/>
  <c r="J84" i="57"/>
  <c r="J85" i="57"/>
  <c r="J86" i="57"/>
  <c r="J87" i="57"/>
  <c r="J88" i="57"/>
  <c r="C7" i="17"/>
  <c r="J7" i="17" s="1"/>
  <c r="C6" i="41"/>
  <c r="C7" i="41"/>
  <c r="D7" i="41" s="1"/>
  <c r="C8" i="41"/>
  <c r="C9" i="41"/>
  <c r="C10" i="41"/>
  <c r="C11" i="41"/>
  <c r="C12" i="41"/>
  <c r="C13" i="41"/>
  <c r="C14" i="41"/>
  <c r="C15" i="41"/>
  <c r="D15" i="41" s="1"/>
  <c r="C16" i="41"/>
  <c r="C17" i="41"/>
  <c r="C18" i="41"/>
  <c r="C19" i="41"/>
  <c r="C20" i="41"/>
  <c r="C21" i="41"/>
  <c r="D21" i="41" s="1"/>
  <c r="C22" i="41"/>
  <c r="C23" i="41"/>
  <c r="D23" i="41" s="1"/>
  <c r="C24" i="41"/>
  <c r="D12" i="41"/>
  <c r="C5" i="41"/>
  <c r="D5" i="41" s="1"/>
  <c r="C6" i="40"/>
  <c r="C7" i="40"/>
  <c r="C8" i="40"/>
  <c r="C9" i="40"/>
  <c r="C10" i="40"/>
  <c r="D10" i="40" s="1"/>
  <c r="C11" i="40"/>
  <c r="C12" i="40"/>
  <c r="C13" i="40"/>
  <c r="D13" i="40" s="1"/>
  <c r="C14" i="40"/>
  <c r="C15" i="40"/>
  <c r="C5" i="40"/>
  <c r="C6" i="58"/>
  <c r="C7" i="58"/>
  <c r="C8" i="58"/>
  <c r="C9" i="58"/>
  <c r="C10" i="58"/>
  <c r="C11" i="58"/>
  <c r="D11" i="58" s="1"/>
  <c r="C12" i="58"/>
  <c r="D12" i="58" s="1"/>
  <c r="C13" i="58"/>
  <c r="C14" i="58"/>
  <c r="C15" i="58"/>
  <c r="C16" i="58"/>
  <c r="D16" i="58" s="1"/>
  <c r="C17" i="58"/>
  <c r="C18" i="58"/>
  <c r="D18" i="58" s="1"/>
  <c r="C19" i="58"/>
  <c r="C20" i="58"/>
  <c r="C21" i="58"/>
  <c r="D21" i="58" s="1"/>
  <c r="C5" i="58"/>
  <c r="D5" i="58" s="1"/>
  <c r="C6" i="39"/>
  <c r="C7" i="39"/>
  <c r="C8" i="39"/>
  <c r="C9" i="39"/>
  <c r="C10" i="39"/>
  <c r="D10" i="39" s="1"/>
  <c r="C11" i="39"/>
  <c r="C12" i="39"/>
  <c r="C13" i="39"/>
  <c r="C14" i="39"/>
  <c r="C15" i="39"/>
  <c r="D15" i="39" s="1"/>
  <c r="C16" i="39"/>
  <c r="C17" i="39"/>
  <c r="C18" i="39"/>
  <c r="C19" i="39"/>
  <c r="D19" i="39" s="1"/>
  <c r="C20" i="39"/>
  <c r="C21" i="39"/>
  <c r="D21" i="39" s="1"/>
  <c r="C22" i="39"/>
  <c r="D22" i="39" s="1"/>
  <c r="C23" i="39"/>
  <c r="C24" i="39"/>
  <c r="C25" i="39"/>
  <c r="C26" i="39"/>
  <c r="C27" i="39"/>
  <c r="C28" i="39"/>
  <c r="D28" i="39" s="1"/>
  <c r="C5" i="39"/>
  <c r="C6" i="38"/>
  <c r="D6" i="38" s="1"/>
  <c r="C7" i="38"/>
  <c r="D7" i="38" s="1"/>
  <c r="C8" i="38"/>
  <c r="D8" i="38" s="1"/>
  <c r="C9" i="38"/>
  <c r="D9" i="38" s="1"/>
  <c r="C10" i="38"/>
  <c r="C11" i="38"/>
  <c r="D11" i="38" s="1"/>
  <c r="C5" i="38"/>
  <c r="C6" i="57"/>
  <c r="C7" i="57"/>
  <c r="C8" i="57"/>
  <c r="C9" i="57"/>
  <c r="C10" i="57"/>
  <c r="C11" i="57"/>
  <c r="D11" i="57" s="1"/>
  <c r="C12" i="57"/>
  <c r="C13" i="57"/>
  <c r="C14" i="57"/>
  <c r="D14" i="57" s="1"/>
  <c r="C15" i="57"/>
  <c r="C16" i="57"/>
  <c r="C17" i="57"/>
  <c r="D17" i="57" s="1"/>
  <c r="C18" i="57"/>
  <c r="C19" i="57"/>
  <c r="D19" i="57" s="1"/>
  <c r="C20" i="57"/>
  <c r="C21" i="57"/>
  <c r="C22" i="57"/>
  <c r="C23" i="57"/>
  <c r="C24" i="57"/>
  <c r="C25" i="57"/>
  <c r="C26" i="57"/>
  <c r="C27" i="57"/>
  <c r="C28" i="57"/>
  <c r="C29" i="57"/>
  <c r="C30" i="57"/>
  <c r="D30" i="57" s="1"/>
  <c r="C31" i="57"/>
  <c r="C32" i="57"/>
  <c r="C5" i="57"/>
  <c r="C6" i="36"/>
  <c r="D6" i="36" s="1"/>
  <c r="C7" i="36"/>
  <c r="D7" i="36" s="1"/>
  <c r="C8" i="36"/>
  <c r="D8" i="36" s="1"/>
  <c r="C9" i="36"/>
  <c r="D9" i="36" s="1"/>
  <c r="C10" i="36"/>
  <c r="D10" i="36" s="1"/>
  <c r="C11" i="36"/>
  <c r="D11" i="36" s="1"/>
  <c r="C12" i="36"/>
  <c r="D12" i="36" s="1"/>
  <c r="C13" i="36"/>
  <c r="D13" i="36" s="1"/>
  <c r="C14" i="36"/>
  <c r="D14" i="36" s="1"/>
  <c r="C15" i="36"/>
  <c r="D15" i="36" s="1"/>
  <c r="C16" i="36"/>
  <c r="D16" i="36" s="1"/>
  <c r="C17" i="36"/>
  <c r="D17" i="36" s="1"/>
  <c r="C18" i="36"/>
  <c r="D18" i="36" s="1"/>
  <c r="C19" i="36"/>
  <c r="D19" i="36" s="1"/>
  <c r="C20" i="36"/>
  <c r="D20" i="36" s="1"/>
  <c r="C21" i="36"/>
  <c r="D21" i="36" s="1"/>
  <c r="C22" i="36"/>
  <c r="D22" i="36" s="1"/>
  <c r="C23" i="36"/>
  <c r="D23" i="36" s="1"/>
  <c r="C24" i="36"/>
  <c r="D24" i="36" s="1"/>
  <c r="C25" i="36"/>
  <c r="D25" i="36" s="1"/>
  <c r="C26" i="36"/>
  <c r="D26" i="36" s="1"/>
  <c r="C27" i="36"/>
  <c r="D27" i="36" s="1"/>
  <c r="C28" i="36"/>
  <c r="D28" i="36" s="1"/>
  <c r="C29" i="36"/>
  <c r="D29" i="36" s="1"/>
  <c r="C30" i="36"/>
  <c r="D30" i="36" s="1"/>
  <c r="C31" i="36"/>
  <c r="D31" i="36" s="1"/>
  <c r="C32" i="36"/>
  <c r="D32" i="36" s="1"/>
  <c r="C33" i="36"/>
  <c r="D33" i="36" s="1"/>
  <c r="C34" i="36"/>
  <c r="D34" i="36" s="1"/>
  <c r="C35" i="36"/>
  <c r="D35" i="36" s="1"/>
  <c r="C36" i="36"/>
  <c r="D36" i="36" s="1"/>
  <c r="C37" i="36"/>
  <c r="D37" i="36" s="1"/>
  <c r="C38" i="36"/>
  <c r="D38" i="36" s="1"/>
  <c r="C5" i="36"/>
  <c r="D5" i="36" s="1"/>
  <c r="C6" i="37"/>
  <c r="D6" i="37" s="1"/>
  <c r="C7" i="37"/>
  <c r="D7" i="37" s="1"/>
  <c r="C8" i="37"/>
  <c r="D8" i="37" s="1"/>
  <c r="C9" i="37"/>
  <c r="D9" i="37" s="1"/>
  <c r="C10" i="37"/>
  <c r="D10" i="37" s="1"/>
  <c r="C5" i="37"/>
  <c r="D5" i="37" s="1"/>
  <c r="C6" i="35"/>
  <c r="D6" i="35" s="1"/>
  <c r="C7" i="35"/>
  <c r="D7" i="35" s="1"/>
  <c r="C8" i="35"/>
  <c r="D8" i="35" s="1"/>
  <c r="C9" i="35"/>
  <c r="D9" i="35" s="1"/>
  <c r="C10" i="35"/>
  <c r="D10" i="35" s="1"/>
  <c r="C11" i="35"/>
  <c r="D11" i="35" s="1"/>
  <c r="C12" i="35"/>
  <c r="D12" i="35" s="1"/>
  <c r="C5" i="35"/>
  <c r="D5" i="35" s="1"/>
  <c r="C6" i="34"/>
  <c r="D6" i="34" s="1"/>
  <c r="C7" i="34"/>
  <c r="C8" i="34"/>
  <c r="C9" i="34"/>
  <c r="C10" i="34"/>
  <c r="D10" i="34" s="1"/>
  <c r="C11" i="34"/>
  <c r="D11" i="34" s="1"/>
  <c r="C12" i="34"/>
  <c r="D12" i="34" s="1"/>
  <c r="D7" i="34"/>
  <c r="D8" i="34"/>
  <c r="D9" i="34"/>
  <c r="C5" i="34"/>
  <c r="D5" i="34" s="1"/>
  <c r="C6" i="33"/>
  <c r="D6" i="33" s="1"/>
  <c r="C7" i="33"/>
  <c r="D7" i="33" s="1"/>
  <c r="C8" i="33"/>
  <c r="D8" i="33" s="1"/>
  <c r="C9" i="33"/>
  <c r="D9" i="33" s="1"/>
  <c r="C10" i="33"/>
  <c r="D10" i="33" s="1"/>
  <c r="C5" i="33"/>
  <c r="D5" i="33" s="1"/>
  <c r="C6" i="32"/>
  <c r="D6" i="32" s="1"/>
  <c r="C7" i="32"/>
  <c r="D7" i="32" s="1"/>
  <c r="C8" i="32"/>
  <c r="D8" i="32" s="1"/>
  <c r="C5" i="32"/>
  <c r="D5" i="32" s="1"/>
  <c r="D6" i="31"/>
  <c r="C6" i="31"/>
  <c r="C7" i="31"/>
  <c r="D7" i="31" s="1"/>
  <c r="C8" i="31"/>
  <c r="D8" i="31" s="1"/>
  <c r="C5" i="31"/>
  <c r="D5" i="31" s="1"/>
  <c r="C6" i="30"/>
  <c r="D6" i="30" s="1"/>
  <c r="C7" i="30"/>
  <c r="D7" i="30" s="1"/>
  <c r="C8" i="30"/>
  <c r="D8" i="30" s="1"/>
  <c r="C5" i="30"/>
  <c r="D5" i="30" s="1"/>
  <c r="D8" i="29"/>
  <c r="D9" i="29"/>
  <c r="C6" i="29"/>
  <c r="D6" i="29" s="1"/>
  <c r="C7" i="29"/>
  <c r="D7" i="29" s="1"/>
  <c r="C8" i="29"/>
  <c r="C9" i="29"/>
  <c r="C10" i="29"/>
  <c r="D10" i="29" s="1"/>
  <c r="C11" i="29"/>
  <c r="D11" i="29" s="1"/>
  <c r="C12" i="29"/>
  <c r="D12" i="29" s="1"/>
  <c r="C5" i="29"/>
  <c r="D5" i="29" s="1"/>
  <c r="C6" i="28"/>
  <c r="D6" i="28" s="1"/>
  <c r="C7" i="28"/>
  <c r="D7" i="28" s="1"/>
  <c r="C8" i="28"/>
  <c r="D8" i="28" s="1"/>
  <c r="C9" i="28"/>
  <c r="D9" i="28" s="1"/>
  <c r="C10" i="28"/>
  <c r="D10" i="28" s="1"/>
  <c r="C11" i="28"/>
  <c r="D11" i="28" s="1"/>
  <c r="C12" i="28"/>
  <c r="D12" i="28" s="1"/>
  <c r="C13" i="28"/>
  <c r="D13" i="28" s="1"/>
  <c r="C5" i="28"/>
  <c r="D5" i="28" s="1"/>
  <c r="D7" i="27"/>
  <c r="C6" i="27"/>
  <c r="D6" i="27" s="1"/>
  <c r="C7" i="27"/>
  <c r="C8" i="27"/>
  <c r="D8" i="27" s="1"/>
  <c r="C9" i="27"/>
  <c r="D9" i="27" s="1"/>
  <c r="C10" i="27"/>
  <c r="D10" i="27" s="1"/>
  <c r="C11" i="27"/>
  <c r="D11" i="27" s="1"/>
  <c r="C5" i="27"/>
  <c r="D5" i="27" s="1"/>
  <c r="C6" i="26"/>
  <c r="D6" i="26" s="1"/>
  <c r="C7" i="26"/>
  <c r="D7" i="26" s="1"/>
  <c r="C8" i="26"/>
  <c r="D8" i="26" s="1"/>
  <c r="C9" i="26"/>
  <c r="D9" i="26" s="1"/>
  <c r="C5" i="26"/>
  <c r="D5" i="26" s="1"/>
  <c r="D6" i="25"/>
  <c r="D10" i="25"/>
  <c r="C6" i="25"/>
  <c r="C7" i="25"/>
  <c r="D7" i="25" s="1"/>
  <c r="C8" i="25"/>
  <c r="D8" i="25" s="1"/>
  <c r="C9" i="25"/>
  <c r="D9" i="25" s="1"/>
  <c r="C10" i="25"/>
  <c r="C11" i="25"/>
  <c r="D11" i="25" s="1"/>
  <c r="C5" i="25"/>
  <c r="D5" i="25" s="1"/>
  <c r="D6" i="24"/>
  <c r="D9" i="24"/>
  <c r="C6" i="24"/>
  <c r="C7" i="24"/>
  <c r="D7" i="24" s="1"/>
  <c r="C8" i="24"/>
  <c r="D8" i="24" s="1"/>
  <c r="C9" i="24"/>
  <c r="C10" i="24"/>
  <c r="D10" i="24" s="1"/>
  <c r="C11" i="24"/>
  <c r="D11" i="24" s="1"/>
  <c r="C5" i="24"/>
  <c r="D5" i="24" s="1"/>
  <c r="C6" i="23"/>
  <c r="D6" i="23" s="1"/>
  <c r="C7" i="23"/>
  <c r="D7" i="23" s="1"/>
  <c r="C8" i="23"/>
  <c r="D8" i="23" s="1"/>
  <c r="C9" i="23"/>
  <c r="D9" i="23" s="1"/>
  <c r="C10" i="23"/>
  <c r="D10" i="23" s="1"/>
  <c r="C11" i="23"/>
  <c r="D11" i="23" s="1"/>
  <c r="C5" i="23"/>
  <c r="D5" i="23" s="1"/>
  <c r="C6" i="22" l="1"/>
  <c r="D6" i="22" s="1"/>
  <c r="C7" i="22"/>
  <c r="D7" i="22" s="1"/>
  <c r="C8" i="22"/>
  <c r="D8" i="22" s="1"/>
  <c r="C9" i="22"/>
  <c r="D9" i="22" s="1"/>
  <c r="C10" i="22"/>
  <c r="D10" i="22" s="1"/>
  <c r="C5" i="22"/>
  <c r="D5" i="22" s="1"/>
  <c r="D6" i="21"/>
  <c r="D7" i="21"/>
  <c r="C6" i="21"/>
  <c r="C7" i="21"/>
  <c r="C8" i="21"/>
  <c r="D8" i="21" s="1"/>
  <c r="C5" i="21"/>
  <c r="D5" i="21" s="1"/>
  <c r="C6" i="20"/>
  <c r="D6" i="20" s="1"/>
  <c r="C7" i="20"/>
  <c r="D7" i="20" s="1"/>
  <c r="C8" i="20"/>
  <c r="D8" i="20" s="1"/>
  <c r="C9" i="20"/>
  <c r="D9" i="20" s="1"/>
  <c r="C5" i="20"/>
  <c r="D5" i="20" s="1"/>
  <c r="D6" i="19"/>
  <c r="D5" i="19"/>
  <c r="C6" i="19"/>
  <c r="C7" i="19"/>
  <c r="D7" i="19" s="1"/>
  <c r="C8" i="19"/>
  <c r="D8" i="19" s="1"/>
  <c r="C9" i="19"/>
  <c r="C5" i="19"/>
  <c r="C6" i="18"/>
  <c r="D6" i="18" s="1"/>
  <c r="C7" i="18"/>
  <c r="D7" i="18" s="1"/>
  <c r="C8" i="18"/>
  <c r="C9" i="18"/>
  <c r="D9" i="18" s="1"/>
  <c r="C5" i="18"/>
  <c r="D5" i="18" s="1"/>
  <c r="D8" i="18"/>
  <c r="C6" i="17"/>
  <c r="C8" i="17"/>
  <c r="D8" i="17" s="1"/>
  <c r="C9" i="17"/>
  <c r="D9" i="17" s="1"/>
  <c r="C5" i="17"/>
  <c r="D5" i="17" s="1"/>
  <c r="D7" i="16"/>
  <c r="D9" i="16"/>
  <c r="D5" i="16"/>
  <c r="C6" i="16"/>
  <c r="D6" i="16" s="1"/>
  <c r="C7" i="16"/>
  <c r="C8" i="16"/>
  <c r="D8" i="16" s="1"/>
  <c r="C9" i="16"/>
  <c r="C10" i="16"/>
  <c r="D10" i="16" s="1"/>
  <c r="C11" i="16"/>
  <c r="D11" i="16" s="1"/>
  <c r="C5" i="16"/>
  <c r="D6" i="15"/>
  <c r="D7" i="15"/>
  <c r="C6" i="15"/>
  <c r="C7" i="15"/>
  <c r="C8" i="15"/>
  <c r="D8" i="15" s="1"/>
  <c r="C9" i="15"/>
  <c r="D9" i="15" s="1"/>
  <c r="C10" i="15"/>
  <c r="D10" i="15" s="1"/>
  <c r="C11" i="15"/>
  <c r="D11" i="15" s="1"/>
  <c r="C5" i="15"/>
  <c r="D5" i="15" s="1"/>
  <c r="D7" i="14"/>
  <c r="C6" i="14"/>
  <c r="D6" i="14" s="1"/>
  <c r="C7" i="14"/>
  <c r="C8" i="14"/>
  <c r="D8" i="14" s="1"/>
  <c r="C9" i="14"/>
  <c r="D9" i="14" s="1"/>
  <c r="C10" i="14"/>
  <c r="D10" i="14" s="1"/>
  <c r="C5" i="14"/>
  <c r="D5" i="14" s="1"/>
  <c r="D7" i="13"/>
  <c r="D8" i="13"/>
  <c r="D9" i="13"/>
  <c r="C6" i="13"/>
  <c r="D6" i="13" s="1"/>
  <c r="C7" i="13"/>
  <c r="C8" i="13"/>
  <c r="C9" i="13"/>
  <c r="C10" i="13"/>
  <c r="D10" i="13" s="1"/>
  <c r="C11" i="13"/>
  <c r="D11" i="13" s="1"/>
  <c r="C5" i="13"/>
  <c r="D5" i="13" s="1"/>
  <c r="D6" i="12"/>
  <c r="D8" i="12"/>
  <c r="D9" i="12"/>
  <c r="C6" i="12"/>
  <c r="C7" i="12"/>
  <c r="D7" i="12" s="1"/>
  <c r="C8" i="12"/>
  <c r="C9" i="12"/>
  <c r="C5" i="12"/>
  <c r="D5" i="12" s="1"/>
  <c r="D6" i="11"/>
  <c r="C6" i="11"/>
  <c r="C7" i="11"/>
  <c r="D7" i="11" s="1"/>
  <c r="C8" i="11"/>
  <c r="D8" i="11" s="1"/>
  <c r="C9" i="11"/>
  <c r="D9" i="11" s="1"/>
  <c r="C10" i="11"/>
  <c r="D10" i="11" s="1"/>
  <c r="C5" i="11"/>
  <c r="D5" i="11" s="1"/>
  <c r="D5" i="64"/>
  <c r="C6" i="64"/>
  <c r="C7" i="64"/>
  <c r="D7" i="64" s="1"/>
  <c r="C8" i="64"/>
  <c r="D8" i="64" s="1"/>
  <c r="C9" i="64"/>
  <c r="D9" i="64" s="1"/>
  <c r="C10" i="64"/>
  <c r="D10" i="64" s="1"/>
  <c r="C11" i="64"/>
  <c r="D11" i="64" s="1"/>
  <c r="C5" i="64"/>
  <c r="D6" i="10"/>
  <c r="D7" i="10"/>
  <c r="C6" i="10"/>
  <c r="C7" i="10"/>
  <c r="C8" i="10"/>
  <c r="C9" i="10"/>
  <c r="C10" i="10"/>
  <c r="D10" i="10" s="1"/>
  <c r="C5" i="10"/>
  <c r="D11" i="10" s="1"/>
  <c r="J11" i="10" s="1"/>
  <c r="C6" i="9"/>
  <c r="D6" i="9" s="1"/>
  <c r="C7" i="9"/>
  <c r="C8" i="9"/>
  <c r="C9" i="9"/>
  <c r="C10" i="9"/>
  <c r="C11" i="9"/>
  <c r="C12" i="9"/>
  <c r="D12" i="9" s="1"/>
  <c r="C13" i="9"/>
  <c r="D13" i="9" s="1"/>
  <c r="C5" i="9"/>
  <c r="J39" i="8"/>
  <c r="C6" i="8"/>
  <c r="D6" i="8" s="1"/>
  <c r="C7" i="8"/>
  <c r="D7" i="8" s="1"/>
  <c r="C8" i="8"/>
  <c r="D8" i="8" s="1"/>
  <c r="C9" i="8"/>
  <c r="D9" i="8" s="1"/>
  <c r="C10" i="8"/>
  <c r="D10" i="8" s="1"/>
  <c r="C11" i="8"/>
  <c r="D11" i="8" s="1"/>
  <c r="C12" i="8"/>
  <c r="D12" i="8" s="1"/>
  <c r="C13" i="8"/>
  <c r="D13" i="8" s="1"/>
  <c r="C14" i="8"/>
  <c r="D14" i="8" s="1"/>
  <c r="C15" i="8"/>
  <c r="D15" i="8" s="1"/>
  <c r="C5" i="8"/>
  <c r="D5" i="8" s="1"/>
  <c r="J34" i="51"/>
  <c r="J23" i="51"/>
  <c r="J24" i="51"/>
  <c r="C6" i="51"/>
  <c r="D6" i="51" s="1"/>
  <c r="C7" i="51"/>
  <c r="D7" i="51" s="1"/>
  <c r="C8" i="51"/>
  <c r="D8" i="51" s="1"/>
  <c r="C9" i="51"/>
  <c r="D9" i="51" s="1"/>
  <c r="C10" i="51"/>
  <c r="D10" i="51" s="1"/>
  <c r="C5" i="51"/>
  <c r="D5" i="51" s="1"/>
  <c r="D13" i="7"/>
  <c r="C6" i="7"/>
  <c r="D6" i="7" s="1"/>
  <c r="C7" i="7"/>
  <c r="D7" i="7" s="1"/>
  <c r="C8" i="7"/>
  <c r="D8" i="7" s="1"/>
  <c r="C9" i="7"/>
  <c r="D9" i="7" s="1"/>
  <c r="C10" i="7"/>
  <c r="D10" i="7" s="1"/>
  <c r="C11" i="7"/>
  <c r="D11" i="7" s="1"/>
  <c r="C12" i="7"/>
  <c r="D12" i="7" s="1"/>
  <c r="C13" i="7"/>
  <c r="C5" i="7"/>
  <c r="D5" i="7" s="1"/>
  <c r="J32" i="38"/>
  <c r="J55" i="57"/>
  <c r="D12" i="6" l="1"/>
  <c r="D13" i="6"/>
  <c r="D14" i="6"/>
  <c r="D15" i="6"/>
  <c r="C6" i="6"/>
  <c r="D6" i="6" s="1"/>
  <c r="C7" i="6"/>
  <c r="D7" i="6" s="1"/>
  <c r="C8" i="6"/>
  <c r="D8" i="6" s="1"/>
  <c r="C9" i="6"/>
  <c r="D9" i="6" s="1"/>
  <c r="C10" i="6"/>
  <c r="D10" i="6" s="1"/>
  <c r="C11" i="6"/>
  <c r="D11" i="6" s="1"/>
  <c r="C12" i="6"/>
  <c r="C13" i="6"/>
  <c r="C14" i="6"/>
  <c r="C15" i="6"/>
  <c r="C16" i="6"/>
  <c r="D16" i="6" s="1"/>
  <c r="C5" i="6"/>
  <c r="D5" i="6" s="1"/>
  <c r="D11" i="5" l="1"/>
  <c r="D12" i="5"/>
  <c r="C6" i="5"/>
  <c r="D6" i="5" s="1"/>
  <c r="C7" i="5"/>
  <c r="D7" i="5" s="1"/>
  <c r="C8" i="5"/>
  <c r="D8" i="5" s="1"/>
  <c r="C9" i="5"/>
  <c r="D9" i="5" s="1"/>
  <c r="C10" i="5"/>
  <c r="D10" i="5" s="1"/>
  <c r="C11" i="5"/>
  <c r="C12" i="5"/>
  <c r="C5" i="5"/>
  <c r="D5" i="5" s="1"/>
  <c r="C6" i="4"/>
  <c r="C7" i="4"/>
  <c r="D7" i="4" s="1"/>
  <c r="C8" i="4"/>
  <c r="C9" i="4"/>
  <c r="D9" i="4" s="1"/>
  <c r="C10" i="4"/>
  <c r="C11" i="4"/>
  <c r="D11" i="4" s="1"/>
  <c r="C12" i="4"/>
  <c r="D12" i="4" s="1"/>
  <c r="C13" i="4"/>
  <c r="C14" i="4"/>
  <c r="D6" i="4"/>
  <c r="D8" i="4"/>
  <c r="D10" i="4"/>
  <c r="D14" i="4"/>
  <c r="C5" i="4"/>
  <c r="D5" i="4" s="1"/>
  <c r="J38" i="7"/>
  <c r="D18" i="3"/>
  <c r="D19" i="3"/>
  <c r="C6" i="3"/>
  <c r="C7" i="3"/>
  <c r="D7" i="3" s="1"/>
  <c r="C8" i="3"/>
  <c r="D8" i="3" s="1"/>
  <c r="C9" i="3"/>
  <c r="D9" i="3" s="1"/>
  <c r="C10" i="3"/>
  <c r="D10" i="3" s="1"/>
  <c r="C11" i="3"/>
  <c r="D11" i="3" s="1"/>
  <c r="C12" i="3"/>
  <c r="D12" i="3" s="1"/>
  <c r="C13" i="3"/>
  <c r="D13" i="3" s="1"/>
  <c r="C14" i="3"/>
  <c r="D14" i="3" s="1"/>
  <c r="C15" i="3"/>
  <c r="D15" i="3" s="1"/>
  <c r="C16" i="3"/>
  <c r="D16" i="3" s="1"/>
  <c r="C17" i="3"/>
  <c r="D17" i="3" s="1"/>
  <c r="C18" i="3"/>
  <c r="C19" i="3"/>
  <c r="C5" i="3"/>
  <c r="C6" i="2"/>
  <c r="D6" i="2" s="1"/>
  <c r="C7" i="2"/>
  <c r="C8" i="2"/>
  <c r="D8" i="2" s="1"/>
  <c r="C9" i="2"/>
  <c r="D9" i="2" s="1"/>
  <c r="C10" i="2"/>
  <c r="D10" i="2" s="1"/>
  <c r="C11" i="2"/>
  <c r="D11" i="2" s="1"/>
  <c r="C12" i="2"/>
  <c r="C13" i="2"/>
  <c r="D13" i="2" s="1"/>
  <c r="C14" i="2"/>
  <c r="D14" i="2" s="1"/>
  <c r="C5" i="2"/>
  <c r="D5" i="2" s="1"/>
  <c r="D7" i="2"/>
  <c r="D12" i="2"/>
  <c r="G69" i="40"/>
  <c r="D20" i="3" l="1"/>
  <c r="H48" i="52"/>
  <c r="J1" i="40"/>
  <c r="J1" i="58"/>
  <c r="J1" i="38"/>
  <c r="J1" i="57"/>
  <c r="G37" i="64"/>
  <c r="G39" i="51"/>
  <c r="D68" i="40"/>
  <c r="D109" i="57"/>
  <c r="D14" i="7" l="1"/>
  <c r="J45" i="57"/>
  <c r="J46" i="57"/>
  <c r="J26" i="7"/>
  <c r="J27" i="7"/>
  <c r="J29" i="6"/>
  <c r="J30" i="6"/>
  <c r="D12" i="64" l="1"/>
  <c r="D12" i="13"/>
  <c r="J22" i="9"/>
  <c r="D13" i="35" l="1"/>
  <c r="J1" i="37" l="1"/>
  <c r="J1" i="36"/>
  <c r="J9" i="9"/>
  <c r="J10" i="9"/>
  <c r="J11" i="9"/>
  <c r="B13" i="35"/>
  <c r="G39" i="1" s="1"/>
  <c r="B13" i="29"/>
  <c r="B12" i="64"/>
  <c r="J60" i="41"/>
  <c r="J61" i="41"/>
  <c r="J62" i="41"/>
  <c r="J63" i="41"/>
  <c r="J64" i="41"/>
  <c r="J65" i="41"/>
  <c r="J66" i="41"/>
  <c r="J56" i="58"/>
  <c r="J57" i="58"/>
  <c r="J58" i="58"/>
  <c r="J59" i="58"/>
  <c r="J60" i="58"/>
  <c r="J61" i="58"/>
  <c r="J62" i="58"/>
  <c r="J63" i="58"/>
  <c r="J64" i="58"/>
  <c r="J65" i="58"/>
  <c r="J66" i="58"/>
  <c r="J67" i="58"/>
  <c r="J68" i="58"/>
  <c r="J69" i="58"/>
  <c r="J70" i="58"/>
  <c r="J71" i="58"/>
  <c r="J65" i="39"/>
  <c r="J67" i="39"/>
  <c r="J68" i="39"/>
  <c r="J69" i="39"/>
  <c r="J70" i="39"/>
  <c r="J71" i="39"/>
  <c r="J72" i="39"/>
  <c r="J73" i="39"/>
  <c r="J74" i="39"/>
  <c r="J75" i="39"/>
  <c r="J76" i="39"/>
  <c r="J77" i="39"/>
  <c r="J78" i="39"/>
  <c r="H86" i="38"/>
  <c r="G86" i="38"/>
  <c r="D85" i="38"/>
  <c r="J39" i="38"/>
  <c r="J40" i="38"/>
  <c r="J41" i="38"/>
  <c r="J42" i="38"/>
  <c r="J43" i="38"/>
  <c r="J44" i="38"/>
  <c r="J45" i="38"/>
  <c r="J46" i="38"/>
  <c r="J47" i="38"/>
  <c r="J48" i="38"/>
  <c r="J49" i="38"/>
  <c r="J50" i="38"/>
  <c r="J51" i="38"/>
  <c r="J52" i="38"/>
  <c r="J53" i="38"/>
  <c r="J54" i="38"/>
  <c r="J55" i="38"/>
  <c r="J56" i="38"/>
  <c r="J66" i="38"/>
  <c r="J67" i="38"/>
  <c r="J68" i="38"/>
  <c r="J69" i="38"/>
  <c r="J70" i="38"/>
  <c r="J71" i="38"/>
  <c r="J72" i="38"/>
  <c r="J73" i="38"/>
  <c r="J74" i="38"/>
  <c r="J75" i="38"/>
  <c r="J76" i="38"/>
  <c r="J77" i="38"/>
  <c r="J78" i="38"/>
  <c r="J79" i="38"/>
  <c r="J80" i="38"/>
  <c r="J81" i="38"/>
  <c r="J82" i="38"/>
  <c r="J83" i="38"/>
  <c r="J84" i="38"/>
  <c r="J95" i="57"/>
  <c r="J96" i="57"/>
  <c r="J97" i="57"/>
  <c r="J98" i="57"/>
  <c r="J99" i="57"/>
  <c r="J100" i="57"/>
  <c r="J101" i="57"/>
  <c r="J102" i="57"/>
  <c r="J103" i="57"/>
  <c r="J104" i="57"/>
  <c r="J105" i="57"/>
  <c r="J106" i="57"/>
  <c r="J31" i="57"/>
  <c r="J27" i="37"/>
  <c r="J28" i="37"/>
  <c r="J55" i="36"/>
  <c r="J56" i="36"/>
  <c r="J57" i="36"/>
  <c r="J58" i="36"/>
  <c r="J59" i="36"/>
  <c r="J60" i="36"/>
  <c r="J61" i="36"/>
  <c r="J62" i="36"/>
  <c r="J63" i="36"/>
  <c r="J64" i="36"/>
  <c r="J65" i="36"/>
  <c r="J66" i="36"/>
  <c r="J67" i="36"/>
  <c r="J68" i="36"/>
  <c r="J69" i="36"/>
  <c r="J70" i="36"/>
  <c r="J71" i="36"/>
  <c r="J72" i="36"/>
  <c r="J73" i="36"/>
  <c r="J74" i="36"/>
  <c r="J75" i="36"/>
  <c r="J76" i="36"/>
  <c r="J77" i="36"/>
  <c r="J78" i="36"/>
  <c r="J79" i="36"/>
  <c r="J80" i="36"/>
  <c r="J81" i="36"/>
  <c r="J82" i="36"/>
  <c r="J83" i="36"/>
  <c r="J84" i="36"/>
  <c r="J85" i="36"/>
  <c r="J86" i="36"/>
  <c r="J87" i="36"/>
  <c r="J8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24" i="36"/>
  <c r="J25" i="36"/>
  <c r="J26" i="36"/>
  <c r="J27" i="36"/>
  <c r="J28" i="36"/>
  <c r="J29" i="36"/>
  <c r="J30" i="36"/>
  <c r="J31" i="36"/>
  <c r="J32" i="36"/>
  <c r="J33" i="36"/>
  <c r="J34" i="36"/>
  <c r="J35" i="36"/>
  <c r="J36" i="36"/>
  <c r="J37" i="36"/>
  <c r="J9" i="34"/>
  <c r="J10" i="34"/>
  <c r="J7" i="33"/>
  <c r="J8" i="33"/>
  <c r="J21" i="30"/>
  <c r="J22" i="30"/>
  <c r="J25" i="29"/>
  <c r="J26" i="29"/>
  <c r="J27" i="29"/>
  <c r="J28" i="29"/>
  <c r="J26" i="28"/>
  <c r="J27" i="28"/>
  <c r="J9" i="28"/>
  <c r="J24" i="27"/>
  <c r="J22" i="26" l="1"/>
  <c r="J24" i="25"/>
  <c r="J24" i="24"/>
  <c r="J20" i="23"/>
  <c r="J19" i="22"/>
  <c r="J8" i="16"/>
  <c r="J9" i="16"/>
  <c r="J6" i="64" l="1"/>
  <c r="J7" i="64"/>
  <c r="J8" i="64"/>
  <c r="J9" i="64"/>
  <c r="J10" i="64"/>
  <c r="J11" i="64"/>
  <c r="J29" i="8" l="1"/>
  <c r="J10" i="8"/>
  <c r="J11" i="8"/>
  <c r="J12" i="8"/>
  <c r="J13" i="8"/>
  <c r="J14" i="8"/>
  <c r="J7" i="7"/>
  <c r="J8" i="7"/>
  <c r="J9" i="7"/>
  <c r="J10" i="7"/>
  <c r="J41" i="6"/>
  <c r="J42" i="6"/>
  <c r="J43" i="6"/>
  <c r="J10" i="6"/>
  <c r="J11" i="6"/>
  <c r="J12" i="6"/>
  <c r="J13" i="6"/>
  <c r="J14" i="6"/>
  <c r="J10" i="5"/>
  <c r="J8" i="4"/>
  <c r="J9" i="4"/>
  <c r="J10" i="4"/>
  <c r="J11" i="4"/>
  <c r="J12" i="4"/>
  <c r="J41" i="3"/>
  <c r="J42" i="3"/>
  <c r="J43" i="3"/>
  <c r="J44" i="3"/>
  <c r="J45" i="3"/>
  <c r="J46" i="3"/>
  <c r="J47" i="3"/>
  <c r="J48" i="3"/>
  <c r="J49" i="3"/>
  <c r="J50" i="3"/>
  <c r="J51" i="3"/>
  <c r="J52" i="3"/>
  <c r="J54" i="3"/>
  <c r="J55" i="3"/>
  <c r="J8" i="3"/>
  <c r="J9" i="3"/>
  <c r="J10" i="3"/>
  <c r="J11" i="3"/>
  <c r="J12" i="3"/>
  <c r="J13" i="3"/>
  <c r="J14" i="3"/>
  <c r="J15" i="3"/>
  <c r="J16" i="3"/>
  <c r="J17" i="3"/>
  <c r="J18" i="3"/>
  <c r="J39" i="2"/>
  <c r="J40" i="2"/>
  <c r="J13" i="2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" i="52"/>
  <c r="A5" i="52"/>
  <c r="A6" i="52"/>
  <c r="A7" i="52"/>
  <c r="A8" i="52"/>
  <c r="A9" i="52"/>
  <c r="A10" i="52"/>
  <c r="A11" i="52"/>
  <c r="A12" i="52"/>
  <c r="A13" i="52"/>
  <c r="A14" i="52"/>
  <c r="A15" i="52"/>
  <c r="A16" i="52"/>
  <c r="A17" i="52"/>
  <c r="A18" i="52"/>
  <c r="A19" i="52"/>
  <c r="A20" i="52"/>
  <c r="A21" i="52"/>
  <c r="A22" i="52"/>
  <c r="A23" i="52"/>
  <c r="A24" i="52"/>
  <c r="A25" i="52"/>
  <c r="A26" i="52"/>
  <c r="A27" i="52"/>
  <c r="A28" i="52"/>
  <c r="A29" i="52"/>
  <c r="A30" i="52"/>
  <c r="A31" i="52"/>
  <c r="A32" i="52"/>
  <c r="A33" i="52"/>
  <c r="A34" i="52"/>
  <c r="A35" i="52"/>
  <c r="A36" i="52"/>
  <c r="A37" i="52"/>
  <c r="A38" i="52"/>
  <c r="A39" i="52"/>
  <c r="A40" i="52"/>
  <c r="A41" i="52"/>
  <c r="A42" i="52"/>
  <c r="A43" i="52"/>
  <c r="A44" i="52"/>
  <c r="A45" i="52"/>
  <c r="A46" i="52"/>
  <c r="J1" i="35"/>
  <c r="J1" i="34"/>
  <c r="J1" i="33"/>
  <c r="J1" i="32"/>
  <c r="J12" i="35"/>
  <c r="J1" i="2" l="1"/>
  <c r="J1" i="3"/>
  <c r="J1" i="4"/>
  <c r="J1" i="5"/>
  <c r="J1" i="6"/>
  <c r="J1" i="7"/>
  <c r="J1" i="51"/>
  <c r="J1" i="8"/>
  <c r="J1" i="9"/>
  <c r="J1" i="10"/>
  <c r="J1" i="64"/>
  <c r="J1" i="11"/>
  <c r="J1" i="12"/>
  <c r="J1" i="13"/>
  <c r="J1" i="14"/>
  <c r="J1" i="15"/>
  <c r="J1" i="16"/>
  <c r="J1" i="17"/>
  <c r="J1" i="18"/>
  <c r="J1" i="19"/>
  <c r="J1" i="20"/>
  <c r="J1" i="21"/>
  <c r="J1" i="22"/>
  <c r="J1" i="23"/>
  <c r="J1" i="24"/>
  <c r="J1" i="25"/>
  <c r="J1" i="26"/>
  <c r="J1" i="27"/>
  <c r="J1" i="28"/>
  <c r="J1" i="29"/>
  <c r="J1" i="30"/>
  <c r="J1" i="31"/>
  <c r="J1" i="39"/>
  <c r="J1" i="41"/>
  <c r="H2" i="48"/>
  <c r="A4" i="1"/>
  <c r="A47" i="52"/>
  <c r="A3" i="52"/>
  <c r="J12" i="58" l="1"/>
  <c r="J5" i="64"/>
  <c r="B12" i="13" l="1"/>
  <c r="G17" i="1" s="1"/>
  <c r="J11" i="13"/>
  <c r="J10" i="13"/>
  <c r="J9" i="13"/>
  <c r="G48" i="52" l="1"/>
  <c r="F48" i="52"/>
  <c r="D48" i="52"/>
  <c r="E48" i="52"/>
  <c r="C48" i="52"/>
  <c r="I49" i="52" l="1"/>
  <c r="B11" i="33"/>
  <c r="G37" i="1" s="1"/>
  <c r="J32" i="35" l="1"/>
  <c r="J52" i="41" l="1"/>
  <c r="J53" i="41"/>
  <c r="J54" i="41"/>
  <c r="J55" i="41"/>
  <c r="J56" i="41"/>
  <c r="J57" i="41"/>
  <c r="J58" i="41"/>
  <c r="J59" i="41"/>
  <c r="J51" i="41"/>
  <c r="J51" i="58"/>
  <c r="J55" i="58"/>
  <c r="J72" i="58"/>
  <c r="J50" i="58"/>
  <c r="J46" i="58"/>
  <c r="J47" i="58"/>
  <c r="J48" i="58"/>
  <c r="J55" i="39"/>
  <c r="J56" i="39"/>
  <c r="J57" i="39"/>
  <c r="J58" i="39"/>
  <c r="J63" i="39"/>
  <c r="J79" i="39"/>
  <c r="J37" i="38"/>
  <c r="J60" i="57"/>
  <c r="J61" i="57"/>
  <c r="J62" i="57"/>
  <c r="J63" i="57"/>
  <c r="J64" i="57"/>
  <c r="J65" i="57"/>
  <c r="J66" i="57"/>
  <c r="J67" i="57"/>
  <c r="J68" i="57"/>
  <c r="J69" i="57"/>
  <c r="J70" i="57"/>
  <c r="J71" i="57"/>
  <c r="J72" i="57"/>
  <c r="J73" i="57"/>
  <c r="J74" i="57"/>
  <c r="J107" i="57"/>
  <c r="J62" i="39" l="1"/>
  <c r="J61" i="39" l="1"/>
  <c r="H39" i="51" l="1"/>
  <c r="D11" i="5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5" i="1"/>
  <c r="H4" i="1"/>
  <c r="J5" i="2"/>
  <c r="B16" i="8"/>
  <c r="G11" i="1" s="1"/>
  <c r="B11" i="51"/>
  <c r="G10" i="1" s="1"/>
  <c r="J48" i="41" l="1"/>
  <c r="J49" i="41"/>
  <c r="J50" i="41"/>
  <c r="J45" i="58"/>
  <c r="J49" i="58"/>
  <c r="J53" i="39"/>
  <c r="J59" i="39"/>
  <c r="J60" i="39"/>
  <c r="J59" i="57"/>
  <c r="J75" i="57"/>
  <c r="J76" i="57"/>
  <c r="J77" i="57"/>
  <c r="J78" i="57"/>
  <c r="J79" i="57"/>
  <c r="J89" i="57"/>
  <c r="J90" i="57"/>
  <c r="J91" i="57"/>
  <c r="J92" i="57"/>
  <c r="J93" i="57"/>
  <c r="J94" i="57"/>
  <c r="J108" i="57"/>
  <c r="J36" i="38"/>
  <c r="J28" i="8"/>
  <c r="J39" i="57" l="1"/>
  <c r="J40" i="57"/>
  <c r="J44" i="57"/>
  <c r="J36" i="29"/>
  <c r="J28" i="31"/>
  <c r="J30" i="33"/>
  <c r="J31" i="41"/>
  <c r="J32" i="41"/>
  <c r="J36" i="41"/>
  <c r="J29" i="58"/>
  <c r="J33" i="58"/>
  <c r="J23" i="40"/>
  <c r="J27" i="40"/>
  <c r="J36" i="39"/>
  <c r="J40" i="39"/>
  <c r="J18" i="38"/>
  <c r="J19" i="38"/>
  <c r="J23" i="38"/>
  <c r="J26" i="37"/>
  <c r="J16" i="37"/>
  <c r="J17" i="37"/>
  <c r="J18" i="37"/>
  <c r="J22" i="37"/>
  <c r="J92" i="36"/>
  <c r="J32" i="34"/>
  <c r="J18" i="34"/>
  <c r="J30" i="30"/>
  <c r="J20" i="5" l="1"/>
  <c r="J22" i="4"/>
  <c r="J22" i="2"/>
  <c r="J27" i="3"/>
  <c r="J6" i="51"/>
  <c r="J7" i="51"/>
  <c r="J8" i="51"/>
  <c r="J9" i="51"/>
  <c r="J10" i="51"/>
  <c r="J18" i="51"/>
  <c r="J22" i="51"/>
  <c r="J21" i="7"/>
  <c r="J25" i="7"/>
  <c r="J24" i="6"/>
  <c r="J7" i="6"/>
  <c r="J21" i="8"/>
  <c r="J9" i="58" l="1"/>
  <c r="J12" i="39"/>
  <c r="J13" i="39"/>
  <c r="J14" i="39"/>
  <c r="J10" i="33"/>
  <c r="J8" i="32"/>
  <c r="J9" i="27"/>
  <c r="J7" i="14"/>
  <c r="J8" i="12"/>
  <c r="J9" i="12"/>
  <c r="J21" i="58" l="1"/>
  <c r="J7" i="57"/>
  <c r="J8" i="57"/>
  <c r="J9" i="57"/>
  <c r="J10" i="57"/>
  <c r="J11" i="57"/>
  <c r="J12" i="57"/>
  <c r="J13" i="57"/>
  <c r="J14" i="57"/>
  <c r="J15" i="57"/>
  <c r="J16" i="57"/>
  <c r="J17" i="57"/>
  <c r="J18" i="57"/>
  <c r="J19" i="57"/>
  <c r="J20" i="57"/>
  <c r="J21" i="57"/>
  <c r="J22" i="57"/>
  <c r="J23" i="57"/>
  <c r="J24" i="57"/>
  <c r="J25" i="57"/>
  <c r="J26" i="57"/>
  <c r="J27" i="57"/>
  <c r="J51" i="36"/>
  <c r="J52" i="36"/>
  <c r="J38" i="36"/>
  <c r="J12" i="34"/>
  <c r="J8" i="30"/>
  <c r="J8" i="22" l="1"/>
  <c r="J9" i="22"/>
  <c r="J10" i="22"/>
  <c r="J5" i="22"/>
  <c r="J7" i="21"/>
  <c r="J8" i="21"/>
  <c r="J7" i="18"/>
  <c r="J8" i="18"/>
  <c r="J9" i="18"/>
  <c r="J7" i="13" l="1"/>
  <c r="J8" i="13"/>
  <c r="J7" i="11"/>
  <c r="J8" i="11"/>
  <c r="J9" i="11"/>
  <c r="J10" i="11"/>
  <c r="H37" i="64"/>
  <c r="D36" i="64"/>
  <c r="J35" i="64"/>
  <c r="J34" i="64"/>
  <c r="J31" i="64"/>
  <c r="J30" i="64"/>
  <c r="J27" i="64"/>
  <c r="J26" i="64"/>
  <c r="J23" i="64"/>
  <c r="J19" i="64"/>
  <c r="J18" i="64"/>
  <c r="J17" i="64"/>
  <c r="J16" i="64"/>
  <c r="G14" i="1"/>
  <c r="J7" i="10"/>
  <c r="J8" i="10"/>
  <c r="J9" i="10"/>
  <c r="J10" i="10"/>
  <c r="G13" i="1"/>
  <c r="D37" i="64" l="1"/>
  <c r="D15" i="49" s="1"/>
  <c r="J37" i="64"/>
  <c r="G15" i="49" s="1"/>
  <c r="J6" i="3" l="1"/>
  <c r="J9" i="2"/>
  <c r="J10" i="2"/>
  <c r="B11" i="22" l="1"/>
  <c r="G26" i="1" s="1"/>
  <c r="J38" i="57" l="1"/>
  <c r="B39" i="36" l="1"/>
  <c r="G40" i="1" s="1"/>
  <c r="J15" i="14" l="1"/>
  <c r="J25" i="3"/>
  <c r="J43" i="41" l="1"/>
  <c r="J39" i="41"/>
  <c r="J37" i="58"/>
  <c r="J31" i="40"/>
  <c r="J22" i="40"/>
  <c r="J35" i="39"/>
  <c r="J44" i="39"/>
  <c r="J54" i="57"/>
  <c r="J49" i="57"/>
  <c r="J50" i="57"/>
  <c r="J31" i="38"/>
  <c r="J26" i="38"/>
  <c r="J27" i="38"/>
  <c r="J25" i="37"/>
  <c r="J91" i="36"/>
  <c r="J31" i="35"/>
  <c r="J31" i="34"/>
  <c r="J29" i="33"/>
  <c r="J27" i="32"/>
  <c r="J27" i="31"/>
  <c r="J29" i="30"/>
  <c r="J35" i="29"/>
  <c r="J25" i="28"/>
  <c r="J23" i="27"/>
  <c r="J21" i="26"/>
  <c r="J23" i="25"/>
  <c r="J23" i="24"/>
  <c r="J24" i="23"/>
  <c r="J23" i="22"/>
  <c r="J20" i="21"/>
  <c r="J21" i="20"/>
  <c r="J21" i="19"/>
  <c r="J21" i="18"/>
  <c r="J21" i="17"/>
  <c r="J23" i="16"/>
  <c r="J23" i="15"/>
  <c r="J22" i="14"/>
  <c r="J26" i="14"/>
  <c r="J23" i="13"/>
  <c r="J26" i="10"/>
  <c r="J22" i="10"/>
  <c r="J33" i="8"/>
  <c r="J27" i="8"/>
  <c r="J28" i="51"/>
  <c r="J17" i="51"/>
  <c r="J30" i="7"/>
  <c r="J31" i="7"/>
  <c r="J19" i="7"/>
  <c r="J20" i="7"/>
  <c r="J33" i="6"/>
  <c r="J34" i="6"/>
  <c r="J22" i="6"/>
  <c r="J23" i="6"/>
  <c r="J27" i="5"/>
  <c r="J28" i="5"/>
  <c r="J18" i="5"/>
  <c r="J19" i="5"/>
  <c r="J20" i="4"/>
  <c r="J21" i="4"/>
  <c r="J29" i="4"/>
  <c r="J30" i="4"/>
  <c r="J26" i="3"/>
  <c r="J34" i="3"/>
  <c r="J35" i="3"/>
  <c r="J29" i="2"/>
  <c r="J30" i="2"/>
  <c r="J20" i="2"/>
  <c r="J21" i="2"/>
  <c r="J30" i="9"/>
  <c r="J26" i="9"/>
  <c r="D39" i="51" l="1"/>
  <c r="J38" i="51"/>
  <c r="J37" i="51"/>
  <c r="J33" i="51"/>
  <c r="J32" i="51"/>
  <c r="J31" i="51"/>
  <c r="J27" i="51"/>
  <c r="J16" i="51"/>
  <c r="J15" i="51"/>
  <c r="D29" i="39" l="1"/>
  <c r="D81" i="39" s="1"/>
  <c r="H74" i="58" l="1"/>
  <c r="G74" i="58"/>
  <c r="D73" i="58"/>
  <c r="J44" i="58"/>
  <c r="J41" i="58"/>
  <c r="J40" i="58"/>
  <c r="J36" i="58"/>
  <c r="J28" i="58"/>
  <c r="J27" i="58"/>
  <c r="J26" i="58"/>
  <c r="D22" i="58"/>
  <c r="B22" i="58"/>
  <c r="G45" i="1" s="1"/>
  <c r="J20" i="58"/>
  <c r="J19" i="58"/>
  <c r="J18" i="58"/>
  <c r="J17" i="58"/>
  <c r="J16" i="58"/>
  <c r="J15" i="58"/>
  <c r="J14" i="58"/>
  <c r="J13" i="58"/>
  <c r="J11" i="58"/>
  <c r="J10" i="58"/>
  <c r="J8" i="58"/>
  <c r="J7" i="58"/>
  <c r="J6" i="58"/>
  <c r="J5" i="58"/>
  <c r="D74" i="58" l="1"/>
  <c r="D46" i="49" s="1"/>
  <c r="J74" i="58"/>
  <c r="G47" i="49" s="1"/>
  <c r="H110" i="57"/>
  <c r="G110" i="57"/>
  <c r="J58" i="57"/>
  <c r="J53" i="57"/>
  <c r="J37" i="57"/>
  <c r="D33" i="57"/>
  <c r="B33" i="57"/>
  <c r="G42" i="1" s="1"/>
  <c r="J32" i="57"/>
  <c r="J30" i="57"/>
  <c r="J29" i="57"/>
  <c r="J28" i="57"/>
  <c r="J6" i="57"/>
  <c r="J5" i="57"/>
  <c r="D110" i="57" l="1"/>
  <c r="D43" i="49" s="1"/>
  <c r="J110" i="57"/>
  <c r="G44" i="49" s="1"/>
  <c r="D35" i="14"/>
  <c r="D36" i="13"/>
  <c r="D34" i="12"/>
  <c r="D35" i="11"/>
  <c r="D44" i="8"/>
  <c r="D35" i="33" l="1"/>
  <c r="D33" i="32"/>
  <c r="D33" i="31"/>
  <c r="D35" i="30"/>
  <c r="J33" i="39" l="1"/>
  <c r="J18" i="29"/>
  <c r="J19" i="29"/>
  <c r="J14" i="30"/>
  <c r="J16" i="33"/>
  <c r="J7" i="34" l="1"/>
  <c r="J8" i="34"/>
  <c r="J11" i="34"/>
  <c r="J14" i="32"/>
  <c r="J6" i="32"/>
  <c r="J7" i="35"/>
  <c r="J8" i="35"/>
  <c r="J9" i="35"/>
  <c r="J10" i="38"/>
  <c r="J11" i="38"/>
  <c r="J8" i="37"/>
  <c r="J6" i="33"/>
  <c r="J14" i="31"/>
  <c r="J17" i="27"/>
  <c r="J11" i="5"/>
  <c r="J12" i="5"/>
  <c r="J44" i="41"/>
  <c r="J21" i="40"/>
  <c r="J34" i="39"/>
  <c r="J52" i="39"/>
  <c r="J17" i="34"/>
  <c r="J20" i="8"/>
  <c r="J27" i="22"/>
  <c r="J26" i="22"/>
  <c r="J16" i="14"/>
  <c r="J14" i="12"/>
  <c r="J15" i="12"/>
  <c r="J16" i="13"/>
  <c r="J17" i="13"/>
  <c r="J17" i="14"/>
  <c r="J18" i="14"/>
  <c r="J21" i="12"/>
  <c r="J17" i="12"/>
  <c r="J16" i="12"/>
  <c r="J22" i="11"/>
  <c r="J18" i="11"/>
  <c r="J17" i="11"/>
  <c r="J16" i="11"/>
  <c r="J15" i="11"/>
  <c r="J18" i="10"/>
  <c r="J17" i="10"/>
  <c r="J16" i="10"/>
  <c r="J15" i="10"/>
  <c r="J21" i="9"/>
  <c r="J20" i="9"/>
  <c r="J19" i="9"/>
  <c r="J18" i="9"/>
  <c r="J22" i="8"/>
  <c r="J19" i="13"/>
  <c r="J18" i="13"/>
  <c r="J29" i="9"/>
  <c r="J39" i="6"/>
  <c r="J40" i="6"/>
  <c r="J44" i="6"/>
  <c r="J45" i="6"/>
  <c r="J35" i="4"/>
  <c r="J36" i="4"/>
  <c r="J37" i="4"/>
  <c r="J38" i="4"/>
  <c r="J40" i="3"/>
  <c r="J56" i="3"/>
  <c r="J57" i="3"/>
  <c r="J58" i="3"/>
  <c r="J11" i="2"/>
  <c r="J12" i="2"/>
  <c r="J14" i="2"/>
  <c r="J34" i="2"/>
  <c r="J35" i="2"/>
  <c r="J36" i="2"/>
  <c r="J37" i="2"/>
  <c r="J38" i="2"/>
  <c r="J6" i="6"/>
  <c r="J8" i="6"/>
  <c r="J25" i="39"/>
  <c r="J26" i="39"/>
  <c r="J27" i="39"/>
  <c r="J28" i="39"/>
  <c r="J5" i="39"/>
  <c r="J6" i="35"/>
  <c r="J10" i="35"/>
  <c r="J11" i="35"/>
  <c r="J10" i="28"/>
  <c r="J11" i="28"/>
  <c r="J12" i="28"/>
  <c r="J13" i="28"/>
  <c r="J7" i="31"/>
  <c r="J8" i="31"/>
  <c r="J9" i="29"/>
  <c r="J10" i="29"/>
  <c r="J11" i="29"/>
  <c r="J12" i="29"/>
  <c r="J10" i="27"/>
  <c r="J11" i="27"/>
  <c r="J9" i="26"/>
  <c r="J10" i="25"/>
  <c r="J11" i="25"/>
  <c r="J10" i="24"/>
  <c r="J11" i="24"/>
  <c r="J9" i="23"/>
  <c r="J10" i="23"/>
  <c r="J11" i="23"/>
  <c r="J8" i="20"/>
  <c r="J9" i="20"/>
  <c r="J9" i="17"/>
  <c r="J10" i="16"/>
  <c r="J11" i="16"/>
  <c r="J10" i="15"/>
  <c r="J11" i="15"/>
  <c r="J7" i="9"/>
  <c r="J8" i="9"/>
  <c r="J12" i="9"/>
  <c r="J13" i="9"/>
  <c r="J8" i="8"/>
  <c r="J9" i="8"/>
  <c r="J15" i="8"/>
  <c r="J11" i="7"/>
  <c r="J12" i="7"/>
  <c r="J13" i="7"/>
  <c r="J15" i="6"/>
  <c r="J16" i="6"/>
  <c r="J7" i="5"/>
  <c r="J8" i="5"/>
  <c r="J9" i="5"/>
  <c r="J14" i="4"/>
  <c r="J10" i="41"/>
  <c r="J11" i="41"/>
  <c r="J12" i="41"/>
  <c r="J13" i="41"/>
  <c r="J7" i="39"/>
  <c r="J8" i="39"/>
  <c r="J9" i="39"/>
  <c r="J8" i="38"/>
  <c r="J9" i="38"/>
  <c r="J7" i="3"/>
  <c r="J19" i="3"/>
  <c r="J19" i="2"/>
  <c r="J19" i="4"/>
  <c r="J25" i="10"/>
  <c r="J18" i="28"/>
  <c r="J25" i="30"/>
  <c r="J10" i="39"/>
  <c r="J11" i="39"/>
  <c r="J14" i="41"/>
  <c r="J15" i="41"/>
  <c r="J24" i="3"/>
  <c r="J21" i="6"/>
  <c r="J25" i="11"/>
  <c r="J24" i="12"/>
  <c r="J14" i="18"/>
  <c r="J13" i="21"/>
  <c r="J15" i="22"/>
  <c r="J16" i="25"/>
  <c r="J16" i="27"/>
  <c r="J19" i="28"/>
  <c r="J26" i="30"/>
  <c r="J23" i="32"/>
  <c r="J15" i="39"/>
  <c r="J16" i="41"/>
  <c r="J29" i="10"/>
  <c r="J19" i="41"/>
  <c r="J11" i="40"/>
  <c r="J25" i="33"/>
  <c r="J23" i="31"/>
  <c r="J19" i="27"/>
  <c r="J16" i="26"/>
  <c r="J19" i="25"/>
  <c r="J18" i="24"/>
  <c r="J18" i="23"/>
  <c r="J18" i="22"/>
  <c r="J16" i="21"/>
  <c r="J16" i="20"/>
  <c r="J14" i="19"/>
  <c r="J17" i="18"/>
  <c r="J17" i="15"/>
  <c r="J26" i="13"/>
  <c r="J32" i="8"/>
  <c r="J23" i="39"/>
  <c r="J24" i="39"/>
  <c r="J9" i="37"/>
  <c r="J10" i="37"/>
  <c r="J6" i="29"/>
  <c r="J7" i="29"/>
  <c r="J8" i="29"/>
  <c r="J9" i="19"/>
  <c r="J6" i="17"/>
  <c r="J8" i="17"/>
  <c r="B10" i="17"/>
  <c r="G21" i="1" s="1"/>
  <c r="D10" i="17"/>
  <c r="J6" i="8"/>
  <c r="J7" i="8"/>
  <c r="J6" i="5"/>
  <c r="J6" i="2"/>
  <c r="J7" i="2"/>
  <c r="J8" i="2"/>
  <c r="J6" i="11"/>
  <c r="D6" i="48"/>
  <c r="D3" i="49"/>
  <c r="C49" i="1"/>
  <c r="D15" i="2"/>
  <c r="D45" i="2"/>
  <c r="D63" i="3"/>
  <c r="D15" i="4"/>
  <c r="D43" i="4"/>
  <c r="D13" i="5"/>
  <c r="D37" i="5"/>
  <c r="D17" i="6"/>
  <c r="D50" i="6"/>
  <c r="D43" i="7"/>
  <c r="D16" i="8"/>
  <c r="D14" i="9"/>
  <c r="D39" i="9"/>
  <c r="D11" i="11"/>
  <c r="D10" i="12"/>
  <c r="D11" i="14"/>
  <c r="D36" i="14" s="1"/>
  <c r="D19" i="49" s="1"/>
  <c r="D12" i="15"/>
  <c r="D36" i="15"/>
  <c r="D12" i="16"/>
  <c r="D36" i="16"/>
  <c r="D34" i="17"/>
  <c r="D10" i="18"/>
  <c r="D34" i="18"/>
  <c r="D10" i="19"/>
  <c r="D34" i="19"/>
  <c r="D10" i="20"/>
  <c r="D34" i="20"/>
  <c r="D9" i="21"/>
  <c r="D33" i="21"/>
  <c r="D11" i="22"/>
  <c r="D36" i="22"/>
  <c r="D12" i="23"/>
  <c r="D37" i="23"/>
  <c r="D12" i="24"/>
  <c r="D37" i="24"/>
  <c r="D12" i="25"/>
  <c r="D37" i="25"/>
  <c r="D10" i="26"/>
  <c r="D35" i="26"/>
  <c r="D12" i="27"/>
  <c r="D37" i="27"/>
  <c r="D14" i="28"/>
  <c r="D40" i="28"/>
  <c r="D13" i="29"/>
  <c r="D41" i="29"/>
  <c r="D9" i="30"/>
  <c r="D36" i="30" s="1"/>
  <c r="D35" i="49" s="1"/>
  <c r="D9" i="31"/>
  <c r="D34" i="31" s="1"/>
  <c r="D36" i="49" s="1"/>
  <c r="D9" i="32"/>
  <c r="D11" i="33"/>
  <c r="D36" i="33" s="1"/>
  <c r="D13" i="34"/>
  <c r="D37" i="34"/>
  <c r="D37" i="35"/>
  <c r="D39" i="36"/>
  <c r="D96" i="36"/>
  <c r="D11" i="37"/>
  <c r="D37" i="37"/>
  <c r="D12" i="38"/>
  <c r="D45" i="49"/>
  <c r="D16" i="40"/>
  <c r="D25" i="41"/>
  <c r="D68" i="41"/>
  <c r="H6" i="48"/>
  <c r="H9" i="48" s="1"/>
  <c r="J5" i="51"/>
  <c r="J11" i="51" s="1"/>
  <c r="G11" i="49" s="1"/>
  <c r="J5" i="41"/>
  <c r="J6" i="41"/>
  <c r="J7" i="41"/>
  <c r="J8" i="41"/>
  <c r="J9" i="41"/>
  <c r="J17" i="41"/>
  <c r="J18" i="41"/>
  <c r="J20" i="41"/>
  <c r="J21" i="41"/>
  <c r="J22" i="41"/>
  <c r="J23" i="41"/>
  <c r="J24" i="41"/>
  <c r="J29" i="41"/>
  <c r="J30" i="41"/>
  <c r="J47" i="41"/>
  <c r="J67" i="41"/>
  <c r="J40" i="41"/>
  <c r="H69" i="41"/>
  <c r="G69" i="41"/>
  <c r="J5" i="40"/>
  <c r="J6" i="40"/>
  <c r="J7" i="40"/>
  <c r="J8" i="40"/>
  <c r="J9" i="40"/>
  <c r="J10" i="40"/>
  <c r="J12" i="40"/>
  <c r="J13" i="40"/>
  <c r="J14" i="40"/>
  <c r="J15" i="40"/>
  <c r="J20" i="40"/>
  <c r="J34" i="40"/>
  <c r="J35" i="40"/>
  <c r="J30" i="40"/>
  <c r="H69" i="40"/>
  <c r="J6" i="39"/>
  <c r="J16" i="39"/>
  <c r="J17" i="39"/>
  <c r="J18" i="39"/>
  <c r="J19" i="39"/>
  <c r="J20" i="39"/>
  <c r="J21" i="39"/>
  <c r="J22" i="39"/>
  <c r="J47" i="39"/>
  <c r="J48" i="39"/>
  <c r="J43" i="39"/>
  <c r="H81" i="39"/>
  <c r="G81" i="39"/>
  <c r="J5" i="38"/>
  <c r="J6" i="38"/>
  <c r="J7" i="38"/>
  <c r="J16" i="38"/>
  <c r="J17" i="38"/>
  <c r="J35" i="38"/>
  <c r="J38" i="38"/>
  <c r="J30" i="38"/>
  <c r="J5" i="37"/>
  <c r="J6" i="37"/>
  <c r="J7" i="37"/>
  <c r="J15" i="37"/>
  <c r="J35" i="37"/>
  <c r="J36" i="37"/>
  <c r="J31" i="37"/>
  <c r="J32" i="37"/>
  <c r="H38" i="37"/>
  <c r="G38" i="37"/>
  <c r="J5" i="36"/>
  <c r="J6" i="36"/>
  <c r="J7" i="36"/>
  <c r="J8" i="36"/>
  <c r="J43" i="36"/>
  <c r="J44" i="36"/>
  <c r="J45" i="36"/>
  <c r="J46" i="36"/>
  <c r="J50" i="36"/>
  <c r="J53" i="36"/>
  <c r="J54" i="36"/>
  <c r="J94" i="36"/>
  <c r="J95" i="36"/>
  <c r="H97" i="36"/>
  <c r="G97" i="36"/>
  <c r="J5" i="35"/>
  <c r="J17" i="35"/>
  <c r="J18" i="35"/>
  <c r="J19" i="35"/>
  <c r="J20" i="35"/>
  <c r="J24" i="35"/>
  <c r="J27" i="35"/>
  <c r="J28" i="35"/>
  <c r="J35" i="35"/>
  <c r="J36" i="35"/>
  <c r="H38" i="35"/>
  <c r="G38" i="35"/>
  <c r="J5" i="34"/>
  <c r="J6" i="34"/>
  <c r="J19" i="34"/>
  <c r="J20" i="34"/>
  <c r="J24" i="34"/>
  <c r="J27" i="34"/>
  <c r="J28" i="34"/>
  <c r="J35" i="34"/>
  <c r="J36" i="34"/>
  <c r="H38" i="34"/>
  <c r="G38" i="34"/>
  <c r="J5" i="33"/>
  <c r="J9" i="33"/>
  <c r="J26" i="33"/>
  <c r="J15" i="33"/>
  <c r="J17" i="33"/>
  <c r="J18" i="33"/>
  <c r="J22" i="33"/>
  <c r="J33" i="33"/>
  <c r="J34" i="33"/>
  <c r="H36" i="33"/>
  <c r="G36" i="33"/>
  <c r="J5" i="32"/>
  <c r="J7" i="32"/>
  <c r="J24" i="32"/>
  <c r="J13" i="32"/>
  <c r="J15" i="32"/>
  <c r="J16" i="32"/>
  <c r="J20" i="32"/>
  <c r="J31" i="32"/>
  <c r="J32" i="32"/>
  <c r="H34" i="32"/>
  <c r="G34" i="32"/>
  <c r="J5" i="31"/>
  <c r="J6" i="31"/>
  <c r="J24" i="31"/>
  <c r="J13" i="31"/>
  <c r="J15" i="31"/>
  <c r="J16" i="31"/>
  <c r="J20" i="31"/>
  <c r="J31" i="31"/>
  <c r="J32" i="31"/>
  <c r="H34" i="31"/>
  <c r="G34" i="31"/>
  <c r="J5" i="30"/>
  <c r="J6" i="30"/>
  <c r="J7" i="30"/>
  <c r="J13" i="30"/>
  <c r="J15" i="30"/>
  <c r="J16" i="30"/>
  <c r="J20" i="30"/>
  <c r="J33" i="30"/>
  <c r="J34" i="30"/>
  <c r="H36" i="30"/>
  <c r="G36" i="30"/>
  <c r="J5" i="29"/>
  <c r="J17" i="29"/>
  <c r="J20" i="29"/>
  <c r="J24" i="29"/>
  <c r="J39" i="29"/>
  <c r="J40" i="29"/>
  <c r="H42" i="29"/>
  <c r="G42" i="29"/>
  <c r="J5" i="28"/>
  <c r="J6" i="28"/>
  <c r="J7" i="28"/>
  <c r="J8" i="28"/>
  <c r="J20" i="28"/>
  <c r="J21" i="28"/>
  <c r="J34" i="28"/>
  <c r="J35" i="28"/>
  <c r="J30" i="28"/>
  <c r="J31" i="28"/>
  <c r="J38" i="28"/>
  <c r="J39" i="28"/>
  <c r="H41" i="28"/>
  <c r="G41" i="28"/>
  <c r="J5" i="27"/>
  <c r="J6" i="27"/>
  <c r="J7" i="27"/>
  <c r="J8" i="27"/>
  <c r="J18" i="27"/>
  <c r="J31" i="27"/>
  <c r="J32" i="27"/>
  <c r="J27" i="27"/>
  <c r="J28" i="27"/>
  <c r="J35" i="27"/>
  <c r="J36" i="27"/>
  <c r="H38" i="27"/>
  <c r="G38" i="27"/>
  <c r="J5" i="26"/>
  <c r="J6" i="26"/>
  <c r="J7" i="26"/>
  <c r="J8" i="26"/>
  <c r="J14" i="26"/>
  <c r="J15" i="26"/>
  <c r="J17" i="26"/>
  <c r="J29" i="26"/>
  <c r="J30" i="26"/>
  <c r="J25" i="26"/>
  <c r="J26" i="26"/>
  <c r="J33" i="26"/>
  <c r="J34" i="26"/>
  <c r="H36" i="26"/>
  <c r="G36" i="26"/>
  <c r="J5" i="25"/>
  <c r="J6" i="25"/>
  <c r="J7" i="25"/>
  <c r="J8" i="25"/>
  <c r="J9" i="25"/>
  <c r="J17" i="25"/>
  <c r="J18" i="25"/>
  <c r="J31" i="25"/>
  <c r="J32" i="25"/>
  <c r="J27" i="25"/>
  <c r="J28" i="25"/>
  <c r="J35" i="25"/>
  <c r="J36" i="25"/>
  <c r="H38" i="25"/>
  <c r="G38" i="25"/>
  <c r="J5" i="24"/>
  <c r="J6" i="24"/>
  <c r="J7" i="24"/>
  <c r="J8" i="24"/>
  <c r="J9" i="24"/>
  <c r="J16" i="24"/>
  <c r="J17" i="24"/>
  <c r="J19" i="24"/>
  <c r="J31" i="24"/>
  <c r="J32" i="24"/>
  <c r="J27" i="24"/>
  <c r="J28" i="24"/>
  <c r="J35" i="24"/>
  <c r="J36" i="24"/>
  <c r="H38" i="24"/>
  <c r="G38" i="24"/>
  <c r="J5" i="23"/>
  <c r="J6" i="23"/>
  <c r="J7" i="23"/>
  <c r="J8" i="23"/>
  <c r="J16" i="23"/>
  <c r="J17" i="23"/>
  <c r="J19" i="23"/>
  <c r="J31" i="23"/>
  <c r="J32" i="23"/>
  <c r="J27" i="23"/>
  <c r="J28" i="23"/>
  <c r="J35" i="23"/>
  <c r="J36" i="23"/>
  <c r="H38" i="23"/>
  <c r="G38" i="23"/>
  <c r="J6" i="22"/>
  <c r="J7" i="22"/>
  <c r="J16" i="22"/>
  <c r="J17" i="22"/>
  <c r="J30" i="22"/>
  <c r="J31" i="22"/>
  <c r="J34" i="22"/>
  <c r="J35" i="22"/>
  <c r="H37" i="22"/>
  <c r="G37" i="22"/>
  <c r="J5" i="21"/>
  <c r="J6" i="21"/>
  <c r="J14" i="21"/>
  <c r="J15" i="21"/>
  <c r="J27" i="21"/>
  <c r="J28" i="21"/>
  <c r="J23" i="21"/>
  <c r="J24" i="21"/>
  <c r="J31" i="21"/>
  <c r="J32" i="21"/>
  <c r="H34" i="21"/>
  <c r="G34" i="21"/>
  <c r="J5" i="20"/>
  <c r="J6" i="20"/>
  <c r="J7" i="20"/>
  <c r="J14" i="20"/>
  <c r="J15" i="20"/>
  <c r="J17" i="20"/>
  <c r="J28" i="20"/>
  <c r="J29" i="20"/>
  <c r="J24" i="20"/>
  <c r="J25" i="20"/>
  <c r="J32" i="20"/>
  <c r="J33" i="20"/>
  <c r="H35" i="20"/>
  <c r="G35" i="20"/>
  <c r="J5" i="19"/>
  <c r="J6" i="19"/>
  <c r="J7" i="19"/>
  <c r="J8" i="19"/>
  <c r="J15" i="19"/>
  <c r="J16" i="19"/>
  <c r="J17" i="19"/>
  <c r="J28" i="19"/>
  <c r="J29" i="19"/>
  <c r="J24" i="19"/>
  <c r="J25" i="19"/>
  <c r="J32" i="19"/>
  <c r="J33" i="19"/>
  <c r="H35" i="19"/>
  <c r="G35" i="19"/>
  <c r="J5" i="18"/>
  <c r="J6" i="18"/>
  <c r="J15" i="18"/>
  <c r="J16" i="18"/>
  <c r="J28" i="18"/>
  <c r="J29" i="18"/>
  <c r="J24" i="18"/>
  <c r="J25" i="18"/>
  <c r="J32" i="18"/>
  <c r="J33" i="18"/>
  <c r="H35" i="18"/>
  <c r="G35" i="18"/>
  <c r="J5" i="17"/>
  <c r="J14" i="17"/>
  <c r="J15" i="17"/>
  <c r="J16" i="17"/>
  <c r="J17" i="17"/>
  <c r="J28" i="17"/>
  <c r="J29" i="17"/>
  <c r="J24" i="17"/>
  <c r="J25" i="17"/>
  <c r="J32" i="17"/>
  <c r="J33" i="17"/>
  <c r="H35" i="17"/>
  <c r="G35" i="17"/>
  <c r="J5" i="16"/>
  <c r="J6" i="16"/>
  <c r="J7" i="16"/>
  <c r="J16" i="16"/>
  <c r="J17" i="16"/>
  <c r="J18" i="16"/>
  <c r="J19" i="16"/>
  <c r="J30" i="16"/>
  <c r="J31" i="16"/>
  <c r="J26" i="16"/>
  <c r="J27" i="16"/>
  <c r="J34" i="16"/>
  <c r="J35" i="16"/>
  <c r="H37" i="16"/>
  <c r="G37" i="16"/>
  <c r="J5" i="15"/>
  <c r="J6" i="15"/>
  <c r="J7" i="15"/>
  <c r="J8" i="15"/>
  <c r="J9" i="15"/>
  <c r="J16" i="15"/>
  <c r="J18" i="15"/>
  <c r="J19" i="15"/>
  <c r="J30" i="15"/>
  <c r="J31" i="15"/>
  <c r="J26" i="15"/>
  <c r="J27" i="15"/>
  <c r="J34" i="15"/>
  <c r="J35" i="15"/>
  <c r="H37" i="15"/>
  <c r="G37" i="15"/>
  <c r="J5" i="14"/>
  <c r="J6" i="14"/>
  <c r="J8" i="14"/>
  <c r="J9" i="14"/>
  <c r="J10" i="14"/>
  <c r="J29" i="14"/>
  <c r="J30" i="14"/>
  <c r="J25" i="14"/>
  <c r="J33" i="14"/>
  <c r="J34" i="14"/>
  <c r="H36" i="14"/>
  <c r="G36" i="14"/>
  <c r="J26" i="2"/>
  <c r="J33" i="2"/>
  <c r="J43" i="2"/>
  <c r="J44" i="2"/>
  <c r="J5" i="13"/>
  <c r="J6" i="13"/>
  <c r="J27" i="13"/>
  <c r="J30" i="13"/>
  <c r="J31" i="13"/>
  <c r="J34" i="13"/>
  <c r="J35" i="13"/>
  <c r="H37" i="13"/>
  <c r="G37" i="13"/>
  <c r="J5" i="12"/>
  <c r="J6" i="12"/>
  <c r="J7" i="12"/>
  <c r="J25" i="12"/>
  <c r="J28" i="12"/>
  <c r="J29" i="12"/>
  <c r="J32" i="12"/>
  <c r="J33" i="12"/>
  <c r="H35" i="12"/>
  <c r="G35" i="12"/>
  <c r="J5" i="11"/>
  <c r="J26" i="11"/>
  <c r="J29" i="11"/>
  <c r="J30" i="11"/>
  <c r="J33" i="11"/>
  <c r="J34" i="11"/>
  <c r="H36" i="11"/>
  <c r="G36" i="11"/>
  <c r="J5" i="10"/>
  <c r="J6" i="10"/>
  <c r="J30" i="10"/>
  <c r="J33" i="10"/>
  <c r="J34" i="10"/>
  <c r="H36" i="10"/>
  <c r="G36" i="10"/>
  <c r="J5" i="9"/>
  <c r="J6" i="9"/>
  <c r="J33" i="9"/>
  <c r="J34" i="9"/>
  <c r="J37" i="9"/>
  <c r="J38" i="9"/>
  <c r="H40" i="9"/>
  <c r="G40" i="9"/>
  <c r="J5" i="8"/>
  <c r="J36" i="8"/>
  <c r="J37" i="8"/>
  <c r="J38" i="8"/>
  <c r="J23" i="8"/>
  <c r="J42" i="8"/>
  <c r="J43" i="8"/>
  <c r="H45" i="8"/>
  <c r="G45" i="8"/>
  <c r="J5" i="7"/>
  <c r="J6" i="7"/>
  <c r="J18" i="7"/>
  <c r="J34" i="7"/>
  <c r="J35" i="7"/>
  <c r="J36" i="7"/>
  <c r="J37" i="7"/>
  <c r="J41" i="7"/>
  <c r="J42" i="7"/>
  <c r="H44" i="7"/>
  <c r="G44" i="7"/>
  <c r="J5" i="6"/>
  <c r="J9" i="6"/>
  <c r="J28" i="6"/>
  <c r="J37" i="6"/>
  <c r="J38" i="6"/>
  <c r="J48" i="6"/>
  <c r="J49" i="6"/>
  <c r="H51" i="6"/>
  <c r="G51" i="6"/>
  <c r="J5" i="5"/>
  <c r="J17" i="5"/>
  <c r="J24" i="5"/>
  <c r="J31" i="5"/>
  <c r="J32" i="5"/>
  <c r="J35" i="5"/>
  <c r="J36" i="5"/>
  <c r="H38" i="5"/>
  <c r="G38" i="5"/>
  <c r="J5" i="4"/>
  <c r="J6" i="4"/>
  <c r="J7" i="4"/>
  <c r="J13" i="4"/>
  <c r="J26" i="4"/>
  <c r="J33" i="4"/>
  <c r="J34" i="4"/>
  <c r="J41" i="4"/>
  <c r="J42" i="4"/>
  <c r="H44" i="4"/>
  <c r="G44" i="4"/>
  <c r="J5" i="3"/>
  <c r="J31" i="3"/>
  <c r="J38" i="3"/>
  <c r="J39" i="3"/>
  <c r="J61" i="3"/>
  <c r="J62" i="3"/>
  <c r="H64" i="3"/>
  <c r="G64" i="3"/>
  <c r="H46" i="2"/>
  <c r="G46" i="2"/>
  <c r="B15" i="2"/>
  <c r="G4" i="1" s="1"/>
  <c r="B11" i="11"/>
  <c r="G15" i="1" s="1"/>
  <c r="B10" i="12"/>
  <c r="G16" i="1" s="1"/>
  <c r="B11" i="14"/>
  <c r="G18" i="1" s="1"/>
  <c r="B12" i="15"/>
  <c r="G19" i="1" s="1"/>
  <c r="B12" i="16"/>
  <c r="G20" i="1" s="1"/>
  <c r="B10" i="18"/>
  <c r="G22" i="1" s="1"/>
  <c r="B10" i="19"/>
  <c r="G23" i="1" s="1"/>
  <c r="B10" i="20"/>
  <c r="G24" i="1" s="1"/>
  <c r="B20" i="3"/>
  <c r="G5" i="1" s="1"/>
  <c r="B9" i="21"/>
  <c r="G25" i="1" s="1"/>
  <c r="B12" i="23"/>
  <c r="G27" i="1" s="1"/>
  <c r="B12" i="24"/>
  <c r="G28" i="1" s="1"/>
  <c r="B12" i="25"/>
  <c r="G29" i="1" s="1"/>
  <c r="B10" i="26"/>
  <c r="G30" i="1" s="1"/>
  <c r="B12" i="27"/>
  <c r="G31" i="1" s="1"/>
  <c r="B14" i="28"/>
  <c r="G32" i="1" s="1"/>
  <c r="G33" i="1"/>
  <c r="B9" i="30"/>
  <c r="G34" i="1" s="1"/>
  <c r="B15" i="4"/>
  <c r="G6" i="1" s="1"/>
  <c r="B9" i="31"/>
  <c r="G35" i="1" s="1"/>
  <c r="B9" i="32"/>
  <c r="G36" i="1" s="1"/>
  <c r="B13" i="34"/>
  <c r="B11" i="37"/>
  <c r="G41" i="1" s="1"/>
  <c r="B12" i="38"/>
  <c r="G43" i="1" s="1"/>
  <c r="B29" i="39"/>
  <c r="G44" i="1" s="1"/>
  <c r="B16" i="40"/>
  <c r="G46" i="1" s="1"/>
  <c r="B13" i="5"/>
  <c r="G7" i="1" s="1"/>
  <c r="B25" i="41"/>
  <c r="G47" i="1" s="1"/>
  <c r="B17" i="6"/>
  <c r="G8" i="1" s="1"/>
  <c r="B14" i="7"/>
  <c r="G9" i="1" s="1"/>
  <c r="B14" i="9"/>
  <c r="G12" i="1" s="1"/>
  <c r="D4" i="49" l="1"/>
  <c r="G38" i="1"/>
  <c r="B9" i="48"/>
  <c r="E3" i="49" s="1"/>
  <c r="F3" i="49" s="1"/>
  <c r="D38" i="49"/>
  <c r="H49" i="1"/>
  <c r="G4" i="49" s="1"/>
  <c r="D41" i="28"/>
  <c r="D33" i="49" s="1"/>
  <c r="D40" i="51"/>
  <c r="D11" i="49" s="1"/>
  <c r="D69" i="40"/>
  <c r="D47" i="49" s="1"/>
  <c r="D37" i="15"/>
  <c r="D20" i="49" s="1"/>
  <c r="D51" i="6"/>
  <c r="D9" i="49" s="1"/>
  <c r="D44" i="4"/>
  <c r="D7" i="49" s="1"/>
  <c r="D36" i="26"/>
  <c r="D31" i="49" s="1"/>
  <c r="D38" i="25"/>
  <c r="D30" i="49" s="1"/>
  <c r="D38" i="24"/>
  <c r="D29" i="49" s="1"/>
  <c r="D35" i="19"/>
  <c r="D24" i="49" s="1"/>
  <c r="J37" i="15"/>
  <c r="G20" i="49" s="1"/>
  <c r="D69" i="41"/>
  <c r="D38" i="35"/>
  <c r="D40" i="49" s="1"/>
  <c r="D37" i="16"/>
  <c r="D21" i="49" s="1"/>
  <c r="J38" i="5"/>
  <c r="G8" i="49" s="1"/>
  <c r="J36" i="33"/>
  <c r="J69" i="41"/>
  <c r="D86" i="38"/>
  <c r="D44" i="49" s="1"/>
  <c r="J86" i="38"/>
  <c r="G43" i="49" s="1"/>
  <c r="D38" i="37"/>
  <c r="D41" i="49" s="1"/>
  <c r="J38" i="37"/>
  <c r="G42" i="49" s="1"/>
  <c r="D97" i="36"/>
  <c r="D42" i="49" s="1"/>
  <c r="J97" i="36"/>
  <c r="G41" i="49" s="1"/>
  <c r="J38" i="35"/>
  <c r="G40" i="49" s="1"/>
  <c r="J38" i="34"/>
  <c r="G39" i="49" s="1"/>
  <c r="D38" i="34"/>
  <c r="D39" i="49" s="1"/>
  <c r="J34" i="31"/>
  <c r="G36" i="49" s="1"/>
  <c r="J36" i="30"/>
  <c r="G35" i="49" s="1"/>
  <c r="J42" i="29"/>
  <c r="G34" i="49" s="1"/>
  <c r="D42" i="29"/>
  <c r="D34" i="49" s="1"/>
  <c r="J41" i="28"/>
  <c r="G33" i="49" s="1"/>
  <c r="D38" i="27"/>
  <c r="D32" i="49" s="1"/>
  <c r="J38" i="27"/>
  <c r="G32" i="49" s="1"/>
  <c r="J36" i="26"/>
  <c r="G31" i="49" s="1"/>
  <c r="J38" i="25"/>
  <c r="G30" i="49" s="1"/>
  <c r="J38" i="24"/>
  <c r="G29" i="49" s="1"/>
  <c r="J38" i="23"/>
  <c r="G28" i="49" s="1"/>
  <c r="D38" i="23"/>
  <c r="D28" i="49" s="1"/>
  <c r="J37" i="22"/>
  <c r="G27" i="49" s="1"/>
  <c r="D37" i="22"/>
  <c r="D27" i="49" s="1"/>
  <c r="J34" i="21"/>
  <c r="G26" i="49" s="1"/>
  <c r="D34" i="21"/>
  <c r="D26" i="49" s="1"/>
  <c r="D35" i="20"/>
  <c r="D25" i="49" s="1"/>
  <c r="J35" i="20"/>
  <c r="G25" i="49" s="1"/>
  <c r="J35" i="19"/>
  <c r="G24" i="49" s="1"/>
  <c r="J35" i="18"/>
  <c r="G23" i="49" s="1"/>
  <c r="D35" i="18"/>
  <c r="D23" i="49" s="1"/>
  <c r="J35" i="17"/>
  <c r="G22" i="49" s="1"/>
  <c r="D35" i="17"/>
  <c r="D22" i="49" s="1"/>
  <c r="J37" i="16"/>
  <c r="G21" i="49" s="1"/>
  <c r="J36" i="14"/>
  <c r="G19" i="49" s="1"/>
  <c r="J37" i="13"/>
  <c r="G18" i="49" s="1"/>
  <c r="D37" i="13"/>
  <c r="D18" i="49" s="1"/>
  <c r="J35" i="12"/>
  <c r="G17" i="49" s="1"/>
  <c r="D35" i="12"/>
  <c r="D17" i="49" s="1"/>
  <c r="J36" i="10"/>
  <c r="G14" i="49" s="1"/>
  <c r="J40" i="9"/>
  <c r="G13" i="49" s="1"/>
  <c r="D40" i="9"/>
  <c r="D13" i="49" s="1"/>
  <c r="J45" i="8"/>
  <c r="G12" i="49" s="1"/>
  <c r="D45" i="8"/>
  <c r="D12" i="49" s="1"/>
  <c r="D44" i="7"/>
  <c r="D10" i="49" s="1"/>
  <c r="J51" i="6"/>
  <c r="G9" i="49" s="1"/>
  <c r="D38" i="5"/>
  <c r="D8" i="49" s="1"/>
  <c r="J44" i="4"/>
  <c r="G7" i="49" s="1"/>
  <c r="J44" i="7"/>
  <c r="G10" i="49" s="1"/>
  <c r="J64" i="3"/>
  <c r="G6" i="49" s="1"/>
  <c r="D46" i="2"/>
  <c r="D5" i="49" s="1"/>
  <c r="D4" i="1"/>
  <c r="E4" i="1" s="1"/>
  <c r="D5" i="1" s="1"/>
  <c r="E5" i="1" s="1"/>
  <c r="D6" i="1" s="1"/>
  <c r="E6" i="1" s="1"/>
  <c r="D7" i="1" s="1"/>
  <c r="E7" i="1" s="1"/>
  <c r="D8" i="1" s="1"/>
  <c r="E8" i="1" s="1"/>
  <c r="J46" i="2"/>
  <c r="G5" i="49" s="1"/>
  <c r="D36" i="11"/>
  <c r="D16" i="49" s="1"/>
  <c r="D64" i="3"/>
  <c r="D6" i="49" s="1"/>
  <c r="D34" i="32"/>
  <c r="D37" i="49" s="1"/>
  <c r="J34" i="32"/>
  <c r="G37" i="49" s="1"/>
  <c r="J36" i="11"/>
  <c r="G16" i="49" s="1"/>
  <c r="J81" i="39"/>
  <c r="G45" i="49" s="1"/>
  <c r="G3" i="49"/>
  <c r="J69" i="40"/>
  <c r="G46" i="49" s="1"/>
  <c r="G48" i="1" l="1"/>
  <c r="D48" i="49"/>
  <c r="G48" i="49"/>
  <c r="G38" i="49"/>
  <c r="D9" i="1"/>
  <c r="E9" i="1" s="1"/>
  <c r="D10" i="1" s="1"/>
  <c r="E10" i="1" s="1"/>
  <c r="D11" i="1" s="1"/>
  <c r="E11" i="1" l="1"/>
  <c r="D12" i="1" l="1"/>
  <c r="E12" i="1" s="1"/>
  <c r="D13" i="1" l="1"/>
  <c r="E13" i="1" s="1"/>
  <c r="D14" i="1" s="1"/>
  <c r="E14" i="1" s="1"/>
  <c r="D15" i="1" l="1"/>
  <c r="E15" i="1" s="1"/>
  <c r="D16" i="1" s="1"/>
  <c r="E16" i="1" s="1"/>
  <c r="D17" i="1" l="1"/>
  <c r="E17" i="1" s="1"/>
  <c r="D18" i="1" l="1"/>
  <c r="E18" i="1" s="1"/>
  <c r="D19" i="1" s="1"/>
  <c r="E19" i="1" s="1"/>
  <c r="D20" i="1" s="1"/>
  <c r="E20" i="1" l="1"/>
  <c r="D21" i="1" s="1"/>
  <c r="E21" i="1" l="1"/>
  <c r="D22" i="1" s="1"/>
  <c r="E22" i="1" l="1"/>
  <c r="D23" i="1" s="1"/>
  <c r="E23" i="1" l="1"/>
  <c r="D24" i="1" s="1"/>
  <c r="E24" i="1" l="1"/>
  <c r="D25" i="1" s="1"/>
  <c r="E25" i="1" l="1"/>
  <c r="D26" i="1" s="1"/>
  <c r="E26" i="1" l="1"/>
  <c r="D27" i="1" s="1"/>
  <c r="E27" i="1" l="1"/>
  <c r="D28" i="1" s="1"/>
  <c r="E28" i="1" l="1"/>
  <c r="D29" i="1" s="1"/>
  <c r="E29" i="1" l="1"/>
  <c r="D30" i="1" s="1"/>
  <c r="E30" i="1" l="1"/>
  <c r="D31" i="1" s="1"/>
  <c r="E31" i="1" l="1"/>
  <c r="D32" i="1" s="1"/>
  <c r="E32" i="1" l="1"/>
  <c r="D33" i="1" s="1"/>
  <c r="E33" i="1" l="1"/>
  <c r="D34" i="1" s="1"/>
  <c r="E34" i="1" l="1"/>
  <c r="D35" i="1" s="1"/>
  <c r="E35" i="1" l="1"/>
  <c r="D36" i="1" s="1"/>
  <c r="E36" i="1" l="1"/>
  <c r="D37" i="1" s="1"/>
  <c r="E37" i="1" l="1"/>
  <c r="D38" i="1" s="1"/>
  <c r="E38" i="1" l="1"/>
  <c r="D39" i="1" s="1"/>
  <c r="E39" i="1" l="1"/>
  <c r="D40" i="1" s="1"/>
  <c r="E40" i="1" l="1"/>
  <c r="D41" i="1" l="1"/>
  <c r="E41" i="1" s="1"/>
  <c r="D42" i="1" l="1"/>
  <c r="E42" i="1" s="1"/>
  <c r="D43" i="1" s="1"/>
  <c r="E43" i="1" s="1"/>
  <c r="D44" i="1" s="1"/>
  <c r="E44" i="1" s="1"/>
  <c r="D45" i="1" s="1"/>
  <c r="E45" i="1" l="1"/>
  <c r="D46" i="1" l="1"/>
  <c r="E46" i="1" s="1"/>
  <c r="D47" i="1" l="1"/>
  <c r="E47" i="1" s="1"/>
  <c r="E5" i="2" l="1"/>
  <c r="F5" i="2" s="1"/>
  <c r="E6" i="2" s="1"/>
  <c r="F6" i="2" s="1"/>
  <c r="E7" i="2" s="1"/>
  <c r="F7" i="2" s="1"/>
  <c r="E8" i="2" s="1"/>
  <c r="F8" i="2" s="1"/>
  <c r="E9" i="2" s="1"/>
  <c r="F9" i="2" s="1"/>
  <c r="E10" i="2" s="1"/>
  <c r="F10" i="2" s="1"/>
  <c r="E11" i="2" s="1"/>
  <c r="F11" i="2" s="1"/>
  <c r="E12" i="2" s="1"/>
  <c r="F12" i="2" s="1"/>
  <c r="D51" i="1"/>
  <c r="E4" i="49" s="1"/>
  <c r="F4" i="49" s="1"/>
  <c r="E13" i="2" l="1"/>
  <c r="F13" i="2" s="1"/>
  <c r="E14" i="2" s="1"/>
  <c r="F14" i="2" s="1"/>
  <c r="E19" i="2" s="1"/>
  <c r="F19" i="2" s="1"/>
  <c r="E20" i="2" s="1"/>
  <c r="F20" i="2" s="1"/>
  <c r="E21" i="2" s="1"/>
  <c r="F21" i="2" s="1"/>
  <c r="E22" i="2" l="1"/>
  <c r="F22" i="2" s="1"/>
  <c r="E23" i="2" l="1"/>
  <c r="F23" i="2" s="1"/>
  <c r="E26" i="2" s="1"/>
  <c r="F26" i="2" s="1"/>
  <c r="E29" i="2" s="1"/>
  <c r="F29" i="2" s="1"/>
  <c r="E30" i="2" s="1"/>
  <c r="F30" i="2" s="1"/>
  <c r="E33" i="2" s="1"/>
  <c r="F33" i="2" s="1"/>
  <c r="E34" i="2" s="1"/>
  <c r="F34" i="2" s="1"/>
  <c r="E35" i="2" s="1"/>
  <c r="F35" i="2" s="1"/>
  <c r="E36" i="2" s="1"/>
  <c r="F36" i="2" s="1"/>
  <c r="E37" i="2" s="1"/>
  <c r="F37" i="2" l="1"/>
  <c r="E38" i="2" s="1"/>
  <c r="F38" i="2" l="1"/>
  <c r="E39" i="2" l="1"/>
  <c r="F39" i="2" s="1"/>
  <c r="E40" i="2" l="1"/>
  <c r="F40" i="2" s="1"/>
  <c r="E43" i="2" s="1"/>
  <c r="F43" i="2" s="1"/>
  <c r="E44" i="2" s="1"/>
  <c r="F44" i="2" s="1"/>
  <c r="D49" i="2" s="1"/>
  <c r="E5" i="49" s="1"/>
  <c r="F5" i="49" s="1"/>
  <c r="E5" i="3" l="1"/>
  <c r="F5" i="3" s="1"/>
  <c r="E6" i="3" s="1"/>
  <c r="F6" i="3" s="1"/>
  <c r="E7" i="3" s="1"/>
  <c r="F7" i="3" s="1"/>
  <c r="E8" i="3" s="1"/>
  <c r="F8" i="3" s="1"/>
  <c r="E9" i="3" s="1"/>
  <c r="F9" i="3" s="1"/>
  <c r="E10" i="3" s="1"/>
  <c r="F10" i="3" s="1"/>
  <c r="E11" i="3" s="1"/>
  <c r="F11" i="3" s="1"/>
  <c r="E12" i="3" s="1"/>
  <c r="F12" i="3" s="1"/>
  <c r="E13" i="3" s="1"/>
  <c r="F13" i="3" s="1"/>
  <c r="E14" i="3" s="1"/>
  <c r="F14" i="3" s="1"/>
  <c r="E15" i="3" s="1"/>
  <c r="F15" i="3" s="1"/>
  <c r="E16" i="3" s="1"/>
  <c r="F16" i="3" s="1"/>
  <c r="E17" i="3" s="1"/>
  <c r="F17" i="3" s="1"/>
  <c r="E18" i="3" s="1"/>
  <c r="F18" i="3" s="1"/>
  <c r="E19" i="3" s="1"/>
  <c r="F19" i="3" l="1"/>
  <c r="E24" i="3" s="1"/>
  <c r="F24" i="3" s="1"/>
  <c r="E25" i="3" s="1"/>
  <c r="F25" i="3" s="1"/>
  <c r="E26" i="3" s="1"/>
  <c r="F26" i="3" s="1"/>
  <c r="E27" i="3" l="1"/>
  <c r="F27" i="3" s="1"/>
  <c r="E28" i="3" l="1"/>
  <c r="F28" i="3" s="1"/>
  <c r="E31" i="3" s="1"/>
  <c r="F31" i="3" s="1"/>
  <c r="E34" i="3" s="1"/>
  <c r="F34" i="3" s="1"/>
  <c r="E35" i="3" s="1"/>
  <c r="F35" i="3" s="1"/>
  <c r="E38" i="3" s="1"/>
  <c r="F38" i="3" s="1"/>
  <c r="E39" i="3" s="1"/>
  <c r="F39" i="3" s="1"/>
  <c r="E40" i="3" s="1"/>
  <c r="F40" i="3" s="1"/>
  <c r="E41" i="3" s="1"/>
  <c r="F41" i="3" s="1"/>
  <c r="E42" i="3" s="1"/>
  <c r="F42" i="3" s="1"/>
  <c r="E43" i="3" s="1"/>
  <c r="F43" i="3" s="1"/>
  <c r="E44" i="3" s="1"/>
  <c r="F44" i="3" s="1"/>
  <c r="E45" i="3" s="1"/>
  <c r="F45" i="3" s="1"/>
  <c r="E46" i="3" s="1"/>
  <c r="F46" i="3" s="1"/>
  <c r="E47" i="3" s="1"/>
  <c r="F47" i="3" s="1"/>
  <c r="E48" i="3" s="1"/>
  <c r="F48" i="3" s="1"/>
  <c r="E49" i="3" s="1"/>
  <c r="F49" i="3" s="1"/>
  <c r="E50" i="3" s="1"/>
  <c r="F50" i="3" s="1"/>
  <c r="E51" i="3" s="1"/>
  <c r="F51" i="3" s="1"/>
  <c r="E52" i="3" s="1"/>
  <c r="F52" i="3" s="1"/>
  <c r="E53" i="3" s="1"/>
  <c r="F53" i="3" s="1"/>
  <c r="E54" i="3" s="1"/>
  <c r="F54" i="3" s="1"/>
  <c r="E55" i="3" s="1"/>
  <c r="F55" i="3" s="1"/>
  <c r="E56" i="3" s="1"/>
  <c r="F56" i="3" s="1"/>
  <c r="E57" i="3" s="1"/>
  <c r="F57" i="3" s="1"/>
  <c r="E58" i="3" s="1"/>
  <c r="F58" i="3" s="1"/>
  <c r="E61" i="3" s="1"/>
  <c r="F61" i="3" s="1"/>
  <c r="E62" i="3" s="1"/>
  <c r="F62" i="3" s="1"/>
  <c r="D67" i="3" s="1"/>
  <c r="E6" i="49" s="1"/>
  <c r="F6" i="49" s="1"/>
  <c r="E5" i="4" l="1"/>
  <c r="F5" i="4" s="1"/>
  <c r="E6" i="4" s="1"/>
  <c r="F6" i="4" s="1"/>
  <c r="E7" i="4" s="1"/>
  <c r="F7" i="4" s="1"/>
  <c r="E8" i="4" s="1"/>
  <c r="F8" i="4" s="1"/>
  <c r="E9" i="4" s="1"/>
  <c r="F9" i="4" s="1"/>
  <c r="E10" i="4" s="1"/>
  <c r="F10" i="4" s="1"/>
  <c r="E11" i="4" s="1"/>
  <c r="F11" i="4" s="1"/>
  <c r="E12" i="4" s="1"/>
  <c r="F12" i="4" s="1"/>
  <c r="E13" i="4" s="1"/>
  <c r="F13" i="4" s="1"/>
  <c r="E14" i="4" s="1"/>
  <c r="F14" i="4" s="1"/>
  <c r="E19" i="4" s="1"/>
  <c r="F19" i="4" s="1"/>
  <c r="E20" i="4" s="1"/>
  <c r="F20" i="4" s="1"/>
  <c r="E21" i="4" s="1"/>
  <c r="F21" i="4" s="1"/>
  <c r="E22" i="4" l="1"/>
  <c r="F22" i="4" s="1"/>
  <c r="E23" i="4" l="1"/>
  <c r="F23" i="4" s="1"/>
  <c r="E26" i="4" s="1"/>
  <c r="F26" i="4" s="1"/>
  <c r="E29" i="4" s="1"/>
  <c r="F29" i="4" s="1"/>
  <c r="E30" i="4" s="1"/>
  <c r="F30" i="4" s="1"/>
  <c r="E33" i="4" s="1"/>
  <c r="F33" i="4" s="1"/>
  <c r="E34" i="4" s="1"/>
  <c r="F34" i="4" s="1"/>
  <c r="E35" i="4" s="1"/>
  <c r="F35" i="4" s="1"/>
  <c r="E36" i="4" s="1"/>
  <c r="F36" i="4" s="1"/>
  <c r="E37" i="4" s="1"/>
  <c r="F37" i="4" s="1"/>
  <c r="E38" i="4" s="1"/>
  <c r="F38" i="4" s="1"/>
  <c r="E41" i="4" s="1"/>
  <c r="F41" i="4" s="1"/>
  <c r="E42" i="4" s="1"/>
  <c r="F42" i="4" s="1"/>
  <c r="D47" i="4" l="1"/>
  <c r="E7" i="49" s="1"/>
  <c r="F7" i="49" s="1"/>
  <c r="E5" i="5"/>
  <c r="F5" i="5" s="1"/>
  <c r="E6" i="5" s="1"/>
  <c r="F6" i="5" s="1"/>
  <c r="E7" i="5" s="1"/>
  <c r="F7" i="5" s="1"/>
  <c r="E8" i="5" s="1"/>
  <c r="F8" i="5" s="1"/>
  <c r="E9" i="5" s="1"/>
  <c r="F9" i="5" s="1"/>
  <c r="E10" i="5" s="1"/>
  <c r="F10" i="5" s="1"/>
  <c r="E11" i="5" s="1"/>
  <c r="F11" i="5" s="1"/>
  <c r="E12" i="5" s="1"/>
  <c r="F12" i="5" s="1"/>
  <c r="E17" i="5" s="1"/>
  <c r="F17" i="5" s="1"/>
  <c r="E18" i="5" s="1"/>
  <c r="F18" i="5" s="1"/>
  <c r="E19" i="5" s="1"/>
  <c r="F19" i="5" s="1"/>
  <c r="E20" i="5" l="1"/>
  <c r="F20" i="5" s="1"/>
  <c r="E21" i="5" l="1"/>
  <c r="F21" i="5" s="1"/>
  <c r="E24" i="5" s="1"/>
  <c r="F24" i="5" s="1"/>
  <c r="E27" i="5" s="1"/>
  <c r="F27" i="5" s="1"/>
  <c r="E28" i="5" s="1"/>
  <c r="F28" i="5" s="1"/>
  <c r="E31" i="5" s="1"/>
  <c r="F31" i="5" s="1"/>
  <c r="E32" i="5" s="1"/>
  <c r="F32" i="5" s="1"/>
  <c r="E35" i="5" s="1"/>
  <c r="F35" i="5" s="1"/>
  <c r="E36" i="5" s="1"/>
  <c r="F36" i="5" s="1"/>
  <c r="E5" i="6" l="1"/>
  <c r="F5" i="6" s="1"/>
  <c r="E6" i="6" s="1"/>
  <c r="F6" i="6" s="1"/>
  <c r="E7" i="6" s="1"/>
  <c r="F7" i="6" s="1"/>
  <c r="E8" i="6" s="1"/>
  <c r="F8" i="6" s="1"/>
  <c r="E9" i="6" s="1"/>
  <c r="F9" i="6" s="1"/>
  <c r="E10" i="6" s="1"/>
  <c r="F10" i="6" s="1"/>
  <c r="E11" i="6" s="1"/>
  <c r="F11" i="6" s="1"/>
  <c r="E12" i="6" s="1"/>
  <c r="F12" i="6" s="1"/>
  <c r="E13" i="6" s="1"/>
  <c r="F13" i="6" s="1"/>
  <c r="E14" i="6" s="1"/>
  <c r="F14" i="6" s="1"/>
  <c r="E15" i="6" s="1"/>
  <c r="F15" i="6" s="1"/>
  <c r="E16" i="6" s="1"/>
  <c r="F16" i="6" s="1"/>
  <c r="E21" i="6" s="1"/>
  <c r="F21" i="6" s="1"/>
  <c r="E22" i="6" s="1"/>
  <c r="F22" i="6" s="1"/>
  <c r="E23" i="6" s="1"/>
  <c r="F23" i="6" s="1"/>
  <c r="D41" i="5"/>
  <c r="E8" i="49" s="1"/>
  <c r="F8" i="49" s="1"/>
  <c r="E24" i="6" l="1"/>
  <c r="F24" i="6" s="1"/>
  <c r="E25" i="6" l="1"/>
  <c r="F25" i="6" s="1"/>
  <c r="E28" i="6" s="1"/>
  <c r="F28" i="6" s="1"/>
  <c r="E29" i="6" s="1"/>
  <c r="F29" i="6" s="1"/>
  <c r="E30" i="6" s="1"/>
  <c r="F30" i="6" s="1"/>
  <c r="E33" i="6" s="1"/>
  <c r="F33" i="6" s="1"/>
  <c r="E34" i="6" s="1"/>
  <c r="F34" i="6" s="1"/>
  <c r="E37" i="6" s="1"/>
  <c r="F37" i="6" s="1"/>
  <c r="E38" i="6" s="1"/>
  <c r="F38" i="6" s="1"/>
  <c r="E39" i="6" s="1"/>
  <c r="F39" i="6" s="1"/>
  <c r="E40" i="6" s="1"/>
  <c r="F40" i="6" s="1"/>
  <c r="E41" i="6" s="1"/>
  <c r="F41" i="6" s="1"/>
  <c r="E42" i="6" s="1"/>
  <c r="F42" i="6" s="1"/>
  <c r="E43" i="6" s="1"/>
  <c r="F43" i="6" s="1"/>
  <c r="E44" i="6" s="1"/>
  <c r="F44" i="6" s="1"/>
  <c r="E45" i="6" s="1"/>
  <c r="F45" i="6" s="1"/>
  <c r="E48" i="6" s="1"/>
  <c r="F48" i="6" s="1"/>
  <c r="E49" i="6" s="1"/>
  <c r="F49" i="6" s="1"/>
  <c r="D54" i="6" l="1"/>
  <c r="E9" i="49" s="1"/>
  <c r="F9" i="49" s="1"/>
  <c r="E5" i="7"/>
  <c r="F5" i="7" s="1"/>
  <c r="E6" i="7" s="1"/>
  <c r="F6" i="7" s="1"/>
  <c r="E7" i="7" s="1"/>
  <c r="F7" i="7" s="1"/>
  <c r="E8" i="7" s="1"/>
  <c r="F8" i="7" s="1"/>
  <c r="E9" i="7" s="1"/>
  <c r="F9" i="7" s="1"/>
  <c r="E10" i="7" s="1"/>
  <c r="F10" i="7" s="1"/>
  <c r="E11" i="7" s="1"/>
  <c r="F11" i="7" s="1"/>
  <c r="E12" i="7" s="1"/>
  <c r="F12" i="7" s="1"/>
  <c r="E13" i="7" s="1"/>
  <c r="F13" i="7" s="1"/>
  <c r="E18" i="7" s="1"/>
  <c r="F18" i="7" s="1"/>
  <c r="E19" i="7" s="1"/>
  <c r="F19" i="7" s="1"/>
  <c r="E20" i="7" s="1"/>
  <c r="F20" i="7" s="1"/>
  <c r="E21" i="7" l="1"/>
  <c r="F21" i="7" s="1"/>
  <c r="E22" i="7" l="1"/>
  <c r="F22" i="7" s="1"/>
  <c r="E25" i="7" s="1"/>
  <c r="F25" i="7" s="1"/>
  <c r="E26" i="7" s="1"/>
  <c r="F26" i="7" s="1"/>
  <c r="E27" i="7" s="1"/>
  <c r="F27" i="7" s="1"/>
  <c r="E30" i="7" s="1"/>
  <c r="F30" i="7" s="1"/>
  <c r="E31" i="7" s="1"/>
  <c r="F31" i="7" s="1"/>
  <c r="E34" i="7" s="1"/>
  <c r="F34" i="7" s="1"/>
  <c r="E35" i="7" s="1"/>
  <c r="F35" i="7" s="1"/>
  <c r="E36" i="7" s="1"/>
  <c r="F36" i="7" s="1"/>
  <c r="E37" i="7" s="1"/>
  <c r="F37" i="7" s="1"/>
  <c r="E38" i="7" s="1"/>
  <c r="F38" i="7" s="1"/>
  <c r="E41" i="7" s="1"/>
  <c r="F41" i="7" s="1"/>
  <c r="E42" i="7" s="1"/>
  <c r="F42" i="7" s="1"/>
  <c r="E5" i="51" l="1"/>
  <c r="F5" i="51" s="1"/>
  <c r="E6" i="51" s="1"/>
  <c r="F6" i="51" s="1"/>
  <c r="E7" i="51" s="1"/>
  <c r="F7" i="51" s="1"/>
  <c r="E8" i="51" s="1"/>
  <c r="F8" i="51" s="1"/>
  <c r="E9" i="51" s="1"/>
  <c r="F9" i="51" s="1"/>
  <c r="E10" i="51" s="1"/>
  <c r="F10" i="51" s="1"/>
  <c r="E15" i="51" s="1"/>
  <c r="F15" i="51" s="1"/>
  <c r="E16" i="51" s="1"/>
  <c r="F16" i="51" s="1"/>
  <c r="E17" i="51" s="1"/>
  <c r="F17" i="51" s="1"/>
  <c r="D46" i="7"/>
  <c r="E10" i="49" s="1"/>
  <c r="F10" i="49" s="1"/>
  <c r="E18" i="51" l="1"/>
  <c r="F18" i="51" s="1"/>
  <c r="E19" i="51" l="1"/>
  <c r="F19" i="51" s="1"/>
  <c r="E22" i="51" s="1"/>
  <c r="F22" i="51" s="1"/>
  <c r="E23" i="51" s="1"/>
  <c r="F23" i="51" s="1"/>
  <c r="E24" i="51" s="1"/>
  <c r="F24" i="51" s="1"/>
  <c r="E27" i="51" s="1"/>
  <c r="F27" i="51" s="1"/>
  <c r="E28" i="51" s="1"/>
  <c r="F28" i="51" s="1"/>
  <c r="E31" i="51" s="1"/>
  <c r="F31" i="51" s="1"/>
  <c r="E32" i="51" s="1"/>
  <c r="F32" i="51" s="1"/>
  <c r="E33" i="51" s="1"/>
  <c r="F33" i="51" s="1"/>
  <c r="E34" i="51" s="1"/>
  <c r="F34" i="51" s="1"/>
  <c r="E37" i="51" s="1"/>
  <c r="F37" i="51" s="1"/>
  <c r="E38" i="51" s="1"/>
  <c r="F38" i="51" s="1"/>
  <c r="E5" i="8" l="1"/>
  <c r="F5" i="8" s="1"/>
  <c r="E6" i="8" s="1"/>
  <c r="F6" i="8" s="1"/>
  <c r="E7" i="8" s="1"/>
  <c r="F7" i="8" s="1"/>
  <c r="E8" i="8" s="1"/>
  <c r="F8" i="8" s="1"/>
  <c r="E9" i="8" s="1"/>
  <c r="F9" i="8" s="1"/>
  <c r="E10" i="8" s="1"/>
  <c r="F10" i="8" s="1"/>
  <c r="E11" i="8" s="1"/>
  <c r="F11" i="8" s="1"/>
  <c r="E12" i="8" s="1"/>
  <c r="F12" i="8" s="1"/>
  <c r="E13" i="8" s="1"/>
  <c r="F13" i="8" s="1"/>
  <c r="E14" i="8" s="1"/>
  <c r="F14" i="8" s="1"/>
  <c r="E15" i="8" s="1"/>
  <c r="F15" i="8" s="1"/>
  <c r="E20" i="8" s="1"/>
  <c r="F20" i="8" s="1"/>
  <c r="E21" i="8" s="1"/>
  <c r="F21" i="8" s="1"/>
  <c r="E22" i="8" s="1"/>
  <c r="F22" i="8" s="1"/>
  <c r="D42" i="51"/>
  <c r="E11" i="49" s="1"/>
  <c r="F11" i="49" s="1"/>
  <c r="E23" i="8" l="1"/>
  <c r="F23" i="8" s="1"/>
  <c r="E24" i="8" l="1"/>
  <c r="F24" i="8" s="1"/>
  <c r="E27" i="8" s="1"/>
  <c r="F27" i="8" s="1"/>
  <c r="E28" i="8" s="1"/>
  <c r="F28" i="8" s="1"/>
  <c r="E29" i="8" s="1"/>
  <c r="F29" i="8" s="1"/>
  <c r="E32" i="8" s="1"/>
  <c r="F32" i="8" s="1"/>
  <c r="E33" i="8" s="1"/>
  <c r="F33" i="8" s="1"/>
  <c r="E36" i="8" s="1"/>
  <c r="F36" i="8" s="1"/>
  <c r="E37" i="8" s="1"/>
  <c r="F37" i="8" s="1"/>
  <c r="E38" i="8" s="1"/>
  <c r="F38" i="8" s="1"/>
  <c r="E39" i="8" s="1"/>
  <c r="F39" i="8" s="1"/>
  <c r="E42" i="8" s="1"/>
  <c r="F42" i="8" s="1"/>
  <c r="E43" i="8" s="1"/>
  <c r="F43" i="8" s="1"/>
  <c r="D47" i="8" l="1"/>
  <c r="E12" i="49" s="1"/>
  <c r="F12" i="49" s="1"/>
  <c r="E5" i="9"/>
  <c r="F5" i="9" s="1"/>
  <c r="E6" i="9" s="1"/>
  <c r="F6" i="9" s="1"/>
  <c r="E7" i="9" s="1"/>
  <c r="F7" i="9" s="1"/>
  <c r="E8" i="9" s="1"/>
  <c r="F8" i="9" s="1"/>
  <c r="E9" i="9" s="1"/>
  <c r="F9" i="9" s="1"/>
  <c r="E10" i="9" s="1"/>
  <c r="F10" i="9" s="1"/>
  <c r="E11" i="9" s="1"/>
  <c r="F11" i="9" s="1"/>
  <c r="E12" i="9" s="1"/>
  <c r="F12" i="9" s="1"/>
  <c r="E13" i="9" s="1"/>
  <c r="F13" i="9" s="1"/>
  <c r="E18" i="9" s="1"/>
  <c r="F18" i="9" s="1"/>
  <c r="E19" i="9" s="1"/>
  <c r="F19" i="9" s="1"/>
  <c r="E20" i="9" s="1"/>
  <c r="F20" i="9" s="1"/>
  <c r="E21" i="9" l="1"/>
  <c r="F21" i="9" s="1"/>
  <c r="E22" i="9" l="1"/>
  <c r="F22" i="9" s="1"/>
  <c r="E23" i="9" l="1"/>
  <c r="F23" i="9" s="1"/>
  <c r="E26" i="9" s="1"/>
  <c r="F26" i="9" s="1"/>
  <c r="E29" i="9" s="1"/>
  <c r="F29" i="9" s="1"/>
  <c r="E30" i="9" s="1"/>
  <c r="F30" i="9" s="1"/>
  <c r="E33" i="9" s="1"/>
  <c r="F33" i="9" s="1"/>
  <c r="E34" i="9" s="1"/>
  <c r="F34" i="9" s="1"/>
  <c r="E37" i="9" s="1"/>
  <c r="F37" i="9" s="1"/>
  <c r="E38" i="9" s="1"/>
  <c r="F38" i="9" s="1"/>
  <c r="E5" i="10" l="1"/>
  <c r="F5" i="10" s="1"/>
  <c r="E6" i="10" s="1"/>
  <c r="F6" i="10" s="1"/>
  <c r="E7" i="10" s="1"/>
  <c r="F7" i="10" s="1"/>
  <c r="E8" i="10" s="1"/>
  <c r="F8" i="10" s="1"/>
  <c r="E9" i="10" s="1"/>
  <c r="F9" i="10" s="1"/>
  <c r="E10" i="10" s="1"/>
  <c r="F10" i="10" s="1"/>
  <c r="E15" i="10" s="1"/>
  <c r="F15" i="10" s="1"/>
  <c r="E16" i="10" s="1"/>
  <c r="F16" i="10" s="1"/>
  <c r="E17" i="10" s="1"/>
  <c r="F17" i="10" s="1"/>
  <c r="D43" i="9"/>
  <c r="E13" i="49" s="1"/>
  <c r="F13" i="49" s="1"/>
  <c r="E18" i="10" l="1"/>
  <c r="F18" i="10" s="1"/>
  <c r="E19" i="10" l="1"/>
  <c r="F19" i="10" s="1"/>
  <c r="E22" i="10" s="1"/>
  <c r="F22" i="10" s="1"/>
  <c r="E25" i="10" s="1"/>
  <c r="F25" i="10" s="1"/>
  <c r="E26" i="10" s="1"/>
  <c r="F26" i="10" s="1"/>
  <c r="E29" i="10" s="1"/>
  <c r="F29" i="10" s="1"/>
  <c r="E30" i="10" s="1"/>
  <c r="F30" i="10" s="1"/>
  <c r="E33" i="10" s="1"/>
  <c r="F33" i="10" s="1"/>
  <c r="E34" i="10" s="1"/>
  <c r="F34" i="10" s="1"/>
  <c r="E5" i="64" l="1"/>
  <c r="F5" i="64" s="1"/>
  <c r="E6" i="64" s="1"/>
  <c r="F6" i="64" s="1"/>
  <c r="E7" i="64" s="1"/>
  <c r="F7" i="64" s="1"/>
  <c r="E8" i="64" s="1"/>
  <c r="F8" i="64" s="1"/>
  <c r="E9" i="64" s="1"/>
  <c r="F9" i="64" s="1"/>
  <c r="E10" i="64" s="1"/>
  <c r="F10" i="64" s="1"/>
  <c r="E11" i="64" s="1"/>
  <c r="F11" i="64" s="1"/>
  <c r="E16" i="64" s="1"/>
  <c r="F16" i="64" s="1"/>
  <c r="E17" i="64" s="1"/>
  <c r="F17" i="64" s="1"/>
  <c r="E18" i="64" s="1"/>
  <c r="F18" i="64" s="1"/>
  <c r="D39" i="10"/>
  <c r="E14" i="49" s="1"/>
  <c r="E19" i="64" l="1"/>
  <c r="F19" i="64" s="1"/>
  <c r="E20" i="64" l="1"/>
  <c r="F20" i="64" s="1"/>
  <c r="E23" i="64" s="1"/>
  <c r="F23" i="64" s="1"/>
  <c r="E26" i="64" s="1"/>
  <c r="F26" i="64" s="1"/>
  <c r="E27" i="64" s="1"/>
  <c r="F27" i="64" s="1"/>
  <c r="E30" i="64" s="1"/>
  <c r="F30" i="64" s="1"/>
  <c r="E31" i="64" s="1"/>
  <c r="F31" i="64" s="1"/>
  <c r="E34" i="64" s="1"/>
  <c r="F34" i="64" s="1"/>
  <c r="E35" i="64" s="1"/>
  <c r="F35" i="64" s="1"/>
  <c r="D40" i="64" l="1"/>
  <c r="E15" i="49" s="1"/>
  <c r="F15" i="49" s="1"/>
  <c r="E5" i="11"/>
  <c r="F5" i="11" s="1"/>
  <c r="E6" i="11" s="1"/>
  <c r="F6" i="11" s="1"/>
  <c r="E7" i="11" s="1"/>
  <c r="F7" i="11" s="1"/>
  <c r="E8" i="11" s="1"/>
  <c r="F8" i="11" s="1"/>
  <c r="E9" i="11" s="1"/>
  <c r="F9" i="11" s="1"/>
  <c r="E10" i="11" s="1"/>
  <c r="F10" i="11" s="1"/>
  <c r="E15" i="11" s="1"/>
  <c r="F15" i="11" s="1"/>
  <c r="E16" i="11" s="1"/>
  <c r="F16" i="11" s="1"/>
  <c r="E17" i="11" s="1"/>
  <c r="F17" i="11" s="1"/>
  <c r="E18" i="11" l="1"/>
  <c r="F18" i="11" s="1"/>
  <c r="E19" i="11" l="1"/>
  <c r="F19" i="11" s="1"/>
  <c r="E22" i="11" s="1"/>
  <c r="F22" i="11" s="1"/>
  <c r="E25" i="11" s="1"/>
  <c r="F25" i="11" s="1"/>
  <c r="E26" i="11" s="1"/>
  <c r="F26" i="11" s="1"/>
  <c r="E29" i="11" s="1"/>
  <c r="F29" i="11" s="1"/>
  <c r="E30" i="11" s="1"/>
  <c r="F30" i="11" s="1"/>
  <c r="E33" i="11" s="1"/>
  <c r="F33" i="11" s="1"/>
  <c r="E34" i="11" s="1"/>
  <c r="F34" i="11" s="1"/>
  <c r="E5" i="12" l="1"/>
  <c r="F5" i="12" s="1"/>
  <c r="E6" i="12" s="1"/>
  <c r="F6" i="12" s="1"/>
  <c r="E7" i="12" s="1"/>
  <c r="F7" i="12" s="1"/>
  <c r="E8" i="12" s="1"/>
  <c r="F8" i="12" s="1"/>
  <c r="E9" i="12" s="1"/>
  <c r="F9" i="12" s="1"/>
  <c r="E14" i="12" s="1"/>
  <c r="F14" i="12" s="1"/>
  <c r="E15" i="12" s="1"/>
  <c r="F15" i="12" s="1"/>
  <c r="E16" i="12" s="1"/>
  <c r="F16" i="12" s="1"/>
  <c r="D39" i="11"/>
  <c r="E16" i="49" s="1"/>
  <c r="F16" i="49" s="1"/>
  <c r="E17" i="12" l="1"/>
  <c r="F17" i="12" s="1"/>
  <c r="E18" i="12" l="1"/>
  <c r="F18" i="12" s="1"/>
  <c r="E21" i="12" s="1"/>
  <c r="F21" i="12" s="1"/>
  <c r="E24" i="12" s="1"/>
  <c r="F24" i="12" s="1"/>
  <c r="E25" i="12" s="1"/>
  <c r="F25" i="12" s="1"/>
  <c r="E28" i="12" s="1"/>
  <c r="F28" i="12" s="1"/>
  <c r="E29" i="12" s="1"/>
  <c r="F29" i="12" s="1"/>
  <c r="E32" i="12" s="1"/>
  <c r="F32" i="12" s="1"/>
  <c r="E33" i="12" s="1"/>
  <c r="F33" i="12" s="1"/>
  <c r="E5" i="13" l="1"/>
  <c r="F5" i="13" s="1"/>
  <c r="E6" i="13" s="1"/>
  <c r="F6" i="13" s="1"/>
  <c r="E7" i="13" s="1"/>
  <c r="F7" i="13" s="1"/>
  <c r="E8" i="13" s="1"/>
  <c r="F8" i="13" s="1"/>
  <c r="E9" i="13" s="1"/>
  <c r="F9" i="13" s="1"/>
  <c r="E10" i="13" s="1"/>
  <c r="F10" i="13" s="1"/>
  <c r="E11" i="13" s="1"/>
  <c r="F11" i="13" s="1"/>
  <c r="E16" i="13" s="1"/>
  <c r="F16" i="13" s="1"/>
  <c r="E17" i="13" s="1"/>
  <c r="F17" i="13" s="1"/>
  <c r="E18" i="13" s="1"/>
  <c r="F18" i="13" s="1"/>
  <c r="D38" i="12"/>
  <c r="E17" i="49" s="1"/>
  <c r="F17" i="49" s="1"/>
  <c r="E19" i="13" l="1"/>
  <c r="F19" i="13" s="1"/>
  <c r="E20" i="13" l="1"/>
  <c r="F20" i="13" s="1"/>
  <c r="E23" i="13" s="1"/>
  <c r="F23" i="13" s="1"/>
  <c r="E26" i="13" s="1"/>
  <c r="F26" i="13" s="1"/>
  <c r="E27" i="13" s="1"/>
  <c r="F27" i="13" s="1"/>
  <c r="E30" i="13" s="1"/>
  <c r="F30" i="13" s="1"/>
  <c r="E31" i="13" s="1"/>
  <c r="F31" i="13" s="1"/>
  <c r="E34" i="13" s="1"/>
  <c r="F34" i="13" s="1"/>
  <c r="E35" i="13" s="1"/>
  <c r="F35" i="13" s="1"/>
  <c r="E5" i="14" l="1"/>
  <c r="F5" i="14" s="1"/>
  <c r="E6" i="14" s="1"/>
  <c r="F6" i="14" s="1"/>
  <c r="E7" i="14" s="1"/>
  <c r="F7" i="14" s="1"/>
  <c r="E8" i="14" s="1"/>
  <c r="F8" i="14" s="1"/>
  <c r="E9" i="14" s="1"/>
  <c r="F9" i="14" s="1"/>
  <c r="E10" i="14" s="1"/>
  <c r="F10" i="14" s="1"/>
  <c r="E15" i="14" s="1"/>
  <c r="F15" i="14" s="1"/>
  <c r="E16" i="14" s="1"/>
  <c r="F16" i="14" s="1"/>
  <c r="E17" i="14" s="1"/>
  <c r="F17" i="14" s="1"/>
  <c r="D40" i="13"/>
  <c r="E18" i="49" s="1"/>
  <c r="F18" i="49" s="1"/>
  <c r="E18" i="14" l="1"/>
  <c r="F18" i="14" s="1"/>
  <c r="E19" i="14" l="1"/>
  <c r="F19" i="14" s="1"/>
  <c r="E22" i="14" s="1"/>
  <c r="F22" i="14" s="1"/>
  <c r="E25" i="14" s="1"/>
  <c r="F25" i="14" s="1"/>
  <c r="E26" i="14" s="1"/>
  <c r="F26" i="14" s="1"/>
  <c r="E29" i="14" s="1"/>
  <c r="F29" i="14" s="1"/>
  <c r="E30" i="14" s="1"/>
  <c r="F30" i="14" s="1"/>
  <c r="E33" i="14" s="1"/>
  <c r="F33" i="14" s="1"/>
  <c r="E34" i="14" s="1"/>
  <c r="F34" i="14" s="1"/>
  <c r="D39" i="14" l="1"/>
  <c r="E19" i="49" s="1"/>
  <c r="F19" i="49" s="1"/>
  <c r="E5" i="15"/>
  <c r="F5" i="15" s="1"/>
  <c r="E6" i="15" s="1"/>
  <c r="F6" i="15" s="1"/>
  <c r="E7" i="15" s="1"/>
  <c r="F7" i="15" s="1"/>
  <c r="E8" i="15" s="1"/>
  <c r="F8" i="15" s="1"/>
  <c r="E9" i="15" s="1"/>
  <c r="F9" i="15" s="1"/>
  <c r="E10" i="15" s="1"/>
  <c r="F10" i="15" s="1"/>
  <c r="E11" i="15" s="1"/>
  <c r="F11" i="15" s="1"/>
  <c r="E16" i="15" s="1"/>
  <c r="F16" i="15" s="1"/>
  <c r="E17" i="15" s="1"/>
  <c r="F17" i="15" s="1"/>
  <c r="E18" i="15" s="1"/>
  <c r="F18" i="15" s="1"/>
  <c r="E19" i="15" l="1"/>
  <c r="F19" i="15" s="1"/>
  <c r="E20" i="15" l="1"/>
  <c r="F20" i="15" s="1"/>
  <c r="E23" i="15" s="1"/>
  <c r="F23" i="15" s="1"/>
  <c r="E26" i="15" s="1"/>
  <c r="F26" i="15" s="1"/>
  <c r="E27" i="15" s="1"/>
  <c r="F27" i="15" s="1"/>
  <c r="E30" i="15" s="1"/>
  <c r="F30" i="15" s="1"/>
  <c r="E31" i="15" s="1"/>
  <c r="F31" i="15" s="1"/>
  <c r="E34" i="15" s="1"/>
  <c r="F34" i="15" s="1"/>
  <c r="E35" i="15" s="1"/>
  <c r="F35" i="15" s="1"/>
  <c r="E5" i="16" l="1"/>
  <c r="F5" i="16" s="1"/>
  <c r="E6" i="16" s="1"/>
  <c r="F6" i="16" s="1"/>
  <c r="E7" i="16" s="1"/>
  <c r="F7" i="16" s="1"/>
  <c r="E8" i="16" s="1"/>
  <c r="F8" i="16" s="1"/>
  <c r="E9" i="16" s="1"/>
  <c r="F9" i="16" s="1"/>
  <c r="E10" i="16" s="1"/>
  <c r="F10" i="16" s="1"/>
  <c r="E11" i="16" s="1"/>
  <c r="F11" i="16" s="1"/>
  <c r="E16" i="16" s="1"/>
  <c r="F16" i="16" s="1"/>
  <c r="E17" i="16" s="1"/>
  <c r="F17" i="16" s="1"/>
  <c r="E18" i="16" s="1"/>
  <c r="F18" i="16" s="1"/>
  <c r="D40" i="15"/>
  <c r="E20" i="49" s="1"/>
  <c r="F20" i="49" s="1"/>
  <c r="E19" i="16" l="1"/>
  <c r="F19" i="16" s="1"/>
  <c r="E20" i="16" l="1"/>
  <c r="F20" i="16" s="1"/>
  <c r="E23" i="16" s="1"/>
  <c r="F23" i="16" s="1"/>
  <c r="E26" i="16" s="1"/>
  <c r="F26" i="16" s="1"/>
  <c r="E27" i="16" s="1"/>
  <c r="F27" i="16" s="1"/>
  <c r="E30" i="16" s="1"/>
  <c r="F30" i="16" s="1"/>
  <c r="E31" i="16" s="1"/>
  <c r="F31" i="16" s="1"/>
  <c r="E34" i="16" s="1"/>
  <c r="F34" i="16" s="1"/>
  <c r="E35" i="16" s="1"/>
  <c r="F35" i="16" s="1"/>
  <c r="D40" i="16" l="1"/>
  <c r="E21" i="49" s="1"/>
  <c r="F21" i="49" s="1"/>
  <c r="E5" i="17"/>
  <c r="F5" i="17" s="1"/>
  <c r="E6" i="17" s="1"/>
  <c r="F6" i="17" s="1"/>
  <c r="E7" i="17" s="1"/>
  <c r="F7" i="17" s="1"/>
  <c r="E8" i="17" s="1"/>
  <c r="F8" i="17" s="1"/>
  <c r="E9" i="17" s="1"/>
  <c r="F9" i="17" s="1"/>
  <c r="E14" i="17" s="1"/>
  <c r="F14" i="17" s="1"/>
  <c r="E15" i="17" s="1"/>
  <c r="F15" i="17" s="1"/>
  <c r="E16" i="17" s="1"/>
  <c r="F16" i="17" s="1"/>
  <c r="E17" i="17" l="1"/>
  <c r="F17" i="17" s="1"/>
  <c r="E18" i="17" l="1"/>
  <c r="F18" i="17" s="1"/>
  <c r="E21" i="17" l="1"/>
  <c r="F21" i="17" s="1"/>
  <c r="E24" i="17" s="1"/>
  <c r="F24" i="17" s="1"/>
  <c r="E25" i="17" s="1"/>
  <c r="F25" i="17" s="1"/>
  <c r="E28" i="17" s="1"/>
  <c r="F28" i="17" s="1"/>
  <c r="E29" i="17" s="1"/>
  <c r="F29" i="17" s="1"/>
  <c r="E32" i="17" s="1"/>
  <c r="F32" i="17" s="1"/>
  <c r="E33" i="17" s="1"/>
  <c r="F33" i="17" s="1"/>
  <c r="E5" i="18" l="1"/>
  <c r="F5" i="18" s="1"/>
  <c r="E6" i="18" s="1"/>
  <c r="F6" i="18" s="1"/>
  <c r="E7" i="18" s="1"/>
  <c r="F7" i="18" s="1"/>
  <c r="E8" i="18" s="1"/>
  <c r="F8" i="18" s="1"/>
  <c r="E9" i="18" s="1"/>
  <c r="F9" i="18" s="1"/>
  <c r="E14" i="18" s="1"/>
  <c r="F14" i="18" s="1"/>
  <c r="E15" i="18" s="1"/>
  <c r="F15" i="18" s="1"/>
  <c r="E16" i="18" s="1"/>
  <c r="F16" i="18" s="1"/>
  <c r="E17" i="18" s="1"/>
  <c r="F17" i="18" s="1"/>
  <c r="D38" i="17"/>
  <c r="E22" i="49" s="1"/>
  <c r="F22" i="49" s="1"/>
  <c r="E18" i="18" l="1"/>
  <c r="F18" i="18" s="1"/>
  <c r="E21" i="18" s="1"/>
  <c r="F21" i="18" s="1"/>
  <c r="E24" i="18" s="1"/>
  <c r="F24" i="18" s="1"/>
  <c r="E25" i="18" s="1"/>
  <c r="F25" i="18" s="1"/>
  <c r="E28" i="18" s="1"/>
  <c r="F28" i="18" s="1"/>
  <c r="E29" i="18" s="1"/>
  <c r="F29" i="18" s="1"/>
  <c r="E32" i="18" s="1"/>
  <c r="F32" i="18" s="1"/>
  <c r="E33" i="18" s="1"/>
  <c r="F33" i="18" s="1"/>
  <c r="D38" i="18" l="1"/>
  <c r="E23" i="49" s="1"/>
  <c r="F23" i="49" s="1"/>
  <c r="E5" i="19"/>
  <c r="F5" i="19" s="1"/>
  <c r="E6" i="19" s="1"/>
  <c r="F6" i="19" s="1"/>
  <c r="E7" i="19" s="1"/>
  <c r="F7" i="19" s="1"/>
  <c r="E8" i="19" s="1"/>
  <c r="F8" i="19" s="1"/>
  <c r="E9" i="19" s="1"/>
  <c r="F9" i="19" s="1"/>
  <c r="E14" i="19" s="1"/>
  <c r="F14" i="19" s="1"/>
  <c r="E15" i="19" s="1"/>
  <c r="F15" i="19" s="1"/>
  <c r="E16" i="19" l="1"/>
  <c r="F16" i="19" s="1"/>
  <c r="E17" i="19" s="1"/>
  <c r="F17" i="19" s="1"/>
  <c r="E18" i="19" s="1"/>
  <c r="F18" i="19" s="1"/>
  <c r="E21" i="19" s="1"/>
  <c r="F21" i="19" s="1"/>
  <c r="E24" i="19" s="1"/>
  <c r="F24" i="19" s="1"/>
  <c r="E25" i="19" s="1"/>
  <c r="F25" i="19" s="1"/>
  <c r="E28" i="19" s="1"/>
  <c r="F28" i="19" s="1"/>
  <c r="E29" i="19" s="1"/>
  <c r="F29" i="19" s="1"/>
  <c r="E32" i="19" s="1"/>
  <c r="F32" i="19" s="1"/>
  <c r="E33" i="19" s="1"/>
  <c r="F33" i="19" s="1"/>
  <c r="D38" i="19" s="1"/>
  <c r="E24" i="49" s="1"/>
  <c r="F24" i="49" s="1"/>
  <c r="E5" i="20" l="1"/>
  <c r="F5" i="20" s="1"/>
  <c r="E6" i="20" s="1"/>
  <c r="F6" i="20" s="1"/>
  <c r="E7" i="20" s="1"/>
  <c r="F7" i="20" s="1"/>
  <c r="E8" i="20" s="1"/>
  <c r="F8" i="20" s="1"/>
  <c r="E9" i="20" s="1"/>
  <c r="F9" i="20" s="1"/>
  <c r="E14" i="20" s="1"/>
  <c r="F14" i="20" s="1"/>
  <c r="E15" i="20" s="1"/>
  <c r="F15" i="20" s="1"/>
  <c r="E16" i="20" s="1"/>
  <c r="F16" i="20" s="1"/>
  <c r="E17" i="20" l="1"/>
  <c r="F17" i="20" s="1"/>
  <c r="E18" i="20" l="1"/>
  <c r="F18" i="20" s="1"/>
  <c r="E21" i="20" s="1"/>
  <c r="F21" i="20" s="1"/>
  <c r="E24" i="20" s="1"/>
  <c r="F24" i="20" s="1"/>
  <c r="E25" i="20" s="1"/>
  <c r="F25" i="20" s="1"/>
  <c r="E28" i="20" s="1"/>
  <c r="F28" i="20" s="1"/>
  <c r="E29" i="20" s="1"/>
  <c r="F29" i="20" s="1"/>
  <c r="E32" i="20" s="1"/>
  <c r="F32" i="20" s="1"/>
  <c r="E33" i="20" s="1"/>
  <c r="F33" i="20" s="1"/>
  <c r="D38" i="20" l="1"/>
  <c r="E25" i="49" s="1"/>
  <c r="F25" i="49" s="1"/>
  <c r="E5" i="21"/>
  <c r="F5" i="21" s="1"/>
  <c r="E6" i="21" s="1"/>
  <c r="F6" i="21" s="1"/>
  <c r="E7" i="21" s="1"/>
  <c r="F7" i="21" s="1"/>
  <c r="E8" i="21" s="1"/>
  <c r="F8" i="21" s="1"/>
  <c r="E13" i="21" s="1"/>
  <c r="F13" i="21" s="1"/>
  <c r="E14" i="21" s="1"/>
  <c r="F14" i="21" s="1"/>
  <c r="E15" i="21" s="1"/>
  <c r="F15" i="21" s="1"/>
  <c r="E16" i="21" l="1"/>
  <c r="F16" i="21" s="1"/>
  <c r="E17" i="21" l="1"/>
  <c r="F17" i="21" s="1"/>
  <c r="E20" i="21" s="1"/>
  <c r="F20" i="21" s="1"/>
  <c r="E23" i="21" s="1"/>
  <c r="F23" i="21" s="1"/>
  <c r="E24" i="21" s="1"/>
  <c r="F24" i="21" s="1"/>
  <c r="E27" i="21" s="1"/>
  <c r="F27" i="21" s="1"/>
  <c r="E28" i="21" s="1"/>
  <c r="F28" i="21" s="1"/>
  <c r="E31" i="21" s="1"/>
  <c r="F31" i="21" s="1"/>
  <c r="E32" i="21" s="1"/>
  <c r="F32" i="21" s="1"/>
  <c r="E5" i="22" l="1"/>
  <c r="F5" i="22" s="1"/>
  <c r="E6" i="22" s="1"/>
  <c r="F6" i="22" s="1"/>
  <c r="E7" i="22" s="1"/>
  <c r="F7" i="22" s="1"/>
  <c r="E8" i="22" s="1"/>
  <c r="F8" i="22" s="1"/>
  <c r="E9" i="22" s="1"/>
  <c r="F9" i="22" s="1"/>
  <c r="E10" i="22" s="1"/>
  <c r="F10" i="22" s="1"/>
  <c r="E15" i="22" s="1"/>
  <c r="F15" i="22" s="1"/>
  <c r="E16" i="22" s="1"/>
  <c r="F16" i="22" s="1"/>
  <c r="E17" i="22" s="1"/>
  <c r="F17" i="22" s="1"/>
  <c r="D37" i="21"/>
  <c r="E26" i="49" s="1"/>
  <c r="F26" i="49" s="1"/>
  <c r="E18" i="22" l="1"/>
  <c r="F18" i="22" s="1"/>
  <c r="E19" i="22" l="1"/>
  <c r="F19" i="22" s="1"/>
  <c r="E20" i="22" l="1"/>
  <c r="F20" i="22" s="1"/>
  <c r="E23" i="22" s="1"/>
  <c r="F23" i="22" s="1"/>
  <c r="E26" i="22" s="1"/>
  <c r="F26" i="22" s="1"/>
  <c r="E27" i="22" s="1"/>
  <c r="F27" i="22" s="1"/>
  <c r="E30" i="22" s="1"/>
  <c r="F30" i="22" s="1"/>
  <c r="E31" i="22" s="1"/>
  <c r="F31" i="22" s="1"/>
  <c r="E34" i="22" s="1"/>
  <c r="F34" i="22" s="1"/>
  <c r="E35" i="22" s="1"/>
  <c r="F35" i="22" s="1"/>
  <c r="D40" i="22" l="1"/>
  <c r="E27" i="49" s="1"/>
  <c r="F27" i="49" s="1"/>
  <c r="E5" i="23"/>
  <c r="F5" i="23" s="1"/>
  <c r="E6" i="23" s="1"/>
  <c r="F6" i="23" s="1"/>
  <c r="E7" i="23" s="1"/>
  <c r="F7" i="23" s="1"/>
  <c r="E8" i="23" s="1"/>
  <c r="F8" i="23" s="1"/>
  <c r="E9" i="23" s="1"/>
  <c r="F9" i="23" s="1"/>
  <c r="E10" i="23" s="1"/>
  <c r="F10" i="23" s="1"/>
  <c r="E11" i="23" s="1"/>
  <c r="F11" i="23" s="1"/>
  <c r="E16" i="23" s="1"/>
  <c r="F16" i="23" s="1"/>
  <c r="E17" i="23" s="1"/>
  <c r="F17" i="23" s="1"/>
  <c r="E18" i="23" s="1"/>
  <c r="F18" i="23" s="1"/>
  <c r="E19" i="23" l="1"/>
  <c r="F19" i="23" s="1"/>
  <c r="E20" i="23" l="1"/>
  <c r="F20" i="23" s="1"/>
  <c r="E21" i="23" l="1"/>
  <c r="F21" i="23" s="1"/>
  <c r="E24" i="23" s="1"/>
  <c r="F24" i="23" s="1"/>
  <c r="E27" i="23" s="1"/>
  <c r="F27" i="23" s="1"/>
  <c r="E28" i="23" s="1"/>
  <c r="F28" i="23" s="1"/>
  <c r="E31" i="23" s="1"/>
  <c r="F31" i="23" s="1"/>
  <c r="E32" i="23" s="1"/>
  <c r="F32" i="23" s="1"/>
  <c r="E35" i="23" s="1"/>
  <c r="F35" i="23" s="1"/>
  <c r="E36" i="23" s="1"/>
  <c r="F36" i="23" s="1"/>
  <c r="D41" i="23" l="1"/>
  <c r="E28" i="49" s="1"/>
  <c r="F28" i="49" s="1"/>
  <c r="E5" i="24"/>
  <c r="F5" i="24" s="1"/>
  <c r="E6" i="24" s="1"/>
  <c r="F6" i="24" s="1"/>
  <c r="E7" i="24" s="1"/>
  <c r="F7" i="24" s="1"/>
  <c r="E8" i="24" s="1"/>
  <c r="F8" i="24" s="1"/>
  <c r="E9" i="24" s="1"/>
  <c r="F9" i="24" s="1"/>
  <c r="E10" i="24" s="1"/>
  <c r="F10" i="24" s="1"/>
  <c r="E11" i="24" s="1"/>
  <c r="F11" i="24" s="1"/>
  <c r="E16" i="24" s="1"/>
  <c r="F16" i="24" s="1"/>
  <c r="E17" i="24" s="1"/>
  <c r="F17" i="24" s="1"/>
  <c r="E18" i="24" s="1"/>
  <c r="F18" i="24" s="1"/>
  <c r="E19" i="24" l="1"/>
  <c r="F19" i="24" s="1"/>
  <c r="E20" i="24" l="1"/>
  <c r="F20" i="24" s="1"/>
  <c r="E23" i="24" s="1"/>
  <c r="F23" i="24" s="1"/>
  <c r="E24" i="24" s="1"/>
  <c r="F24" i="24" s="1"/>
  <c r="E27" i="24" s="1"/>
  <c r="F27" i="24" s="1"/>
  <c r="E28" i="24" s="1"/>
  <c r="F28" i="24" s="1"/>
  <c r="E31" i="24" s="1"/>
  <c r="F31" i="24" s="1"/>
  <c r="E32" i="24" s="1"/>
  <c r="F32" i="24" s="1"/>
  <c r="E35" i="24" s="1"/>
  <c r="F35" i="24" s="1"/>
  <c r="E36" i="24" s="1"/>
  <c r="F36" i="24" s="1"/>
  <c r="E5" i="25" l="1"/>
  <c r="F5" i="25" s="1"/>
  <c r="E6" i="25" s="1"/>
  <c r="F6" i="25" s="1"/>
  <c r="E7" i="25" s="1"/>
  <c r="F7" i="25" s="1"/>
  <c r="E8" i="25" s="1"/>
  <c r="F8" i="25" s="1"/>
  <c r="E9" i="25" s="1"/>
  <c r="F9" i="25" s="1"/>
  <c r="E10" i="25" s="1"/>
  <c r="F10" i="25" s="1"/>
  <c r="E11" i="25" s="1"/>
  <c r="F11" i="25" s="1"/>
  <c r="E16" i="25" s="1"/>
  <c r="F16" i="25" s="1"/>
  <c r="E17" i="25" s="1"/>
  <c r="F17" i="25" s="1"/>
  <c r="E18" i="25" s="1"/>
  <c r="F18" i="25" s="1"/>
  <c r="D41" i="24"/>
  <c r="E29" i="49" s="1"/>
  <c r="F29" i="49" s="1"/>
  <c r="E19" i="25" l="1"/>
  <c r="F19" i="25" s="1"/>
  <c r="E20" i="25" l="1"/>
  <c r="F20" i="25" s="1"/>
  <c r="E23" i="25" s="1"/>
  <c r="F23" i="25" s="1"/>
  <c r="E24" i="25" s="1"/>
  <c r="F24" i="25" s="1"/>
  <c r="E27" i="25" s="1"/>
  <c r="F27" i="25" s="1"/>
  <c r="E28" i="25" s="1"/>
  <c r="F28" i="25" s="1"/>
  <c r="E31" i="25" s="1"/>
  <c r="F31" i="25" s="1"/>
  <c r="E32" i="25" s="1"/>
  <c r="F32" i="25" s="1"/>
  <c r="E35" i="25" s="1"/>
  <c r="F35" i="25" s="1"/>
  <c r="E36" i="25" s="1"/>
  <c r="F36" i="25" s="1"/>
  <c r="D41" i="25" l="1"/>
  <c r="E30" i="49" s="1"/>
  <c r="F30" i="49" s="1"/>
  <c r="E5" i="26"/>
  <c r="F5" i="26" s="1"/>
  <c r="E6" i="26" s="1"/>
  <c r="F6" i="26" s="1"/>
  <c r="E7" i="26" s="1"/>
  <c r="F7" i="26" s="1"/>
  <c r="E8" i="26" s="1"/>
  <c r="F8" i="26" s="1"/>
  <c r="E9" i="26" s="1"/>
  <c r="F9" i="26" s="1"/>
  <c r="E14" i="26" s="1"/>
  <c r="F14" i="26" s="1"/>
  <c r="E15" i="26" s="1"/>
  <c r="F15" i="26" s="1"/>
  <c r="E16" i="26" s="1"/>
  <c r="F16" i="26" s="1"/>
  <c r="E17" i="26" l="1"/>
  <c r="F17" i="26" s="1"/>
  <c r="E18" i="26" l="1"/>
  <c r="F18" i="26" s="1"/>
  <c r="E21" i="26" s="1"/>
  <c r="F21" i="26" s="1"/>
  <c r="E22" i="26" s="1"/>
  <c r="F22" i="26" s="1"/>
  <c r="E25" i="26" s="1"/>
  <c r="F25" i="26" s="1"/>
  <c r="E26" i="26" s="1"/>
  <c r="F26" i="26" s="1"/>
  <c r="E29" i="26" s="1"/>
  <c r="F29" i="26" s="1"/>
  <c r="E30" i="26" s="1"/>
  <c r="F30" i="26" s="1"/>
  <c r="E33" i="26" s="1"/>
  <c r="F33" i="26" s="1"/>
  <c r="E34" i="26" s="1"/>
  <c r="F34" i="26" s="1"/>
  <c r="E5" i="27" l="1"/>
  <c r="F5" i="27" s="1"/>
  <c r="E6" i="27" s="1"/>
  <c r="F6" i="27" s="1"/>
  <c r="E7" i="27" s="1"/>
  <c r="F7" i="27" s="1"/>
  <c r="E8" i="27" s="1"/>
  <c r="F8" i="27" s="1"/>
  <c r="E9" i="27" s="1"/>
  <c r="F9" i="27" s="1"/>
  <c r="E10" i="27" s="1"/>
  <c r="F10" i="27" s="1"/>
  <c r="E11" i="27" s="1"/>
  <c r="F11" i="27" s="1"/>
  <c r="E16" i="27" s="1"/>
  <c r="F16" i="27" s="1"/>
  <c r="E17" i="27" s="1"/>
  <c r="F17" i="27" s="1"/>
  <c r="E18" i="27" s="1"/>
  <c r="F18" i="27" s="1"/>
  <c r="D39" i="26"/>
  <c r="E31" i="49" s="1"/>
  <c r="F31" i="49" s="1"/>
  <c r="E19" i="27" l="1"/>
  <c r="F19" i="27" s="1"/>
  <c r="E20" i="27" l="1"/>
  <c r="F20" i="27" s="1"/>
  <c r="E23" i="27" s="1"/>
  <c r="F23" i="27" s="1"/>
  <c r="E24" i="27" s="1"/>
  <c r="F24" i="27" s="1"/>
  <c r="E27" i="27" s="1"/>
  <c r="F27" i="27" s="1"/>
  <c r="E28" i="27" s="1"/>
  <c r="F28" i="27" s="1"/>
  <c r="E31" i="27" s="1"/>
  <c r="F31" i="27" s="1"/>
  <c r="E32" i="27" s="1"/>
  <c r="F32" i="27" s="1"/>
  <c r="E35" i="27" s="1"/>
  <c r="F35" i="27" s="1"/>
  <c r="E36" i="27" s="1"/>
  <c r="F36" i="27" s="1"/>
  <c r="E5" i="28" l="1"/>
  <c r="F5" i="28" s="1"/>
  <c r="E6" i="28" s="1"/>
  <c r="F6" i="28" s="1"/>
  <c r="E7" i="28" s="1"/>
  <c r="F7" i="28" s="1"/>
  <c r="E8" i="28" s="1"/>
  <c r="F8" i="28" s="1"/>
  <c r="E9" i="28" s="1"/>
  <c r="F9" i="28" s="1"/>
  <c r="E10" i="28" s="1"/>
  <c r="F10" i="28" s="1"/>
  <c r="E11" i="28" s="1"/>
  <c r="F11" i="28" s="1"/>
  <c r="E12" i="28" s="1"/>
  <c r="F12" i="28" s="1"/>
  <c r="E13" i="28" s="1"/>
  <c r="F13" i="28" s="1"/>
  <c r="E18" i="28" s="1"/>
  <c r="F18" i="28" s="1"/>
  <c r="E19" i="28" s="1"/>
  <c r="F19" i="28" s="1"/>
  <c r="E20" i="28" s="1"/>
  <c r="F20" i="28" s="1"/>
  <c r="D41" i="27"/>
  <c r="E32" i="49" s="1"/>
  <c r="F32" i="49" s="1"/>
  <c r="E21" i="28" l="1"/>
  <c r="F21" i="28" s="1"/>
  <c r="E22" i="28" l="1"/>
  <c r="F22" i="28" s="1"/>
  <c r="E25" i="28" s="1"/>
  <c r="F25" i="28" s="1"/>
  <c r="E26" i="28" s="1"/>
  <c r="F26" i="28" s="1"/>
  <c r="E27" i="28" s="1"/>
  <c r="F27" i="28" s="1"/>
  <c r="E30" i="28" s="1"/>
  <c r="F30" i="28" s="1"/>
  <c r="E31" i="28" s="1"/>
  <c r="F31" i="28" s="1"/>
  <c r="E34" i="28" s="1"/>
  <c r="F34" i="28" s="1"/>
  <c r="E35" i="28" s="1"/>
  <c r="F35" i="28" s="1"/>
  <c r="E38" i="28" s="1"/>
  <c r="F38" i="28" s="1"/>
  <c r="E39" i="28" s="1"/>
  <c r="F39" i="28" s="1"/>
  <c r="D44" i="28" l="1"/>
  <c r="E33" i="49" s="1"/>
  <c r="F33" i="49" s="1"/>
  <c r="E5" i="29"/>
  <c r="F5" i="29" s="1"/>
  <c r="E6" i="29" s="1"/>
  <c r="F6" i="29" s="1"/>
  <c r="E7" i="29" s="1"/>
  <c r="F7" i="29" s="1"/>
  <c r="E8" i="29" s="1"/>
  <c r="F8" i="29" s="1"/>
  <c r="E9" i="29" s="1"/>
  <c r="F9" i="29" s="1"/>
  <c r="E10" i="29" s="1"/>
  <c r="F10" i="29" s="1"/>
  <c r="E11" i="29" s="1"/>
  <c r="F11" i="29" s="1"/>
  <c r="E12" i="29" s="1"/>
  <c r="F12" i="29" s="1"/>
  <c r="E17" i="29" s="1"/>
  <c r="F17" i="29" s="1"/>
  <c r="E18" i="29" s="1"/>
  <c r="F18" i="29" s="1"/>
  <c r="E19" i="29" s="1"/>
  <c r="F19" i="29" s="1"/>
  <c r="E20" i="29" l="1"/>
  <c r="F20" i="29" s="1"/>
  <c r="E21" i="29" l="1"/>
  <c r="F21" i="29" s="1"/>
  <c r="E24" i="29" s="1"/>
  <c r="F24" i="29" s="1"/>
  <c r="E25" i="29" s="1"/>
  <c r="F25" i="29" s="1"/>
  <c r="E26" i="29" s="1"/>
  <c r="F26" i="29" s="1"/>
  <c r="E27" i="29" s="1"/>
  <c r="F27" i="29" s="1"/>
  <c r="E28" i="29" s="1"/>
  <c r="F28" i="29" s="1"/>
  <c r="E31" i="29" s="1"/>
  <c r="F31" i="29" s="1"/>
  <c r="E32" i="29" s="1"/>
  <c r="F32" i="29" s="1"/>
  <c r="E35" i="29" s="1"/>
  <c r="F35" i="29" s="1"/>
  <c r="E36" i="29" s="1"/>
  <c r="F36" i="29" s="1"/>
  <c r="E39" i="29" s="1"/>
  <c r="F39" i="29" s="1"/>
  <c r="E40" i="29" s="1"/>
  <c r="F40" i="29" s="1"/>
  <c r="E5" i="30" l="1"/>
  <c r="F5" i="30" s="1"/>
  <c r="E6" i="30" s="1"/>
  <c r="F6" i="30" s="1"/>
  <c r="E7" i="30" s="1"/>
  <c r="F7" i="30" s="1"/>
  <c r="E8" i="30" s="1"/>
  <c r="F8" i="30" s="1"/>
  <c r="E13" i="30" s="1"/>
  <c r="F13" i="30" s="1"/>
  <c r="E14" i="30" s="1"/>
  <c r="F14" i="30" s="1"/>
  <c r="E15" i="30" s="1"/>
  <c r="F15" i="30" s="1"/>
  <c r="D45" i="29"/>
  <c r="E34" i="49" s="1"/>
  <c r="F34" i="49" s="1"/>
  <c r="E16" i="30" l="1"/>
  <c r="F16" i="30" s="1"/>
  <c r="E17" i="30" l="1"/>
  <c r="F17" i="30" s="1"/>
  <c r="E20" i="30" s="1"/>
  <c r="F20" i="30" s="1"/>
  <c r="E21" i="30" s="1"/>
  <c r="F21" i="30" s="1"/>
  <c r="E22" i="30" s="1"/>
  <c r="F22" i="30" s="1"/>
  <c r="E25" i="30" s="1"/>
  <c r="F25" i="30" s="1"/>
  <c r="E26" i="30" s="1"/>
  <c r="F26" i="30" s="1"/>
  <c r="E29" i="30" s="1"/>
  <c r="F29" i="30" s="1"/>
  <c r="E30" i="30" s="1"/>
  <c r="F30" i="30" s="1"/>
  <c r="E33" i="30" s="1"/>
  <c r="F33" i="30" s="1"/>
  <c r="E34" i="30" s="1"/>
  <c r="F34" i="30" s="1"/>
  <c r="D39" i="30" l="1"/>
  <c r="E35" i="49" s="1"/>
  <c r="F35" i="49" s="1"/>
  <c r="E5" i="31"/>
  <c r="F5" i="31" s="1"/>
  <c r="E6" i="31" s="1"/>
  <c r="F6" i="31" s="1"/>
  <c r="E7" i="31" s="1"/>
  <c r="F7" i="31" s="1"/>
  <c r="E8" i="31" s="1"/>
  <c r="F8" i="31" s="1"/>
  <c r="E13" i="31" s="1"/>
  <c r="F13" i="31" s="1"/>
  <c r="E14" i="31" s="1"/>
  <c r="F14" i="31" s="1"/>
  <c r="E15" i="31" s="1"/>
  <c r="F15" i="31" s="1"/>
  <c r="E16" i="31" l="1"/>
  <c r="F16" i="31" s="1"/>
  <c r="E17" i="31" l="1"/>
  <c r="F17" i="31" s="1"/>
  <c r="E20" i="31" s="1"/>
  <c r="F20" i="31" s="1"/>
  <c r="E23" i="31" s="1"/>
  <c r="F23" i="31" s="1"/>
  <c r="E24" i="31" s="1"/>
  <c r="F24" i="31" s="1"/>
  <c r="E27" i="31" s="1"/>
  <c r="F27" i="31" s="1"/>
  <c r="E28" i="31" s="1"/>
  <c r="F28" i="31" s="1"/>
  <c r="E31" i="31" s="1"/>
  <c r="F31" i="31" s="1"/>
  <c r="E32" i="31" s="1"/>
  <c r="F32" i="31" s="1"/>
  <c r="D37" i="31" l="1"/>
  <c r="E36" i="49" s="1"/>
  <c r="F36" i="49" s="1"/>
  <c r="E5" i="32"/>
  <c r="F5" i="32" s="1"/>
  <c r="E6" i="32" s="1"/>
  <c r="F6" i="32" s="1"/>
  <c r="E7" i="32" s="1"/>
  <c r="F7" i="32" s="1"/>
  <c r="E8" i="32" s="1"/>
  <c r="F8" i="32" s="1"/>
  <c r="E13" i="32" s="1"/>
  <c r="F13" i="32" s="1"/>
  <c r="E14" i="32" s="1"/>
  <c r="F14" i="32" s="1"/>
  <c r="E15" i="32" s="1"/>
  <c r="F15" i="32" s="1"/>
  <c r="E16" i="32" l="1"/>
  <c r="F16" i="32" s="1"/>
  <c r="E17" i="32" l="1"/>
  <c r="F17" i="32" s="1"/>
  <c r="E20" i="32" s="1"/>
  <c r="F20" i="32" s="1"/>
  <c r="E23" i="32" s="1"/>
  <c r="F23" i="32" s="1"/>
  <c r="E24" i="32" s="1"/>
  <c r="F24" i="32" s="1"/>
  <c r="E27" i="32" s="1"/>
  <c r="F27" i="32" s="1"/>
  <c r="E28" i="32" s="1"/>
  <c r="F28" i="32" s="1"/>
  <c r="E31" i="32" s="1"/>
  <c r="F31" i="32" s="1"/>
  <c r="E32" i="32" s="1"/>
  <c r="F32" i="32" s="1"/>
  <c r="E5" i="33" l="1"/>
  <c r="F5" i="33" s="1"/>
  <c r="E6" i="33" s="1"/>
  <c r="F6" i="33" s="1"/>
  <c r="E7" i="33" s="1"/>
  <c r="F7" i="33" s="1"/>
  <c r="E8" i="33" s="1"/>
  <c r="F8" i="33" s="1"/>
  <c r="E9" i="33" s="1"/>
  <c r="F9" i="33" s="1"/>
  <c r="E10" i="33" s="1"/>
  <c r="F10" i="33" s="1"/>
  <c r="E15" i="33" s="1"/>
  <c r="F15" i="33" s="1"/>
  <c r="E16" i="33" s="1"/>
  <c r="F16" i="33" s="1"/>
  <c r="E17" i="33" s="1"/>
  <c r="F17" i="33" s="1"/>
  <c r="D37" i="32"/>
  <c r="E37" i="49" s="1"/>
  <c r="F37" i="49" s="1"/>
  <c r="E18" i="33" l="1"/>
  <c r="F18" i="33" s="1"/>
  <c r="E19" i="33" l="1"/>
  <c r="F19" i="33" s="1"/>
  <c r="E22" i="33" s="1"/>
  <c r="F22" i="33" s="1"/>
  <c r="E25" i="33" s="1"/>
  <c r="F25" i="33" s="1"/>
  <c r="E26" i="33" s="1"/>
  <c r="F26" i="33" s="1"/>
  <c r="E29" i="33" s="1"/>
  <c r="F29" i="33" s="1"/>
  <c r="E30" i="33" s="1"/>
  <c r="F30" i="33" s="1"/>
  <c r="E33" i="33" s="1"/>
  <c r="F33" i="33" s="1"/>
  <c r="E34" i="33" s="1"/>
  <c r="F34" i="33" s="1"/>
  <c r="D39" i="33" l="1"/>
  <c r="E38" i="49" s="1"/>
  <c r="F38" i="49" s="1"/>
  <c r="E5" i="34"/>
  <c r="F5" i="34" s="1"/>
  <c r="E6" i="34" s="1"/>
  <c r="F6" i="34" s="1"/>
  <c r="E7" i="34" s="1"/>
  <c r="F7" i="34" s="1"/>
  <c r="E8" i="34" s="1"/>
  <c r="F8" i="34" s="1"/>
  <c r="E9" i="34" s="1"/>
  <c r="F9" i="34" s="1"/>
  <c r="E10" i="34" s="1"/>
  <c r="F10" i="34" s="1"/>
  <c r="E11" i="34" s="1"/>
  <c r="F11" i="34" s="1"/>
  <c r="E12" i="34" s="1"/>
  <c r="F12" i="34" s="1"/>
  <c r="E17" i="34" s="1"/>
  <c r="F17" i="34" s="1"/>
  <c r="E18" i="34" s="1"/>
  <c r="F18" i="34" s="1"/>
  <c r="E19" i="34" s="1"/>
  <c r="F19" i="34" s="1"/>
  <c r="E20" i="34" l="1"/>
  <c r="F20" i="34" s="1"/>
  <c r="E21" i="34" l="1"/>
  <c r="F21" i="34" s="1"/>
  <c r="E24" i="34" s="1"/>
  <c r="F24" i="34" s="1"/>
  <c r="E27" i="34" s="1"/>
  <c r="F27" i="34" s="1"/>
  <c r="E28" i="34" s="1"/>
  <c r="F28" i="34" s="1"/>
  <c r="E31" i="34" s="1"/>
  <c r="F31" i="34" s="1"/>
  <c r="E32" i="34" s="1"/>
  <c r="F32" i="34" s="1"/>
  <c r="E35" i="34" s="1"/>
  <c r="F35" i="34" s="1"/>
  <c r="E36" i="34" s="1"/>
  <c r="F36" i="34" s="1"/>
  <c r="D40" i="34" l="1"/>
  <c r="E39" i="49" s="1"/>
  <c r="F39" i="49" s="1"/>
  <c r="E5" i="35"/>
  <c r="F5" i="35" s="1"/>
  <c r="E6" i="35" s="1"/>
  <c r="F6" i="35" s="1"/>
  <c r="E7" i="35" s="1"/>
  <c r="F7" i="35" s="1"/>
  <c r="E8" i="35" s="1"/>
  <c r="F8" i="35" s="1"/>
  <c r="E9" i="35" s="1"/>
  <c r="F9" i="35" s="1"/>
  <c r="E10" i="35" s="1"/>
  <c r="F10" i="35" s="1"/>
  <c r="E11" i="35" s="1"/>
  <c r="F11" i="35" s="1"/>
  <c r="E12" i="35" s="1"/>
  <c r="F12" i="35" s="1"/>
  <c r="E17" i="35" s="1"/>
  <c r="F17" i="35" s="1"/>
  <c r="E18" i="35" s="1"/>
  <c r="F18" i="35" s="1"/>
  <c r="E19" i="35" s="1"/>
  <c r="F19" i="35" s="1"/>
  <c r="E20" i="35" l="1"/>
  <c r="F20" i="35" s="1"/>
  <c r="E21" i="35" l="1"/>
  <c r="F21" i="35" s="1"/>
  <c r="E24" i="35" s="1"/>
  <c r="F24" i="35" s="1"/>
  <c r="E27" i="35" s="1"/>
  <c r="F27" i="35" s="1"/>
  <c r="E28" i="35" s="1"/>
  <c r="F28" i="35" s="1"/>
  <c r="E31" i="35" s="1"/>
  <c r="F31" i="35" s="1"/>
  <c r="E32" i="35" s="1"/>
  <c r="F32" i="35" s="1"/>
  <c r="E35" i="35" s="1"/>
  <c r="F35" i="35" s="1"/>
  <c r="E36" i="35" s="1"/>
  <c r="F36" i="35" s="1"/>
  <c r="D39" i="35" l="1"/>
  <c r="E40" i="49" s="1"/>
  <c r="F40" i="49" s="1"/>
  <c r="E5" i="37"/>
  <c r="F5" i="37" s="1"/>
  <c r="E6" i="37" s="1"/>
  <c r="F6" i="37" s="1"/>
  <c r="E7" i="37" s="1"/>
  <c r="F7" i="37" s="1"/>
  <c r="E8" i="37" s="1"/>
  <c r="F8" i="37" s="1"/>
  <c r="E9" i="37" s="1"/>
  <c r="F9" i="37" s="1"/>
  <c r="E10" i="37" s="1"/>
  <c r="F10" i="37" s="1"/>
  <c r="E15" i="37" s="1"/>
  <c r="F15" i="37" s="1"/>
  <c r="E16" i="37" s="1"/>
  <c r="F16" i="37" s="1"/>
  <c r="E17" i="37" s="1"/>
  <c r="F17" i="37" s="1"/>
  <c r="E18" i="37" l="1"/>
  <c r="F18" i="37" s="1"/>
  <c r="D36" i="10"/>
  <c r="D14" i="49" s="1"/>
  <c r="E19" i="37" l="1"/>
  <c r="F19" i="37" s="1"/>
  <c r="E22" i="37" s="1"/>
  <c r="F22" i="37" s="1"/>
  <c r="E25" i="37" s="1"/>
  <c r="F25" i="37" s="1"/>
  <c r="E26" i="37" s="1"/>
  <c r="F26" i="37" s="1"/>
  <c r="D49" i="49"/>
  <c r="F14" i="49"/>
  <c r="E27" i="37" l="1"/>
  <c r="F27" i="37" s="1"/>
  <c r="E28" i="37" s="1"/>
  <c r="F28" i="37" s="1"/>
  <c r="E31" i="37" s="1"/>
  <c r="F31" i="37" s="1"/>
  <c r="E32" i="37" s="1"/>
  <c r="F32" i="37" s="1"/>
  <c r="E35" i="37" s="1"/>
  <c r="F35" i="37" s="1"/>
  <c r="E36" i="37" s="1"/>
  <c r="F36" i="37" s="1"/>
  <c r="E5" i="36" l="1"/>
  <c r="F5" i="36" s="1"/>
  <c r="E6" i="36" s="1"/>
  <c r="F6" i="36" s="1"/>
  <c r="E7" i="36" s="1"/>
  <c r="F7" i="36" s="1"/>
  <c r="E8" i="36" s="1"/>
  <c r="F8" i="36" s="1"/>
  <c r="E9" i="36" s="1"/>
  <c r="F9" i="36" s="1"/>
  <c r="E10" i="36" s="1"/>
  <c r="F10" i="36" s="1"/>
  <c r="E11" i="36" s="1"/>
  <c r="F11" i="36" s="1"/>
  <c r="E12" i="36" s="1"/>
  <c r="F12" i="36" s="1"/>
  <c r="E13" i="36" s="1"/>
  <c r="F13" i="36" s="1"/>
  <c r="E14" i="36" s="1"/>
  <c r="F14" i="36" s="1"/>
  <c r="E15" i="36" s="1"/>
  <c r="F15" i="36" s="1"/>
  <c r="E16" i="36" s="1"/>
  <c r="F16" i="36" s="1"/>
  <c r="E17" i="36" s="1"/>
  <c r="F17" i="36" s="1"/>
  <c r="E18" i="36" s="1"/>
  <c r="F18" i="36" s="1"/>
  <c r="E19" i="36" s="1"/>
  <c r="F19" i="36" s="1"/>
  <c r="E20" i="36" s="1"/>
  <c r="F20" i="36" s="1"/>
  <c r="E21" i="36" s="1"/>
  <c r="F21" i="36" s="1"/>
  <c r="E22" i="36" s="1"/>
  <c r="F22" i="36" s="1"/>
  <c r="E23" i="36" s="1"/>
  <c r="F23" i="36" s="1"/>
  <c r="E24" i="36" s="1"/>
  <c r="F24" i="36" s="1"/>
  <c r="E25" i="36" s="1"/>
  <c r="F25" i="36" s="1"/>
  <c r="E26" i="36" s="1"/>
  <c r="F26" i="36" s="1"/>
  <c r="E27" i="36" s="1"/>
  <c r="F27" i="36" s="1"/>
  <c r="E28" i="36" s="1"/>
  <c r="F28" i="36" s="1"/>
  <c r="E29" i="36" s="1"/>
  <c r="F29" i="36" s="1"/>
  <c r="E30" i="36" s="1"/>
  <c r="F30" i="36" s="1"/>
  <c r="E31" i="36" s="1"/>
  <c r="F31" i="36" s="1"/>
  <c r="E32" i="36" s="1"/>
  <c r="F32" i="36" s="1"/>
  <c r="E33" i="36" s="1"/>
  <c r="F33" i="36" s="1"/>
  <c r="E34" i="36" s="1"/>
  <c r="F34" i="36" s="1"/>
  <c r="E35" i="36" s="1"/>
  <c r="F35" i="36" s="1"/>
  <c r="E36" i="36" s="1"/>
  <c r="F36" i="36" s="1"/>
  <c r="E37" i="36" s="1"/>
  <c r="F37" i="36" s="1"/>
  <c r="E38" i="36" s="1"/>
  <c r="F38" i="36" s="1"/>
  <c r="E43" i="36" s="1"/>
  <c r="F43" i="36" s="1"/>
  <c r="E44" i="36" s="1"/>
  <c r="F44" i="36" s="1"/>
  <c r="E45" i="36" s="1"/>
  <c r="F45" i="36" s="1"/>
  <c r="E46" i="36" s="1"/>
  <c r="F46" i="36" s="1"/>
  <c r="D41" i="37"/>
  <c r="E41" i="49" s="1"/>
  <c r="F41" i="49" s="1"/>
  <c r="E47" i="36" l="1"/>
  <c r="F47" i="36" s="1"/>
  <c r="E50" i="36" s="1"/>
  <c r="F50" i="36" s="1"/>
  <c r="E53" i="36" s="1"/>
  <c r="F53" i="36" s="1"/>
  <c r="E54" i="36" s="1"/>
  <c r="F54" i="36" s="1"/>
  <c r="E55" i="36" s="1"/>
  <c r="F55" i="36" s="1"/>
  <c r="E56" i="36" s="1"/>
  <c r="F56" i="36" s="1"/>
  <c r="E57" i="36" s="1"/>
  <c r="F57" i="36" s="1"/>
  <c r="E58" i="36" s="1"/>
  <c r="F58" i="36" s="1"/>
  <c r="E59" i="36" s="1"/>
  <c r="F59" i="36" s="1"/>
  <c r="E60" i="36" s="1"/>
  <c r="F60" i="36" s="1"/>
  <c r="E61" i="36" s="1"/>
  <c r="F61" i="36" s="1"/>
  <c r="E62" i="36" s="1"/>
  <c r="F62" i="36" s="1"/>
  <c r="E63" i="36" s="1"/>
  <c r="F63" i="36" s="1"/>
  <c r="E64" i="36" s="1"/>
  <c r="F64" i="36" s="1"/>
  <c r="E65" i="36" s="1"/>
  <c r="F65" i="36" s="1"/>
  <c r="E66" i="36" s="1"/>
  <c r="F66" i="36" s="1"/>
  <c r="E67" i="36" s="1"/>
  <c r="F67" i="36" s="1"/>
  <c r="E68" i="36" s="1"/>
  <c r="F68" i="36" s="1"/>
  <c r="E69" i="36" s="1"/>
  <c r="F69" i="36" s="1"/>
  <c r="E70" i="36" s="1"/>
  <c r="F70" i="36" s="1"/>
  <c r="E71" i="36" s="1"/>
  <c r="F71" i="36" s="1"/>
  <c r="E72" i="36" s="1"/>
  <c r="F72" i="36" s="1"/>
  <c r="E73" i="36" s="1"/>
  <c r="F73" i="36" s="1"/>
  <c r="E74" i="36" s="1"/>
  <c r="F74" i="36" s="1"/>
  <c r="E75" i="36" s="1"/>
  <c r="F75" i="36" s="1"/>
  <c r="E76" i="36" s="1"/>
  <c r="F76" i="36" s="1"/>
  <c r="E77" i="36" s="1"/>
  <c r="F77" i="36" s="1"/>
  <c r="E78" i="36" s="1"/>
  <c r="F78" i="36" s="1"/>
  <c r="E79" i="36" s="1"/>
  <c r="F79" i="36" s="1"/>
  <c r="E80" i="36" s="1"/>
  <c r="F80" i="36" s="1"/>
  <c r="E81" i="36" s="1"/>
  <c r="F81" i="36" s="1"/>
  <c r="E82" i="36" s="1"/>
  <c r="F82" i="36" s="1"/>
  <c r="E83" i="36" s="1"/>
  <c r="F83" i="36" s="1"/>
  <c r="E84" i="36" s="1"/>
  <c r="F84" i="36" s="1"/>
  <c r="E85" i="36" s="1"/>
  <c r="F85" i="36" s="1"/>
  <c r="E86" i="36" s="1"/>
  <c r="F86" i="36" s="1"/>
  <c r="E87" i="36" s="1"/>
  <c r="F87" i="36" s="1"/>
  <c r="E88" i="36" s="1"/>
  <c r="F88" i="36" s="1"/>
  <c r="E91" i="36" s="1"/>
  <c r="F91" i="36" s="1"/>
  <c r="E92" i="36" s="1"/>
  <c r="F92" i="36" s="1"/>
  <c r="E94" i="36" s="1"/>
  <c r="F94" i="36" s="1"/>
  <c r="E95" i="36" s="1"/>
  <c r="F95" i="36" s="1"/>
  <c r="D100" i="36" l="1"/>
  <c r="E42" i="49" s="1"/>
  <c r="F42" i="49" s="1"/>
  <c r="E5" i="57"/>
  <c r="F5" i="57" s="1"/>
  <c r="E6" i="57" s="1"/>
  <c r="F6" i="57" s="1"/>
  <c r="E7" i="57" s="1"/>
  <c r="F7" i="57" s="1"/>
  <c r="E8" i="57" s="1"/>
  <c r="F8" i="57" s="1"/>
  <c r="E9" i="57" s="1"/>
  <c r="F9" i="57" s="1"/>
  <c r="E10" i="57" s="1"/>
  <c r="F10" i="57" s="1"/>
  <c r="E11" i="57" s="1"/>
  <c r="F11" i="57" s="1"/>
  <c r="E12" i="57" s="1"/>
  <c r="F12" i="57" s="1"/>
  <c r="E13" i="57" s="1"/>
  <c r="F13" i="57" s="1"/>
  <c r="E14" i="57" s="1"/>
  <c r="F14" i="57" s="1"/>
  <c r="E15" i="57" s="1"/>
  <c r="F15" i="57" s="1"/>
  <c r="E16" i="57" s="1"/>
  <c r="F16" i="57" s="1"/>
  <c r="E17" i="57" s="1"/>
  <c r="F17" i="57" s="1"/>
  <c r="E18" i="57" s="1"/>
  <c r="F18" i="57" s="1"/>
  <c r="E19" i="57" s="1"/>
  <c r="F19" i="57" s="1"/>
  <c r="E20" i="57" s="1"/>
  <c r="F20" i="57" s="1"/>
  <c r="E21" i="57" s="1"/>
  <c r="F21" i="57" s="1"/>
  <c r="E22" i="57" s="1"/>
  <c r="F22" i="57" s="1"/>
  <c r="E23" i="57" s="1"/>
  <c r="F23" i="57" s="1"/>
  <c r="E24" i="57" s="1"/>
  <c r="F24" i="57" s="1"/>
  <c r="E25" i="57" s="1"/>
  <c r="F25" i="57" s="1"/>
  <c r="E26" i="57" s="1"/>
  <c r="F26" i="57" s="1"/>
  <c r="E27" i="57" s="1"/>
  <c r="F27" i="57" s="1"/>
  <c r="E28" i="57" s="1"/>
  <c r="F28" i="57" s="1"/>
  <c r="E29" i="57" s="1"/>
  <c r="F29" i="57" s="1"/>
  <c r="E30" i="57" s="1"/>
  <c r="F30" i="57" s="1"/>
  <c r="E31" i="57" s="1"/>
  <c r="F31" i="57" s="1"/>
  <c r="E32" i="57" s="1"/>
  <c r="F32" i="57" s="1"/>
  <c r="E37" i="57" s="1"/>
  <c r="F37" i="57" s="1"/>
  <c r="E38" i="57" s="1"/>
  <c r="F38" i="57" s="1"/>
  <c r="E39" i="57" s="1"/>
  <c r="F39" i="57" s="1"/>
  <c r="E40" i="57" l="1"/>
  <c r="F40" i="57" s="1"/>
  <c r="E41" i="57" l="1"/>
  <c r="F41" i="57" s="1"/>
  <c r="E44" i="57" s="1"/>
  <c r="F44" i="57" s="1"/>
  <c r="E45" i="57" s="1"/>
  <c r="F45" i="57" s="1"/>
  <c r="E46" i="57" s="1"/>
  <c r="F46" i="57" s="1"/>
  <c r="E49" i="57" s="1"/>
  <c r="F49" i="57" s="1"/>
  <c r="E50" i="57" s="1"/>
  <c r="F50" i="57" s="1"/>
  <c r="E53" i="57" s="1"/>
  <c r="F53" i="57" s="1"/>
  <c r="E54" i="57" s="1"/>
  <c r="F54" i="57" s="1"/>
  <c r="E55" i="57" s="1"/>
  <c r="F55" i="57" s="1"/>
  <c r="E58" i="57" s="1"/>
  <c r="F58" i="57" s="1"/>
  <c r="E59" i="57" s="1"/>
  <c r="F59" i="57" s="1"/>
  <c r="E60" i="57" s="1"/>
  <c r="F60" i="57" s="1"/>
  <c r="E61" i="57" s="1"/>
  <c r="F61" i="57" s="1"/>
  <c r="E62" i="57" s="1"/>
  <c r="F62" i="57" s="1"/>
  <c r="E63" i="57" s="1"/>
  <c r="F63" i="57" s="1"/>
  <c r="E64" i="57" s="1"/>
  <c r="F64" i="57" s="1"/>
  <c r="E65" i="57" s="1"/>
  <c r="F65" i="57" s="1"/>
  <c r="E66" i="57" s="1"/>
  <c r="F66" i="57" s="1"/>
  <c r="E67" i="57" s="1"/>
  <c r="F67" i="57" s="1"/>
  <c r="E68" i="57" s="1"/>
  <c r="F68" i="57" s="1"/>
  <c r="E69" i="57" s="1"/>
  <c r="F69" i="57" s="1"/>
  <c r="E70" i="57" s="1"/>
  <c r="F70" i="57" s="1"/>
  <c r="E71" i="57" s="1"/>
  <c r="F71" i="57" s="1"/>
  <c r="E72" i="57" s="1"/>
  <c r="F72" i="57" s="1"/>
  <c r="E73" i="57" s="1"/>
  <c r="F73" i="57" s="1"/>
  <c r="E74" i="57" s="1"/>
  <c r="F74" i="57" s="1"/>
  <c r="E75" i="57" s="1"/>
  <c r="F75" i="57" s="1"/>
  <c r="E76" i="57" s="1"/>
  <c r="F76" i="57" s="1"/>
  <c r="E77" i="57" s="1"/>
  <c r="F77" i="57" s="1"/>
  <c r="E78" i="57" s="1"/>
  <c r="F78" i="57" s="1"/>
  <c r="E79" i="57" s="1"/>
  <c r="F79" i="57" s="1"/>
  <c r="E80" i="57" s="1"/>
  <c r="F80" i="57" s="1"/>
  <c r="E81" i="57" s="1"/>
  <c r="F81" i="57" s="1"/>
  <c r="E82" i="57" s="1"/>
  <c r="F82" i="57" s="1"/>
  <c r="E83" i="57" s="1"/>
  <c r="F83" i="57" s="1"/>
  <c r="E84" i="57" s="1"/>
  <c r="F84" i="57" s="1"/>
  <c r="E85" i="57" s="1"/>
  <c r="F85" i="57" s="1"/>
  <c r="E86" i="57" s="1"/>
  <c r="F86" i="57" s="1"/>
  <c r="E87" i="57" s="1"/>
  <c r="F87" i="57" s="1"/>
  <c r="E88" i="57" s="1"/>
  <c r="F88" i="57" s="1"/>
  <c r="E89" i="57" s="1"/>
  <c r="F89" i="57" s="1"/>
  <c r="E90" i="57" s="1"/>
  <c r="F90" i="57" s="1"/>
  <c r="E91" i="57" s="1"/>
  <c r="F91" i="57" s="1"/>
  <c r="E92" i="57" s="1"/>
  <c r="F92" i="57" s="1"/>
  <c r="E93" i="57" s="1"/>
  <c r="F93" i="57" s="1"/>
  <c r="E94" i="57" s="1"/>
  <c r="F94" i="57" s="1"/>
  <c r="E95" i="57" s="1"/>
  <c r="F95" i="57" s="1"/>
  <c r="E96" i="57" s="1"/>
  <c r="F96" i="57" s="1"/>
  <c r="E97" i="57" s="1"/>
  <c r="F97" i="57" s="1"/>
  <c r="E98" i="57" s="1"/>
  <c r="F98" i="57" s="1"/>
  <c r="E99" i="57" s="1"/>
  <c r="F99" i="57" s="1"/>
  <c r="E100" i="57" s="1"/>
  <c r="F100" i="57" s="1"/>
  <c r="E101" i="57" s="1"/>
  <c r="F101" i="57" s="1"/>
  <c r="E102" i="57" s="1"/>
  <c r="F102" i="57" s="1"/>
  <c r="E103" i="57" s="1"/>
  <c r="F103" i="57" s="1"/>
  <c r="E104" i="57" s="1"/>
  <c r="F104" i="57" s="1"/>
  <c r="E105" i="57" s="1"/>
  <c r="F105" i="57" s="1"/>
  <c r="E106" i="57" s="1"/>
  <c r="F106" i="57" s="1"/>
  <c r="E107" i="57" s="1"/>
  <c r="F107" i="57" s="1"/>
  <c r="E108" i="57" s="1"/>
  <c r="F108" i="57" s="1"/>
  <c r="D113" i="57" l="1"/>
  <c r="E43" i="49" s="1"/>
  <c r="F43" i="49" s="1"/>
  <c r="E5" i="38"/>
  <c r="F5" i="38" s="1"/>
  <c r="E6" i="38" s="1"/>
  <c r="F6" i="38" s="1"/>
  <c r="E7" i="38" s="1"/>
  <c r="F7" i="38" s="1"/>
  <c r="E8" i="38" s="1"/>
  <c r="F8" i="38" s="1"/>
  <c r="E9" i="38" s="1"/>
  <c r="F9" i="38" s="1"/>
  <c r="E10" i="38" s="1"/>
  <c r="F10" i="38" s="1"/>
  <c r="E11" i="38" s="1"/>
  <c r="F11" i="38" s="1"/>
  <c r="E16" i="38" s="1"/>
  <c r="F16" i="38" s="1"/>
  <c r="E17" i="38" s="1"/>
  <c r="F17" i="38" s="1"/>
  <c r="E18" i="38" s="1"/>
  <c r="F18" i="38" s="1"/>
  <c r="E19" i="38" l="1"/>
  <c r="F19" i="38" s="1"/>
  <c r="E20" i="38" l="1"/>
  <c r="F20" i="38" s="1"/>
  <c r="E23" i="38" s="1"/>
  <c r="F23" i="38" s="1"/>
  <c r="E26" i="38" s="1"/>
  <c r="F26" i="38" s="1"/>
  <c r="E27" i="38" s="1"/>
  <c r="F27" i="38" s="1"/>
  <c r="E30" i="38" s="1"/>
  <c r="F30" i="38" s="1"/>
  <c r="E31" i="38" s="1"/>
  <c r="F31" i="38" s="1"/>
  <c r="E32" i="38" s="1"/>
  <c r="F32" i="38" s="1"/>
  <c r="E35" i="38" s="1"/>
  <c r="F35" i="38" s="1"/>
  <c r="E36" i="38" s="1"/>
  <c r="F36" i="38" s="1"/>
  <c r="E37" i="38" s="1"/>
  <c r="F37" i="38" s="1"/>
  <c r="E38" i="38" s="1"/>
  <c r="F38" i="38" s="1"/>
  <c r="E39" i="38" s="1"/>
  <c r="F39" i="38" s="1"/>
  <c r="E40" i="38" s="1"/>
  <c r="F40" i="38" s="1"/>
  <c r="E41" i="38" s="1"/>
  <c r="F41" i="38" s="1"/>
  <c r="E42" i="38" s="1"/>
  <c r="F42" i="38" s="1"/>
  <c r="E43" i="38" s="1"/>
  <c r="F43" i="38" s="1"/>
  <c r="E44" i="38" s="1"/>
  <c r="F44" i="38" s="1"/>
  <c r="E45" i="38" s="1"/>
  <c r="F45" i="38" s="1"/>
  <c r="E46" i="38" s="1"/>
  <c r="F46" i="38" s="1"/>
  <c r="E47" i="38" s="1"/>
  <c r="F47" i="38" s="1"/>
  <c r="E48" i="38" s="1"/>
  <c r="F48" i="38" s="1"/>
  <c r="E49" i="38" s="1"/>
  <c r="F49" i="38" s="1"/>
  <c r="E50" i="38" s="1"/>
  <c r="F50" i="38" s="1"/>
  <c r="E51" i="38" s="1"/>
  <c r="F51" i="38" s="1"/>
  <c r="E52" i="38" s="1"/>
  <c r="F52" i="38" s="1"/>
  <c r="E53" i="38" s="1"/>
  <c r="F53" i="38" s="1"/>
  <c r="E54" i="38" s="1"/>
  <c r="F54" i="38" s="1"/>
  <c r="E55" i="38" s="1"/>
  <c r="F55" i="38" s="1"/>
  <c r="E56" i="38" s="1"/>
  <c r="F56" i="38" s="1"/>
  <c r="E57" i="38" s="1"/>
  <c r="F57" i="38" s="1"/>
  <c r="E58" i="38" s="1"/>
  <c r="F58" i="38" s="1"/>
  <c r="E59" i="38" s="1"/>
  <c r="F59" i="38" s="1"/>
  <c r="E60" i="38" s="1"/>
  <c r="F60" i="38" s="1"/>
  <c r="E61" i="38" s="1"/>
  <c r="F61" i="38" s="1"/>
  <c r="E62" i="38" s="1"/>
  <c r="F62" i="38" s="1"/>
  <c r="E63" i="38" s="1"/>
  <c r="F63" i="38" s="1"/>
  <c r="E64" i="38" s="1"/>
  <c r="F64" i="38" s="1"/>
  <c r="E65" i="38" s="1"/>
  <c r="F65" i="38" s="1"/>
  <c r="E66" i="38" s="1"/>
  <c r="F66" i="38" s="1"/>
  <c r="E67" i="38" s="1"/>
  <c r="F67" i="38" s="1"/>
  <c r="E68" i="38" s="1"/>
  <c r="F68" i="38" s="1"/>
  <c r="E69" i="38" s="1"/>
  <c r="F69" i="38" s="1"/>
  <c r="F70" i="38" s="1"/>
  <c r="E71" i="38" s="1"/>
  <c r="F71" i="38" s="1"/>
  <c r="E72" i="38" s="1"/>
  <c r="F72" i="38" s="1"/>
  <c r="E73" i="38" s="1"/>
  <c r="F73" i="38" s="1"/>
  <c r="E74" i="38" s="1"/>
  <c r="F74" i="38" s="1"/>
  <c r="E75" i="38" s="1"/>
  <c r="F75" i="38" s="1"/>
  <c r="E76" i="38" s="1"/>
  <c r="F76" i="38" s="1"/>
  <c r="E77" i="38" s="1"/>
  <c r="F77" i="38" s="1"/>
  <c r="E78" i="38" s="1"/>
  <c r="F78" i="38" s="1"/>
  <c r="E79" i="38" s="1"/>
  <c r="F79" i="38" s="1"/>
  <c r="E80" i="38" s="1"/>
  <c r="F80" i="38" s="1"/>
  <c r="E81" i="38" s="1"/>
  <c r="F81" i="38" s="1"/>
  <c r="E82" i="38" s="1"/>
  <c r="F82" i="38" s="1"/>
  <c r="E83" i="38" s="1"/>
  <c r="F83" i="38" s="1"/>
  <c r="E84" i="38" s="1"/>
  <c r="F84" i="38" s="1"/>
  <c r="D88" i="38" l="1"/>
  <c r="E44" i="49" s="1"/>
  <c r="F44" i="49" s="1"/>
  <c r="E5" i="39"/>
  <c r="F5" i="39" s="1"/>
  <c r="E6" i="39" s="1"/>
  <c r="F6" i="39" s="1"/>
  <c r="E7" i="39" s="1"/>
  <c r="F7" i="39" s="1"/>
  <c r="E8" i="39" s="1"/>
  <c r="F8" i="39" s="1"/>
  <c r="E9" i="39" s="1"/>
  <c r="F9" i="39" s="1"/>
  <c r="E10" i="39" s="1"/>
  <c r="F10" i="39" s="1"/>
  <c r="E11" i="39" s="1"/>
  <c r="F11" i="39" s="1"/>
  <c r="E12" i="39" s="1"/>
  <c r="F12" i="39" s="1"/>
  <c r="E13" i="39" s="1"/>
  <c r="F13" i="39" s="1"/>
  <c r="E14" i="39" s="1"/>
  <c r="F14" i="39" s="1"/>
  <c r="E15" i="39" s="1"/>
  <c r="F15" i="39" s="1"/>
  <c r="E16" i="39" s="1"/>
  <c r="F16" i="39" s="1"/>
  <c r="E17" i="39" s="1"/>
  <c r="F17" i="39" s="1"/>
  <c r="E18" i="39" s="1"/>
  <c r="F18" i="39" s="1"/>
  <c r="E19" i="39" s="1"/>
  <c r="F19" i="39" s="1"/>
  <c r="E20" i="39" s="1"/>
  <c r="F20" i="39" s="1"/>
  <c r="E21" i="39" s="1"/>
  <c r="F21" i="39" s="1"/>
  <c r="E22" i="39" s="1"/>
  <c r="F22" i="39" s="1"/>
  <c r="E23" i="39" s="1"/>
  <c r="F23" i="39" s="1"/>
  <c r="E24" i="39" s="1"/>
  <c r="F24" i="39" s="1"/>
  <c r="E25" i="39" s="1"/>
  <c r="F25" i="39" s="1"/>
  <c r="E26" i="39" s="1"/>
  <c r="F26" i="39" s="1"/>
  <c r="E27" i="39" s="1"/>
  <c r="F27" i="39" s="1"/>
  <c r="E28" i="39" s="1"/>
  <c r="F28" i="39" s="1"/>
  <c r="E33" i="39" s="1"/>
  <c r="F33" i="39" s="1"/>
  <c r="E34" i="39" s="1"/>
  <c r="F34" i="39" s="1"/>
  <c r="E35" i="39" l="1"/>
  <c r="F35" i="39" l="1"/>
  <c r="E36" i="39" s="1"/>
  <c r="F36" i="39" s="1"/>
  <c r="E37" i="39" s="1"/>
  <c r="F37" i="39" s="1"/>
  <c r="E40" i="39" s="1"/>
  <c r="F40" i="39" s="1"/>
  <c r="E43" i="39" s="1"/>
  <c r="F43" i="39" s="1"/>
  <c r="E44" i="39" s="1"/>
  <c r="F44" i="39" s="1"/>
  <c r="E47" i="39" s="1"/>
  <c r="F47" i="39" s="1"/>
  <c r="E48" i="39" s="1"/>
  <c r="F48" i="39" s="1"/>
  <c r="E52" i="39" s="1"/>
  <c r="F52" i="39" s="1"/>
  <c r="E53" i="39" s="1"/>
  <c r="F53" i="39" s="1"/>
  <c r="E54" i="39" s="1"/>
  <c r="F54" i="39" s="1"/>
  <c r="E55" i="39" s="1"/>
  <c r="F55" i="39" s="1"/>
  <c r="E56" i="39" s="1"/>
  <c r="F56" i="39" s="1"/>
  <c r="E57" i="39" s="1"/>
  <c r="F57" i="39" s="1"/>
  <c r="E58" i="39" s="1"/>
  <c r="F58" i="39" s="1"/>
  <c r="E59" i="39" s="1"/>
  <c r="F59" i="39" s="1"/>
  <c r="E60" i="39" s="1"/>
  <c r="F60" i="39" s="1"/>
  <c r="E61" i="39" s="1"/>
  <c r="F61" i="39" s="1"/>
  <c r="E62" i="39" s="1"/>
  <c r="F62" i="39" s="1"/>
  <c r="E63" i="39" s="1"/>
  <c r="F63" i="39" s="1"/>
  <c r="E64" i="39" s="1"/>
  <c r="F64" i="39" s="1"/>
  <c r="E65" i="39" s="1"/>
  <c r="F65" i="39" s="1"/>
  <c r="E66" i="39" s="1"/>
  <c r="F66" i="39" s="1"/>
  <c r="E67" i="39" s="1"/>
  <c r="F67" i="39" s="1"/>
  <c r="E68" i="39" s="1"/>
  <c r="F68" i="39" s="1"/>
  <c r="E69" i="39" s="1"/>
  <c r="F69" i="39" s="1"/>
  <c r="E70" i="39" s="1"/>
  <c r="F70" i="39" s="1"/>
  <c r="E71" i="39" s="1"/>
  <c r="F71" i="39" s="1"/>
  <c r="E72" i="39" s="1"/>
  <c r="F72" i="39" s="1"/>
  <c r="E73" i="39" s="1"/>
  <c r="F73" i="39" s="1"/>
  <c r="E74" i="39" s="1"/>
  <c r="F74" i="39" s="1"/>
  <c r="E75" i="39" s="1"/>
  <c r="F75" i="39" s="1"/>
  <c r="E76" i="39" s="1"/>
  <c r="F76" i="39" s="1"/>
  <c r="E77" i="39" s="1"/>
  <c r="F77" i="39" s="1"/>
  <c r="E78" i="39" s="1"/>
  <c r="F78" i="39" s="1"/>
  <c r="E79" i="39" s="1"/>
  <c r="F79" i="39" s="1"/>
  <c r="D84" i="39" l="1"/>
  <c r="E45" i="49" s="1"/>
  <c r="F45" i="49" s="1"/>
  <c r="E5" i="58"/>
  <c r="F5" i="58" s="1"/>
  <c r="E6" i="58" s="1"/>
  <c r="F6" i="58" s="1"/>
  <c r="E7" i="58" s="1"/>
  <c r="F7" i="58" s="1"/>
  <c r="E8" i="58" s="1"/>
  <c r="F8" i="58" s="1"/>
  <c r="E9" i="58" s="1"/>
  <c r="F9" i="58" s="1"/>
  <c r="E10" i="58" s="1"/>
  <c r="F10" i="58" s="1"/>
  <c r="E11" i="58" s="1"/>
  <c r="F11" i="58" s="1"/>
  <c r="E12" i="58" s="1"/>
  <c r="F12" i="58" s="1"/>
  <c r="E13" i="58" s="1"/>
  <c r="F13" i="58" s="1"/>
  <c r="E14" i="58" s="1"/>
  <c r="F14" i="58" s="1"/>
  <c r="E15" i="58" s="1"/>
  <c r="F15" i="58" s="1"/>
  <c r="E16" i="58" s="1"/>
  <c r="F16" i="58" s="1"/>
  <c r="E17" i="58" s="1"/>
  <c r="F17" i="58" s="1"/>
  <c r="E18" i="58" s="1"/>
  <c r="F18" i="58" s="1"/>
  <c r="E19" i="58" s="1"/>
  <c r="F19" i="58" s="1"/>
  <c r="E20" i="58" s="1"/>
  <c r="F20" i="58" s="1"/>
  <c r="E21" i="58" s="1"/>
  <c r="F21" i="58" s="1"/>
  <c r="E26" i="58" s="1"/>
  <c r="F26" i="58" s="1"/>
  <c r="E27" i="58" s="1"/>
  <c r="F27" i="58" s="1"/>
  <c r="E28" i="58" s="1"/>
  <c r="F28" i="58" s="1"/>
  <c r="E29" i="58" l="1"/>
  <c r="F29" i="58" s="1"/>
  <c r="E30" i="58" l="1"/>
  <c r="F30" i="58" s="1"/>
  <c r="E33" i="58" s="1"/>
  <c r="F33" i="58" s="1"/>
  <c r="E36" i="58" s="1"/>
  <c r="F36" i="58" s="1"/>
  <c r="E37" i="58" s="1"/>
  <c r="F37" i="58" s="1"/>
  <c r="E40" i="58" s="1"/>
  <c r="F40" i="58" s="1"/>
  <c r="E41" i="58" s="1"/>
  <c r="F41" i="58" s="1"/>
  <c r="E44" i="58" s="1"/>
  <c r="F44" i="58" s="1"/>
  <c r="E45" i="58" s="1"/>
  <c r="F45" i="58" s="1"/>
  <c r="E46" i="58" s="1"/>
  <c r="F46" i="58" s="1"/>
  <c r="E47" i="58" s="1"/>
  <c r="F47" i="58" s="1"/>
  <c r="E48" i="58" s="1"/>
  <c r="F48" i="58" s="1"/>
  <c r="E49" i="58" s="1"/>
  <c r="F49" i="58" s="1"/>
  <c r="E50" i="58" s="1"/>
  <c r="F50" i="58" s="1"/>
  <c r="E51" i="58" s="1"/>
  <c r="F51" i="58" s="1"/>
  <c r="E52" i="58" s="1"/>
  <c r="F52" i="58" s="1"/>
  <c r="E53" i="58" s="1"/>
  <c r="F53" i="58" s="1"/>
  <c r="E54" i="58" s="1"/>
  <c r="F54" i="58" s="1"/>
  <c r="E55" i="58" s="1"/>
  <c r="F55" i="58" s="1"/>
  <c r="E56" i="58" s="1"/>
  <c r="F56" i="58" s="1"/>
  <c r="E57" i="58" s="1"/>
  <c r="F57" i="58" s="1"/>
  <c r="E58" i="58" s="1"/>
  <c r="F58" i="58" s="1"/>
  <c r="E59" i="58" s="1"/>
  <c r="F59" i="58" s="1"/>
  <c r="E60" i="58" s="1"/>
  <c r="F60" i="58" s="1"/>
  <c r="E61" i="58" s="1"/>
  <c r="F61" i="58" s="1"/>
  <c r="E62" i="58" s="1"/>
  <c r="F62" i="58" s="1"/>
  <c r="E63" i="58" s="1"/>
  <c r="F63" i="58" s="1"/>
  <c r="E64" i="58" s="1"/>
  <c r="F64" i="58" s="1"/>
  <c r="E65" i="58" s="1"/>
  <c r="F65" i="58" s="1"/>
  <c r="E66" i="58" s="1"/>
  <c r="F66" i="58" s="1"/>
  <c r="E67" i="58" s="1"/>
  <c r="F67" i="58" s="1"/>
  <c r="E68" i="58" s="1"/>
  <c r="F68" i="58" s="1"/>
  <c r="E69" i="58" s="1"/>
  <c r="F69" i="58" s="1"/>
  <c r="E70" i="58" s="1"/>
  <c r="F70" i="58" s="1"/>
  <c r="E71" i="58" s="1"/>
  <c r="F71" i="58" s="1"/>
  <c r="E72" i="58" s="1"/>
  <c r="F72" i="58" s="1"/>
  <c r="E5" i="40" l="1"/>
  <c r="F5" i="40" s="1"/>
  <c r="E6" i="40" s="1"/>
  <c r="F6" i="40" s="1"/>
  <c r="E7" i="40" s="1"/>
  <c r="F7" i="40" s="1"/>
  <c r="E8" i="40" s="1"/>
  <c r="F8" i="40" s="1"/>
  <c r="E9" i="40" s="1"/>
  <c r="F9" i="40" s="1"/>
  <c r="E10" i="40" s="1"/>
  <c r="F10" i="40" s="1"/>
  <c r="E11" i="40" s="1"/>
  <c r="F11" i="40" s="1"/>
  <c r="E12" i="40" s="1"/>
  <c r="F12" i="40" s="1"/>
  <c r="E13" i="40" s="1"/>
  <c r="F13" i="40" s="1"/>
  <c r="E14" i="40" s="1"/>
  <c r="F14" i="40" s="1"/>
  <c r="E15" i="40" s="1"/>
  <c r="F15" i="40" s="1"/>
  <c r="E20" i="40" s="1"/>
  <c r="F20" i="40" s="1"/>
  <c r="E21" i="40" s="1"/>
  <c r="F21" i="40" s="1"/>
  <c r="E22" i="40" s="1"/>
  <c r="F22" i="40" s="1"/>
  <c r="D76" i="58"/>
  <c r="E46" i="49" s="1"/>
  <c r="F47" i="49" s="1"/>
  <c r="E23" i="40" l="1"/>
  <c r="F23" i="40" s="1"/>
  <c r="E24" i="40" l="1"/>
  <c r="F24" i="40" s="1"/>
  <c r="E27" i="40" s="1"/>
  <c r="F27" i="40" s="1"/>
  <c r="E30" i="40" s="1"/>
  <c r="F30" i="40" s="1"/>
  <c r="E31" i="40" s="1"/>
  <c r="F31" i="40" s="1"/>
  <c r="E34" i="40" s="1"/>
  <c r="F34" i="40" s="1"/>
  <c r="E35" i="40" s="1"/>
  <c r="F35" i="40" s="1"/>
  <c r="E38" i="40" s="1"/>
  <c r="F38" i="40" s="1"/>
  <c r="E39" i="40" s="1"/>
  <c r="F39" i="40" s="1"/>
  <c r="E40" i="40" s="1"/>
  <c r="F40" i="40" s="1"/>
  <c r="E41" i="40" s="1"/>
  <c r="F41" i="40" s="1"/>
  <c r="E42" i="40" s="1"/>
  <c r="F42" i="40" s="1"/>
  <c r="E43" i="40" s="1"/>
  <c r="F43" i="40" s="1"/>
  <c r="E44" i="40" s="1"/>
  <c r="F44" i="40" s="1"/>
  <c r="E45" i="40" s="1"/>
  <c r="F45" i="40" s="1"/>
  <c r="E46" i="40" s="1"/>
  <c r="F46" i="40" s="1"/>
  <c r="E47" i="40" s="1"/>
  <c r="F47" i="40" s="1"/>
  <c r="E48" i="40" s="1"/>
  <c r="F48" i="40" s="1"/>
  <c r="E49" i="40" s="1"/>
  <c r="F49" i="40" s="1"/>
  <c r="E50" i="40" s="1"/>
  <c r="F50" i="40" s="1"/>
  <c r="E51" i="40" s="1"/>
  <c r="F51" i="40" s="1"/>
  <c r="E52" i="40" s="1"/>
  <c r="F52" i="40" s="1"/>
  <c r="E53" i="40" s="1"/>
  <c r="F53" i="40" s="1"/>
  <c r="E54" i="40" s="1"/>
  <c r="F54" i="40" s="1"/>
  <c r="E55" i="40" s="1"/>
  <c r="F55" i="40" s="1"/>
  <c r="E56" i="40" s="1"/>
  <c r="F56" i="40" s="1"/>
  <c r="E57" i="40" s="1"/>
  <c r="F57" i="40" s="1"/>
  <c r="E58" i="40" s="1"/>
  <c r="F58" i="40" s="1"/>
  <c r="E59" i="40" s="1"/>
  <c r="F59" i="40" s="1"/>
  <c r="E60" i="40" s="1"/>
  <c r="F60" i="40" s="1"/>
  <c r="E61" i="40" s="1"/>
  <c r="F61" i="40" s="1"/>
  <c r="E62" i="40" s="1"/>
  <c r="F62" i="40" s="1"/>
  <c r="E63" i="40" s="1"/>
  <c r="F63" i="40" s="1"/>
  <c r="E64" i="40" s="1"/>
  <c r="F64" i="40" s="1"/>
  <c r="E65" i="40" s="1"/>
  <c r="F65" i="40" s="1"/>
  <c r="E66" i="40" s="1"/>
  <c r="F66" i="40" s="1"/>
  <c r="E67" i="40" s="1"/>
  <c r="F67" i="40" s="1"/>
  <c r="E5" i="41" l="1"/>
  <c r="F5" i="41" s="1"/>
  <c r="E6" i="41" s="1"/>
  <c r="F6" i="41" s="1"/>
  <c r="E7" i="41" s="1"/>
  <c r="F7" i="41" s="1"/>
  <c r="E8" i="41" s="1"/>
  <c r="F8" i="41" s="1"/>
  <c r="E9" i="41" s="1"/>
  <c r="F9" i="41" s="1"/>
  <c r="E10" i="41" s="1"/>
  <c r="F10" i="41" s="1"/>
  <c r="E11" i="41" s="1"/>
  <c r="F11" i="41" s="1"/>
  <c r="E12" i="41" s="1"/>
  <c r="F12" i="41" s="1"/>
  <c r="E13" i="41" s="1"/>
  <c r="F13" i="41" s="1"/>
  <c r="E14" i="41" s="1"/>
  <c r="F14" i="41" s="1"/>
  <c r="E15" i="41" s="1"/>
  <c r="F15" i="41" s="1"/>
  <c r="E16" i="41" s="1"/>
  <c r="F16" i="41" s="1"/>
  <c r="E17" i="41" s="1"/>
  <c r="F17" i="41" s="1"/>
  <c r="E18" i="41" s="1"/>
  <c r="F18" i="41" s="1"/>
  <c r="E19" i="41" s="1"/>
  <c r="F19" i="41" s="1"/>
  <c r="E20" i="41" s="1"/>
  <c r="F20" i="41" s="1"/>
  <c r="E21" i="41" s="1"/>
  <c r="F21" i="41" s="1"/>
  <c r="E22" i="41" s="1"/>
  <c r="F22" i="41" s="1"/>
  <c r="E23" i="41" s="1"/>
  <c r="F23" i="41" s="1"/>
  <c r="E24" i="41" s="1"/>
  <c r="F24" i="41" s="1"/>
  <c r="E29" i="41" s="1"/>
  <c r="F29" i="41" s="1"/>
  <c r="E30" i="41" s="1"/>
  <c r="F30" i="41" s="1"/>
  <c r="E31" i="41" s="1"/>
  <c r="F31" i="41" s="1"/>
  <c r="D71" i="40"/>
  <c r="E47" i="49" s="1"/>
  <c r="E32" i="41" l="1"/>
  <c r="F32" i="41" s="1"/>
  <c r="F46" i="49"/>
  <c r="E33" i="41" l="1"/>
  <c r="F33" i="41" s="1"/>
  <c r="E36" i="41" s="1"/>
  <c r="F36" i="41" s="1"/>
  <c r="E39" i="41" s="1"/>
  <c r="F39" i="41" s="1"/>
  <c r="E40" i="41" s="1"/>
  <c r="F40" i="41" s="1"/>
  <c r="E43" i="41" s="1"/>
  <c r="F43" i="41" s="1"/>
  <c r="E44" i="41" s="1"/>
  <c r="F44" i="41" s="1"/>
  <c r="E47" i="41" s="1"/>
  <c r="F47" i="41" s="1"/>
  <c r="E48" i="41" s="1"/>
  <c r="F48" i="41" s="1"/>
  <c r="E49" i="41" s="1"/>
  <c r="F49" i="41" s="1"/>
  <c r="E50" i="41" s="1"/>
  <c r="F50" i="41" s="1"/>
  <c r="E51" i="41" s="1"/>
  <c r="F51" i="41" s="1"/>
  <c r="E52" i="41" s="1"/>
  <c r="F52" i="41" s="1"/>
  <c r="E53" i="41" s="1"/>
  <c r="F53" i="41" s="1"/>
  <c r="E54" i="41" s="1"/>
  <c r="F54" i="41" s="1"/>
  <c r="E55" i="41" s="1"/>
  <c r="F55" i="41" s="1"/>
  <c r="E56" i="41" s="1"/>
  <c r="F56" i="41" s="1"/>
  <c r="E57" i="41" s="1"/>
  <c r="F57" i="41" s="1"/>
  <c r="E58" i="41" s="1"/>
  <c r="F58" i="41" s="1"/>
  <c r="E59" i="41" s="1"/>
  <c r="F59" i="41" s="1"/>
  <c r="E60" i="41" s="1"/>
  <c r="F60" i="41" s="1"/>
  <c r="E61" i="41" s="1"/>
  <c r="F61" i="41" s="1"/>
  <c r="E62" i="41" s="1"/>
  <c r="F62" i="41" s="1"/>
  <c r="E63" i="41" s="1"/>
  <c r="F63" i="41" s="1"/>
  <c r="E64" i="41" s="1"/>
  <c r="F64" i="41" s="1"/>
  <c r="E65" i="41" s="1"/>
  <c r="F65" i="41" s="1"/>
  <c r="E66" i="41" s="1"/>
  <c r="F66" i="41" s="1"/>
  <c r="E67" i="41" s="1"/>
  <c r="F67" i="41" s="1"/>
  <c r="D72" i="41" s="1"/>
  <c r="E48" i="49" s="1"/>
  <c r="F48" i="49" l="1"/>
  <c r="E49" i="49"/>
  <c r="F49" i="49" s="1"/>
</calcChain>
</file>

<file path=xl/sharedStrings.xml><?xml version="1.0" encoding="utf-8"?>
<sst xmlns="http://schemas.openxmlformats.org/spreadsheetml/2006/main" count="3793" uniqueCount="856">
  <si>
    <t>FROM</t>
  </si>
  <si>
    <t>TO</t>
  </si>
  <si>
    <t># REGIS-</t>
  </si>
  <si>
    <t>#</t>
  </si>
  <si>
    <t>DISTRICT / PRECINCT</t>
  </si>
  <si>
    <t>TERED</t>
  </si>
  <si>
    <t>ABSENTEE OFFICIALS &amp; STATIONS:</t>
  </si>
  <si>
    <t>91-900 Juneau Elections Office</t>
  </si>
  <si>
    <t>92-900 Anchorage Elections Office</t>
  </si>
  <si>
    <t>92-902 Anchorage Airport</t>
  </si>
  <si>
    <t>93-900 Fairbanks Elections Office</t>
  </si>
  <si>
    <t>94-900 Nome Elections Office</t>
  </si>
  <si>
    <t>94-901 Prudhoe Bay Station</t>
  </si>
  <si>
    <t>CARD - SEQUENCE</t>
  </si>
  <si>
    <t>92-904 UAA</t>
  </si>
  <si>
    <t>37-700 Akutan</t>
  </si>
  <si>
    <t>40-002 Ambler</t>
  </si>
  <si>
    <t>40-010 Browerville</t>
  </si>
  <si>
    <t>40-012 Buckland</t>
  </si>
  <si>
    <t>40-014 Deering</t>
  </si>
  <si>
    <t>40-016 Kaktovik</t>
  </si>
  <si>
    <t>40-018 Kiana</t>
  </si>
  <si>
    <t>40-020 Kivalina</t>
  </si>
  <si>
    <t>40-022 Kobuk</t>
  </si>
  <si>
    <t>40-024 Kotzebue</t>
  </si>
  <si>
    <t>40-026 Noatak</t>
  </si>
  <si>
    <t>40-028 Noorvik</t>
  </si>
  <si>
    <t>40-030 Nuiqsut</t>
  </si>
  <si>
    <t>40-032 Point Hope</t>
  </si>
  <si>
    <t>40-034 Point Lay</t>
  </si>
  <si>
    <t>JUNEAU</t>
  </si>
  <si>
    <t>ANCHORAGE</t>
  </si>
  <si>
    <t>FAIRBANKS</t>
  </si>
  <si>
    <t>NOME</t>
  </si>
  <si>
    <t>91-902 Juneau Downtown</t>
  </si>
  <si>
    <t xml:space="preserve">Sample </t>
  </si>
  <si>
    <t>Ballots</t>
  </si>
  <si>
    <t>Fascimile</t>
  </si>
  <si>
    <t>Numbers</t>
  </si>
  <si>
    <t>Absentee</t>
  </si>
  <si>
    <t>Checksum: Sequence End - Start:</t>
  </si>
  <si>
    <t>Totals</t>
  </si>
  <si>
    <t>Checksum</t>
  </si>
  <si>
    <t>Difference</t>
  </si>
  <si>
    <t>Pad Checksums</t>
  </si>
  <si>
    <t>Total</t>
  </si>
  <si>
    <t>Delivery</t>
  </si>
  <si>
    <t>R2</t>
  </si>
  <si>
    <t>R1</t>
  </si>
  <si>
    <t>R3</t>
  </si>
  <si>
    <t>R4</t>
  </si>
  <si>
    <t>Federal Only</t>
  </si>
  <si>
    <t xml:space="preserve">Delivery </t>
  </si>
  <si>
    <t>AP</t>
  </si>
  <si>
    <t># Ballots</t>
  </si>
  <si>
    <t>40-036 Selawik</t>
  </si>
  <si>
    <t>40-038 Shungnak</t>
  </si>
  <si>
    <t>Total Order</t>
  </si>
  <si>
    <t>Total Regions</t>
  </si>
  <si>
    <t>40-006 Atqasuk</t>
  </si>
  <si>
    <t># Registered</t>
  </si>
  <si>
    <t xml:space="preserve"> </t>
  </si>
  <si>
    <t>HD6-JD3</t>
  </si>
  <si>
    <t>HD7-JD3</t>
  </si>
  <si>
    <t>HD8-JD3</t>
  </si>
  <si>
    <t>HD9-JD3</t>
  </si>
  <si>
    <t>HD10-JD3</t>
  </si>
  <si>
    <t>HD11-JD3</t>
  </si>
  <si>
    <t>HD12-JD3</t>
  </si>
  <si>
    <t>HD13-JD3</t>
  </si>
  <si>
    <t>HD14-JD3</t>
  </si>
  <si>
    <t>HD15-JD3</t>
  </si>
  <si>
    <t>HD16-JD3</t>
  </si>
  <si>
    <t>HD17-JD3</t>
  </si>
  <si>
    <t>HD18-JD3</t>
  </si>
  <si>
    <t>HD19-JD3</t>
  </si>
  <si>
    <t>HD20-JD3</t>
  </si>
  <si>
    <t>HD21-JD3</t>
  </si>
  <si>
    <t>HD22-JD3</t>
  </si>
  <si>
    <t>HD23-JD3</t>
  </si>
  <si>
    <t>HD24-JD3</t>
  </si>
  <si>
    <t>HD25-JD3</t>
  </si>
  <si>
    <t>HD26-JD3</t>
  </si>
  <si>
    <t>HD27-JD3</t>
  </si>
  <si>
    <t>HD28-JD3</t>
  </si>
  <si>
    <t>HD29-JD3</t>
  </si>
  <si>
    <t>HD30-JD3</t>
  </si>
  <si>
    <t>HD37-JD4</t>
  </si>
  <si>
    <t>HD37-JD3</t>
  </si>
  <si>
    <t>HD38-JD4</t>
  </si>
  <si>
    <t>HD39-JD4</t>
  </si>
  <si>
    <t>HD39-JD2</t>
  </si>
  <si>
    <t>HD40-JD2</t>
  </si>
  <si>
    <t>Federal Ballot Only</t>
  </si>
  <si>
    <t>TOTAL PRECINCT BALLOTS HD6-JD3</t>
  </si>
  <si>
    <t>TOTAL HD6-JD3 BALLOTS</t>
  </si>
  <si>
    <t>TOTAL ABSENTEE BALLOTS HD6-JD3</t>
  </si>
  <si>
    <t>TOTAL PRECINCT BALLOTS HD8-JD3</t>
  </si>
  <si>
    <t>TOTAL ABSENTEE BALLOTS HD8-JD3</t>
  </si>
  <si>
    <t>TOTAL HD8-JD3 BALLOTS</t>
  </si>
  <si>
    <t>TOTAL PRECINCT BALLOTS HD9-JD3</t>
  </si>
  <si>
    <t>TOTAL ABSENTEE BALLOTS HD9-JD3</t>
  </si>
  <si>
    <t>TOTAL HD9-JD3 BALLOTS</t>
  </si>
  <si>
    <t>TOTAL PRECINCT BALLOTS HD10-JD3</t>
  </si>
  <si>
    <t>TOTAL HD10-JD3 BALLOTS</t>
  </si>
  <si>
    <t>TOTAL ABSENTEE BALLOTS HD10-JD3</t>
  </si>
  <si>
    <t>TOTAL PRECINCT BALLOTS HD11-JD3</t>
  </si>
  <si>
    <t>TOTAL ABSENTEE BALLOTS HD11-JD3</t>
  </si>
  <si>
    <t>TOTAL HD11-JD3 BALLOTS</t>
  </si>
  <si>
    <t>TOTAL PRECINCT BALLOTS HD12-JD3</t>
  </si>
  <si>
    <t>TOTAL ABSENTEE BALLOTS HD12-JD3</t>
  </si>
  <si>
    <t>TOTAL HD12-JD3 BALLOTS</t>
  </si>
  <si>
    <t>TOTAL PRECINCT BALLOTS HD13-JD3</t>
  </si>
  <si>
    <t>TOTAL ABSENTEE BALLOTS HD13-JD3</t>
  </si>
  <si>
    <t>TOTAL HD13-JD3 BALLOTS</t>
  </si>
  <si>
    <t>TOTAL PRECINCT BALLOTS HD14-JD3</t>
  </si>
  <si>
    <t>TOTAL ABSENTEE BALLOTS HD14-JD3</t>
  </si>
  <si>
    <t>TOTAL HD14-JD3 BALLOTS</t>
  </si>
  <si>
    <t>TOTAL PRECINCT BALLOTS HD15-JD3</t>
  </si>
  <si>
    <t>TOTAL ABSENTEE BALLOTS HD15-JD3</t>
  </si>
  <si>
    <t>TOTAL HD15-JD3 BALLOTS</t>
  </si>
  <si>
    <t>TOTAL PRECINCT BALLOTS HD16-JD3</t>
  </si>
  <si>
    <t>TOTAL ABSENTEE BALLOTS HD16-JD3</t>
  </si>
  <si>
    <t>TOTAL HD16-JD3 BALLOTS</t>
  </si>
  <si>
    <t>TOTAL PRECINCT BALLOTS HD17-JD3</t>
  </si>
  <si>
    <t>TOTAL ABSENTEE BALLOTS HD17-JD3</t>
  </si>
  <si>
    <t>TOTAL HD17-JD3 BALLOTS</t>
  </si>
  <si>
    <t>TOTAL PRECINCT BALLOTS HD18-JD3</t>
  </si>
  <si>
    <t>TOTAL ABSENTEE BALLOTS HD18-JD3</t>
  </si>
  <si>
    <t>TOTAL HD18-JD3 BALLOTS</t>
  </si>
  <si>
    <t>TOTAL PRECINCT BALLOTS HD19-JD3</t>
  </si>
  <si>
    <t>TOTAL ABSENTEE BALLOTS HD19-JD3</t>
  </si>
  <si>
    <t>TOTAL HD19-JD3 BALLOTS</t>
  </si>
  <si>
    <t>TOTAL PRECINCT BALLOTS HD20-JD3</t>
  </si>
  <si>
    <t>TOTAL ABSENTEE BALLOTS HD20-JD3</t>
  </si>
  <si>
    <t>TOTAL HD20-JD3 BALLOTS</t>
  </si>
  <si>
    <t>TOTAL PRECINCT BALLOTS HD21-JD3</t>
  </si>
  <si>
    <t>TOTAL ABSENTEE BALLOTS HD21-JD3</t>
  </si>
  <si>
    <t>TOTAL HD21-JD3 BALLOTS</t>
  </si>
  <si>
    <t>TOTAL PRECINCT BALLOTS HD23-JD3</t>
  </si>
  <si>
    <t>TOTAL ABSENTEE BALLOTS HD23-JD3</t>
  </si>
  <si>
    <t>TOTAL HD23-JD3 BALLOTS</t>
  </si>
  <si>
    <t>TOTAL PRECINCT BALLOTS HD24-JD3</t>
  </si>
  <si>
    <t>TOTAL ABSENTEE BALLOTS HD24-JD3</t>
  </si>
  <si>
    <t>TOTAL HD24-JD3 BALLOTS</t>
  </si>
  <si>
    <t>TOTAL PRECINCT BALLOTS HD25-JD3</t>
  </si>
  <si>
    <t>TOTAL ABSENTEE BALLOTS HD25-JD3</t>
  </si>
  <si>
    <t>TOTAL HD25-JD3 BALLOTS</t>
  </si>
  <si>
    <t>TOTAL PRECINCT BALLOTS HD26-JD3</t>
  </si>
  <si>
    <t>TOTAL ABSENTEE BALLOTS HD26-JD3</t>
  </si>
  <si>
    <t>TOTAL HD26-JD3 BALLOTS</t>
  </si>
  <si>
    <t>TOTAL PRECINCT BALLOTS HD27-JD3</t>
  </si>
  <si>
    <t>TOTAL ABSENTEE BALLOTS HD27-JD3</t>
  </si>
  <si>
    <t>TOTAL HD27-JD3 BALLOTS</t>
  </si>
  <si>
    <t>TOTAL ABSENTEE BALLOTS HD28-JD3</t>
  </si>
  <si>
    <t>TOTAL HD28-JD3 BALLOTS</t>
  </si>
  <si>
    <t>TOTAL PRECINCT BALLOTS HD28-JD3</t>
  </si>
  <si>
    <t>TOTAL PRECINCT BALLOTS HD29-JD3</t>
  </si>
  <si>
    <t>TOTAL ABSENTEE BALLOTS HD29-JD3</t>
  </si>
  <si>
    <t>TOTAL HD29-JD3 BALLOTS</t>
  </si>
  <si>
    <t>TOTAL PRECINCT BALLOTS HD30-JD3</t>
  </si>
  <si>
    <t>TOTAL ABSENTEE BALLOTS HD30-JD3</t>
  </si>
  <si>
    <t>TOTAL HD30-JD3 BALLOTS</t>
  </si>
  <si>
    <t>TOTAL PRECINCT BALLOTS HD37-JD3</t>
  </si>
  <si>
    <t>TOTAL ABSENTEE BALLOTS HD37-JD3</t>
  </si>
  <si>
    <t>TOTAL HD37-JD3 BALLOTS</t>
  </si>
  <si>
    <t>TOTAL PRECINCT BALLOTS HD37-JD4</t>
  </si>
  <si>
    <t>TOTAL ABSENTEE BALLOTS HD37-JD4</t>
  </si>
  <si>
    <t>TOTAL HD37-JD4 BALLOTS</t>
  </si>
  <si>
    <t>TOTAL PRECINCT BALLOTS HD38-JD4</t>
  </si>
  <si>
    <t>TOTAL ABSENTEE BALLOTS HD38-JD4</t>
  </si>
  <si>
    <t>TOTAL HD38-JD4 BALLOTS</t>
  </si>
  <si>
    <t>TOTAL PRECINCT BALLOTS HD39-JD4</t>
  </si>
  <si>
    <t>TOTAL ABSENTEE BALLOTS HD39-JD4</t>
  </si>
  <si>
    <t>TOTAL HD39-JD4 BALLOTS</t>
  </si>
  <si>
    <t>TOTAL PRECINCT BALLOTS HD39-JD2</t>
  </si>
  <si>
    <t>TOTAL ABSENTEE BALLOTS HD39-JD2</t>
  </si>
  <si>
    <t>TOTAL HD39-JD2 BALLOTS</t>
  </si>
  <si>
    <t>TOTAL PRECINCT BALLOTS HD40-JD2</t>
  </si>
  <si>
    <t>TOTAL  ABSENTEE BALLOTS HD40-JD2</t>
  </si>
  <si>
    <t>TOTAL HD40-JD2 BALLOTS</t>
  </si>
  <si>
    <t>TOTAL PRECINCT BALLOTS HD22-JD3</t>
  </si>
  <si>
    <t>93-901 UAF</t>
  </si>
  <si>
    <t>40-040 Wainwright</t>
  </si>
  <si>
    <t>40-004 Anaktuvuk Pass</t>
  </si>
  <si>
    <t>Check</t>
  </si>
  <si>
    <t>37-746 Sleetmute</t>
  </si>
  <si>
    <t>37-702 Aleknagik</t>
  </si>
  <si>
    <t>37-704 Aleutians No. 1</t>
  </si>
  <si>
    <t>37-708 Chignik</t>
  </si>
  <si>
    <t>37-710 Clark's Point</t>
  </si>
  <si>
    <t>37-712 Cold Bay</t>
  </si>
  <si>
    <t>37-714 Dillingham</t>
  </si>
  <si>
    <t>37-716 Egegik</t>
  </si>
  <si>
    <t>37-718 Ekwok</t>
  </si>
  <si>
    <t>37-720 King Cove</t>
  </si>
  <si>
    <t>37-722 King Salmon</t>
  </si>
  <si>
    <t>37-724 Koliganek</t>
  </si>
  <si>
    <t>37-726 Lake Iliamna No. 1</t>
  </si>
  <si>
    <t>37-728 Lake Iliamna No. 2</t>
  </si>
  <si>
    <t>37-730 Levelock</t>
  </si>
  <si>
    <t>37-732 Manokotak</t>
  </si>
  <si>
    <t>37-734 Naknek</t>
  </si>
  <si>
    <t>37-736 New Stuyahok</t>
  </si>
  <si>
    <t>37-738 Nondalton</t>
  </si>
  <si>
    <t>37-740 Pedro Bay</t>
  </si>
  <si>
    <t>37-742 Port Heiden</t>
  </si>
  <si>
    <t>37-744 Sand Point</t>
  </si>
  <si>
    <t>37-748 South Naknek</t>
  </si>
  <si>
    <t>37-750 St. George Island</t>
  </si>
  <si>
    <t>37-752 St. Paul Island</t>
  </si>
  <si>
    <t>37-754 Togiak</t>
  </si>
  <si>
    <t>38-800 Akiachak</t>
  </si>
  <si>
    <t>38-802 Akiak</t>
  </si>
  <si>
    <t>38-806 Atmautluak</t>
  </si>
  <si>
    <t>38-808 Bethel No. 1</t>
  </si>
  <si>
    <t>38-810 Bethel No. 2</t>
  </si>
  <si>
    <t>38-812 Chefornak</t>
  </si>
  <si>
    <t>38-818 Eek</t>
  </si>
  <si>
    <t>38-822 Kasigluk</t>
  </si>
  <si>
    <t>38-824 Kipnuk</t>
  </si>
  <si>
    <t>38-826 Kongiganak</t>
  </si>
  <si>
    <t>38-828 Kwethluk</t>
  </si>
  <si>
    <t>38-830 Kwigillingok</t>
  </si>
  <si>
    <t>38-836 Mekoryuk</t>
  </si>
  <si>
    <t>38-838 Napakiak</t>
  </si>
  <si>
    <t>38-840 Napaskiak</t>
  </si>
  <si>
    <t>38-842 Newtok</t>
  </si>
  <si>
    <t>38-844 Nightmute</t>
  </si>
  <si>
    <t>38-846 Nunapitchuk</t>
  </si>
  <si>
    <t>38-848 Quinhagak</t>
  </si>
  <si>
    <t>38-854 Tuluksak</t>
  </si>
  <si>
    <t>38-856 Tuntutuliak</t>
  </si>
  <si>
    <t>38-858 Tununak</t>
  </si>
  <si>
    <t>39-926 Nome No. 2</t>
  </si>
  <si>
    <t>39-900 Alakanuk</t>
  </si>
  <si>
    <t>39-910 Emmonak</t>
  </si>
  <si>
    <t>39-916 Hooper Bay</t>
  </si>
  <si>
    <t>39-918 Kotlik</t>
  </si>
  <si>
    <t>39-922 Mountain Village</t>
  </si>
  <si>
    <t>39-928 Nunam Iqua</t>
  </si>
  <si>
    <t>39-930 Pilot Station</t>
  </si>
  <si>
    <t>39-934 Scammon Bay</t>
  </si>
  <si>
    <t>39-940 St. Mary's</t>
  </si>
  <si>
    <t>39-902 Brevig Mission</t>
  </si>
  <si>
    <t>39-906 Diomede</t>
  </si>
  <si>
    <t>39-908 Elim</t>
  </si>
  <si>
    <t>39-912 Gambell</t>
  </si>
  <si>
    <t>39-914 Golovin</t>
  </si>
  <si>
    <t>39-920 Koyuk</t>
  </si>
  <si>
    <t>39-924 Nome No. 1</t>
  </si>
  <si>
    <t>39-932 Savoonga</t>
  </si>
  <si>
    <t>39-936 Shaktoolik</t>
  </si>
  <si>
    <t>39-938 Shishmaref</t>
  </si>
  <si>
    <t>39-942 St. Michael</t>
  </si>
  <si>
    <t>39-944 Stebbins</t>
  </si>
  <si>
    <t>39-946 Teller</t>
  </si>
  <si>
    <t>39-948 Unalakleet</t>
  </si>
  <si>
    <t>39-950 Wales</t>
  </si>
  <si>
    <t>39-952 White Mountain</t>
  </si>
  <si>
    <t>92-905 Anchorage City Hall</t>
  </si>
  <si>
    <t>37-980 Atka</t>
  </si>
  <si>
    <t>37-981 Chignik Lagoon</t>
  </si>
  <si>
    <t>37-982 Chignik Lake</t>
  </si>
  <si>
    <t>37-983 Cold Bay</t>
  </si>
  <si>
    <t>37-984 Dillingham</t>
  </si>
  <si>
    <t>37-985 False Pass</t>
  </si>
  <si>
    <t>37-987 Naknek</t>
  </si>
  <si>
    <t>37-988 Nelson Lagoon</t>
  </si>
  <si>
    <t>37-989 Pilot Point</t>
  </si>
  <si>
    <t>37-990 Port Alsworth</t>
  </si>
  <si>
    <t>37-991 Sand Point</t>
  </si>
  <si>
    <t>37-992 St. Paul Island</t>
  </si>
  <si>
    <t>37-993 Twin Hills</t>
  </si>
  <si>
    <t>37-994 Unalaska</t>
  </si>
  <si>
    <t>37-995 Nondalton</t>
  </si>
  <si>
    <t>37-996 Stony River</t>
  </si>
  <si>
    <t>38-981 Bethel</t>
  </si>
  <si>
    <t>38-983 Napaskiak</t>
  </si>
  <si>
    <t>39-981 St. Mary's</t>
  </si>
  <si>
    <t>39-982 Unalakleet</t>
  </si>
  <si>
    <t>39-983 Nunam Iqua</t>
  </si>
  <si>
    <t>40-980 Barrow</t>
  </si>
  <si>
    <t>40-981 Kotzebue</t>
  </si>
  <si>
    <t>40-982 Kiana</t>
  </si>
  <si>
    <t>TOTAL ABS BY MAIL</t>
  </si>
  <si>
    <t>38-988 Tuluksak</t>
  </si>
  <si>
    <t>39-985 Mountain Village</t>
  </si>
  <si>
    <t>39-986 Chevak</t>
  </si>
  <si>
    <t>38-852 Toksook Bay</t>
  </si>
  <si>
    <t>39-987 Gambell</t>
  </si>
  <si>
    <t>37-942 Manokotak</t>
  </si>
  <si>
    <t>37-943 King Cove</t>
  </si>
  <si>
    <t>37-944 Chignik Bay</t>
  </si>
  <si>
    <t>37-946 Ekwok</t>
  </si>
  <si>
    <t>37-947 Koliganek</t>
  </si>
  <si>
    <t>37-948 Newhalen</t>
  </si>
  <si>
    <t>37-949 Aleknagik</t>
  </si>
  <si>
    <t>37-951 Clark's Point</t>
  </si>
  <si>
    <t>37-952 King Salmon</t>
  </si>
  <si>
    <t>37-953 Perryville</t>
  </si>
  <si>
    <t>37-955 Nikolski</t>
  </si>
  <si>
    <t>37-956 Adak</t>
  </si>
  <si>
    <t>37-957 Akutan</t>
  </si>
  <si>
    <t>37-959 Pedro Bay</t>
  </si>
  <si>
    <t>37-997 Togiak</t>
  </si>
  <si>
    <t>37-999 New Stuyahok</t>
  </si>
  <si>
    <t>37-954 St. George</t>
  </si>
  <si>
    <t>38-960 Oscarville</t>
  </si>
  <si>
    <t>38-963 Quinhagak</t>
  </si>
  <si>
    <t>38-967 Akiachak</t>
  </si>
  <si>
    <t>38-969 Newtok</t>
  </si>
  <si>
    <t>38-971 Kipnuk</t>
  </si>
  <si>
    <t>38-990 Atmautluak</t>
  </si>
  <si>
    <t>38-992 Napakiak</t>
  </si>
  <si>
    <t>38-993 Akiak</t>
  </si>
  <si>
    <t>39-970 Teller</t>
  </si>
  <si>
    <t>39-972 Diomede</t>
  </si>
  <si>
    <t>39-975 Savoonga</t>
  </si>
  <si>
    <t>39-988 Brevig Mission</t>
  </si>
  <si>
    <t>39-990 Shaktoolik</t>
  </si>
  <si>
    <t>39-991 Shishmaref</t>
  </si>
  <si>
    <t>39-992 Golovin</t>
  </si>
  <si>
    <t>39-994 Koyuk</t>
  </si>
  <si>
    <t>39-996 Stebbins</t>
  </si>
  <si>
    <t>39-997 Elim</t>
  </si>
  <si>
    <t>39-971 Emmonak</t>
  </si>
  <si>
    <t>39-993 Scammon Bay</t>
  </si>
  <si>
    <t>39-995 Kotlik</t>
  </si>
  <si>
    <t>40-983 Kaktovik</t>
  </si>
  <si>
    <t>40-985 Ambler</t>
  </si>
  <si>
    <t>40-986 Buckland</t>
  </si>
  <si>
    <t>40-988 Deering</t>
  </si>
  <si>
    <t>40-989 Noatak</t>
  </si>
  <si>
    <t>40-990 Noorvik</t>
  </si>
  <si>
    <t>40-991 Shungnak</t>
  </si>
  <si>
    <t>40-992 Selawik</t>
  </si>
  <si>
    <t>40-993 Kivalina</t>
  </si>
  <si>
    <t>40-998 Point Lay</t>
  </si>
  <si>
    <t>38-998 Nightmute</t>
  </si>
  <si>
    <t>Fed Overseas</t>
  </si>
  <si>
    <t>Ballot ID#</t>
  </si>
  <si>
    <t>BALLOT ID#</t>
  </si>
  <si>
    <t>MAT-SU</t>
  </si>
  <si>
    <t>R5</t>
  </si>
  <si>
    <t>95-900 Mat-Su Elections Office</t>
  </si>
  <si>
    <t>31-446 Aurora</t>
  </si>
  <si>
    <t>31-480 Fairbanks No. 2</t>
  </si>
  <si>
    <t>31-485 Fairbanks No. 3</t>
  </si>
  <si>
    <t>TOTAL PRECINCT BALLOTS HD31-JD4</t>
  </si>
  <si>
    <t>TOTAL ABSENTEE BALLOTS HD31-JD4</t>
  </si>
  <si>
    <t>TOTAL HD31-JD4 BALLOTS</t>
  </si>
  <si>
    <t>TOTAL PRECINCT BALLOTS HD32-JD4</t>
  </si>
  <si>
    <t>TOTAL ABSENTEE BALLOTS HD32-JD4</t>
  </si>
  <si>
    <t>TOTAL HD32-JD4 BALLOTS</t>
  </si>
  <si>
    <t>32-355 Fairbanks No. 4</t>
  </si>
  <si>
    <t>32-365 Fairbanks No. 5</t>
  </si>
  <si>
    <t>32-375 Fort Wainwright</t>
  </si>
  <si>
    <t>32-385 Badger No. 2</t>
  </si>
  <si>
    <t>33-130 Badger No. 1</t>
  </si>
  <si>
    <t>33-135 Chena Lakes</t>
  </si>
  <si>
    <t>33-155 Moose Creek</t>
  </si>
  <si>
    <t>33-165 Newby</t>
  </si>
  <si>
    <t>33-175 North Pole</t>
  </si>
  <si>
    <t>33-183 Plack</t>
  </si>
  <si>
    <t>TOTAL PRECINCT BALLOTS HD33-JD4</t>
  </si>
  <si>
    <t>TOTAL ABSENTEE BALLOTS HD33-JD4</t>
  </si>
  <si>
    <t>TOTAL HD33-JD4 BALLOTS</t>
  </si>
  <si>
    <t>TOTAL PRECINCT BALLOTS HD34-JD4</t>
  </si>
  <si>
    <t>TOTAL ABSENTEE BALLOTS HD34-JD4</t>
  </si>
  <si>
    <t>TOTAL HD34-JD4 BALLOTS</t>
  </si>
  <si>
    <t>34-235 Eielson</t>
  </si>
  <si>
    <t>34-240 Farmers Loop</t>
  </si>
  <si>
    <t>34-260 Salcha</t>
  </si>
  <si>
    <t>34-263 Steele Creek</t>
  </si>
  <si>
    <t>34-270 Summit</t>
  </si>
  <si>
    <t>34-280 Two Rivers</t>
  </si>
  <si>
    <t>35-580 Airport</t>
  </si>
  <si>
    <t>35-582 Chena</t>
  </si>
  <si>
    <t>35-584 Ester</t>
  </si>
  <si>
    <t>35-586 Geist</t>
  </si>
  <si>
    <t>35-587 Lakeview</t>
  </si>
  <si>
    <t>35-592 Shanly</t>
  </si>
  <si>
    <t>35-595 University Hills</t>
  </si>
  <si>
    <t>35-596 University West</t>
  </si>
  <si>
    <t>TOTAL PRECINCT BALLOTS HD35-JD4</t>
  </si>
  <si>
    <t>TOTAL ABSENTEE BALLOTS HD35-JD4</t>
  </si>
  <si>
    <t>TOTAL HD35-JD4 BALLOTS</t>
  </si>
  <si>
    <t>TOTAL PRECINCT BALLOTS HD36-JD3</t>
  </si>
  <si>
    <t>TOTAL ABSENTEE BALLOTS HD36-JD3</t>
  </si>
  <si>
    <t>TOTAL HD36-JD3 BALLOTS</t>
  </si>
  <si>
    <t>36-038 Chistochina</t>
  </si>
  <si>
    <t>36-046 Copper Center</t>
  </si>
  <si>
    <t>36-070 Gakona</t>
  </si>
  <si>
    <t>36-078 Glennallen</t>
  </si>
  <si>
    <t>36-102 Kenny Lake</t>
  </si>
  <si>
    <t>36-118 Mentasta</t>
  </si>
  <si>
    <t>HD31-JD4</t>
  </si>
  <si>
    <t>HD32-JD4</t>
  </si>
  <si>
    <t>HD33-JD4</t>
  </si>
  <si>
    <t>HD34-JD4</t>
  </si>
  <si>
    <t>HD35-JD4</t>
  </si>
  <si>
    <t>HD36-JD4</t>
  </si>
  <si>
    <t>HD36-JD3</t>
  </si>
  <si>
    <t>HD1-JD1</t>
  </si>
  <si>
    <t>HD2-JD1</t>
  </si>
  <si>
    <t>HD3-JD1</t>
  </si>
  <si>
    <t>HD4-JD1</t>
  </si>
  <si>
    <t>HD5-JD3</t>
  </si>
  <si>
    <t>HD30-JD4</t>
  </si>
  <si>
    <t>TOTAL PRECINCT BALLOTS HD1-JD1</t>
  </si>
  <si>
    <t>TOTAL ABSENTEE BALLOTS HD1-JD1</t>
  </si>
  <si>
    <t>TOTAL HD1-JD1 BALLOTS</t>
  </si>
  <si>
    <t>01-600 Ketchikan No. 1</t>
  </si>
  <si>
    <t>01-610 Ketchikan No. 2</t>
  </si>
  <si>
    <t>01-620 Ketchikan No. 3</t>
  </si>
  <si>
    <t>01-640 North Tongass No. 1</t>
  </si>
  <si>
    <t>01-650 North Tongass No. 2</t>
  </si>
  <si>
    <t>01-660 Saxman</t>
  </si>
  <si>
    <t>01-670 South Tongass</t>
  </si>
  <si>
    <t>01-675 Coffman Cove</t>
  </si>
  <si>
    <t>01-680 Metlakatla</t>
  </si>
  <si>
    <t>01-690 Wrangell</t>
  </si>
  <si>
    <t>01-920 Coffman Cove AVO</t>
  </si>
  <si>
    <t>01-922 Hyder AVO</t>
  </si>
  <si>
    <t>01-924 Ketchikan AVO</t>
  </si>
  <si>
    <t>01-926 Metlakatla AVO</t>
  </si>
  <si>
    <t>01-928 Whale Pass AVO</t>
  </si>
  <si>
    <t>01-930 Wrangell AVO</t>
  </si>
  <si>
    <t>TOTAL PRECINCT BALLOTS HD2-JD1</t>
  </si>
  <si>
    <t>TOTAL ABSENTEE BALLOTS HD2-JD1</t>
  </si>
  <si>
    <t>TOTAL HD2-JD1 BALLOTS</t>
  </si>
  <si>
    <t>02-700 Angoon</t>
  </si>
  <si>
    <t>02-705 Craig</t>
  </si>
  <si>
    <t>02-720 Hoonah</t>
  </si>
  <si>
    <t>02-725 Hydaburg</t>
  </si>
  <si>
    <t>02-730 Kake</t>
  </si>
  <si>
    <t>02-735 Kasaan</t>
  </si>
  <si>
    <t>02-740 Klawock</t>
  </si>
  <si>
    <t>02-750 Pelican-Elfin Cove</t>
  </si>
  <si>
    <t>02-755 Petersburg-Kupreanof</t>
  </si>
  <si>
    <t>02-760 Port Alexander</t>
  </si>
  <si>
    <t>02-765 Sitka No. 1</t>
  </si>
  <si>
    <t>02-770 Sitka No. 2</t>
  </si>
  <si>
    <t>02-775 Tenakee Springs</t>
  </si>
  <si>
    <t>02-780 Thorne Bay</t>
  </si>
  <si>
    <t>02-785 Yakutat</t>
  </si>
  <si>
    <t>02-932 Angoon AVO</t>
  </si>
  <si>
    <t>02-934 Craig AVO</t>
  </si>
  <si>
    <t>02-936 Elfin Cove AVO</t>
  </si>
  <si>
    <t>02-938 Hollis AVO</t>
  </si>
  <si>
    <t>02-940 Hoonah AVO</t>
  </si>
  <si>
    <t>02-942 Hydaburg AVO</t>
  </si>
  <si>
    <t>02-944 Kake AVO</t>
  </si>
  <si>
    <t>02-946 Kasaan AVO</t>
  </si>
  <si>
    <t>02-948 Klawock AVO</t>
  </si>
  <si>
    <t>02-950 Naukati AVO</t>
  </si>
  <si>
    <t>02-952 Pelican AVO</t>
  </si>
  <si>
    <t>02-954 Petersburg AVO</t>
  </si>
  <si>
    <t>02-956 Port Protection AVO</t>
  </si>
  <si>
    <t>02-958 Sitka AVO</t>
  </si>
  <si>
    <t>02-960 South Thorne Bay AVO</t>
  </si>
  <si>
    <t>02-962 Tenakee Springs AVO</t>
  </si>
  <si>
    <t>02-964 Thorne Bay AVO</t>
  </si>
  <si>
    <t>02-966 Yakutat AVO</t>
  </si>
  <si>
    <t>TOTAL PRECINCT BALLOTS HD3-JD1</t>
  </si>
  <si>
    <t>TOTAL ABSENTEE BALLOTS HD3-JD1</t>
  </si>
  <si>
    <t>TOTAL HD3-JD1 BALLOTS</t>
  </si>
  <si>
    <t>03-300 Auke Bay</t>
  </si>
  <si>
    <t>03-305 Lynn Canal</t>
  </si>
  <si>
    <t>03-310 Melvin Park</t>
  </si>
  <si>
    <t>03-315 Mendenhall Glacier</t>
  </si>
  <si>
    <t>03-320 Thunder Mountain</t>
  </si>
  <si>
    <t>03-325 Gustavus</t>
  </si>
  <si>
    <t>03-330 Haines No. 1</t>
  </si>
  <si>
    <t>03-335 Haines No. 2</t>
  </si>
  <si>
    <t>03-340 Klukwan</t>
  </si>
  <si>
    <t>03-345 Skagway</t>
  </si>
  <si>
    <t>03-968 Gustavus AVO</t>
  </si>
  <si>
    <t>03-970 Skagway AVO</t>
  </si>
  <si>
    <t>03-972 Haines AVO</t>
  </si>
  <si>
    <t>03-974 Klukwan AVO</t>
  </si>
  <si>
    <t>04-100 Douglas</t>
  </si>
  <si>
    <t>04-105 Juneau Airport Area</t>
  </si>
  <si>
    <t>04-110 Juneau No. 1</t>
  </si>
  <si>
    <t>04-115 Juneau No. 2</t>
  </si>
  <si>
    <t>04-120 Juneau No. 3</t>
  </si>
  <si>
    <t>04-125 Lemon Creek</t>
  </si>
  <si>
    <t>04-130 Glacier Valley Area</t>
  </si>
  <si>
    <t>04-135 North Douglas</t>
  </si>
  <si>
    <t>TOTAL PRECINCT BALLOTS HD4-JD1</t>
  </si>
  <si>
    <t>TOTAL ABSENTEE BALLOTS HD4-JD1</t>
  </si>
  <si>
    <t>TOTAL HD4-JD1 BALLOTS</t>
  </si>
  <si>
    <t>TOTAL PRECINCT BALLOTS HD5-JD3</t>
  </si>
  <si>
    <t>TOTAL ABSENTEE BALLOTS HD5-JD3</t>
  </si>
  <si>
    <t>TOTAL HD5-JD3 BALLOTS</t>
  </si>
  <si>
    <t>05-800 Chiniak</t>
  </si>
  <si>
    <t>05-810 Flats</t>
  </si>
  <si>
    <t>05-815 Kodiak Island South</t>
  </si>
  <si>
    <t>05-820 Kodiak No. 1</t>
  </si>
  <si>
    <t>05-825 Kodiak No. 2</t>
  </si>
  <si>
    <t>05-830 Mission Road</t>
  </si>
  <si>
    <t>05-835 Old Harbor</t>
  </si>
  <si>
    <t>05-840 Ouzinke</t>
  </si>
  <si>
    <t>05-845 Port Lions</t>
  </si>
  <si>
    <t>05-860 Cordova</t>
  </si>
  <si>
    <t>05-865 Seward-Lowell Point</t>
  </si>
  <si>
    <t>05-870 Tatitlek</t>
  </si>
  <si>
    <t>91-906 Homer Early Vote</t>
  </si>
  <si>
    <t>05-976 Cordova AVO</t>
  </si>
  <si>
    <t>05-978 Kodiak AVO</t>
  </si>
  <si>
    <t>05-980 Larsen Bay AVO</t>
  </si>
  <si>
    <t>05-982 Ouzinkie AVO</t>
  </si>
  <si>
    <t>05-984 Port Lions AVO</t>
  </si>
  <si>
    <t>06-200 Anchor Point</t>
  </si>
  <si>
    <t>06-210 Diamond Ridge</t>
  </si>
  <si>
    <t>06-220 Fox River</t>
  </si>
  <si>
    <t>06-230 Homer No. 1</t>
  </si>
  <si>
    <t>06-240 Homer No. 2</t>
  </si>
  <si>
    <t>06-250 Kachemak-Fritz Creek</t>
  </si>
  <si>
    <t>06-260 Kasilof</t>
  </si>
  <si>
    <t>06-270 Ninilchik</t>
  </si>
  <si>
    <t>06-280 Seldovia-Kachemak Bay</t>
  </si>
  <si>
    <t>06-992 Seldovia AVO</t>
  </si>
  <si>
    <t>07-005 Central</t>
  </si>
  <si>
    <t>07-010 K-Beach</t>
  </si>
  <si>
    <t>07-015 Kenai No. 1</t>
  </si>
  <si>
    <t>07-020 Kenai No. 2</t>
  </si>
  <si>
    <t>07-025 Kenai No. 3</t>
  </si>
  <si>
    <t>07-030 Soldotna</t>
  </si>
  <si>
    <t>95-901 Soldotna</t>
  </si>
  <si>
    <t>95-902 Kenai City</t>
  </si>
  <si>
    <t>08-035 Bear Creek</t>
  </si>
  <si>
    <t>08-040 Cooper Landing</t>
  </si>
  <si>
    <t>08-045 Funny River No. 1</t>
  </si>
  <si>
    <t>08-050 Funny River No. 2</t>
  </si>
  <si>
    <t>08-055 Hope</t>
  </si>
  <si>
    <t>08-060 Mackey Lake</t>
  </si>
  <si>
    <t>08-065 Moose Pass</t>
  </si>
  <si>
    <t>08-070 Nikiski</t>
  </si>
  <si>
    <t>08-075 Salamatof</t>
  </si>
  <si>
    <t>08-080 Sterling No. 1</t>
  </si>
  <si>
    <t>08-085 Sterling No. 2</t>
  </si>
  <si>
    <t>09-105 Girdwood</t>
  </si>
  <si>
    <t>09-110 Indian</t>
  </si>
  <si>
    <t>09-115 South Anchorage No. 1</t>
  </si>
  <si>
    <t>09-120 South Anchorage No. 2</t>
  </si>
  <si>
    <t>09-125 South Anchorage No. 3</t>
  </si>
  <si>
    <t>09-130 South Anchorage No. 4</t>
  </si>
  <si>
    <t>09-135 South Anchorage No. 5</t>
  </si>
  <si>
    <t>09-140 Stuckagain Heights</t>
  </si>
  <si>
    <t>09-145 Whittier</t>
  </si>
  <si>
    <t>10-150 Dimond</t>
  </si>
  <si>
    <t>10-155 Oceanview No. 1</t>
  </si>
  <si>
    <t>10-160 Oceanview No. 2</t>
  </si>
  <si>
    <t>10-165 Oceanview No. 3</t>
  </si>
  <si>
    <t>10-170 Oceanview No. 4</t>
  </si>
  <si>
    <t>10-175 Oceanview No. 5</t>
  </si>
  <si>
    <t>11-205 Hillside No. 1</t>
  </si>
  <si>
    <t>11-210 Hillside No. 2</t>
  </si>
  <si>
    <t>11-215 Hillside No. 3</t>
  </si>
  <si>
    <t>11-220 Hillside No. 4</t>
  </si>
  <si>
    <t>11-225 Hillside No. 5</t>
  </si>
  <si>
    <t>11-230 Hillside No. 6</t>
  </si>
  <si>
    <t>11-235 Hillside No. 7</t>
  </si>
  <si>
    <t>12-250 Southeast Anchorage No. 1</t>
  </si>
  <si>
    <t>12-255 Southeast Anchorage No. 2</t>
  </si>
  <si>
    <t>12-260 Southeast Anchorage No. 3</t>
  </si>
  <si>
    <t>12-265 Southeast Anchorage No. 4</t>
  </si>
  <si>
    <t>12-270 Southeast Anchorage No. 5</t>
  </si>
  <si>
    <t>12-275 Southeast Anchorage No. 6</t>
  </si>
  <si>
    <t>13-305 South Midtown No. 1</t>
  </si>
  <si>
    <t>13-310 South Midtown No. 2</t>
  </si>
  <si>
    <t>13-315 South Midtown No. 3</t>
  </si>
  <si>
    <t>13-320 South Midtown No. 4</t>
  </si>
  <si>
    <t>13-325 South Midtown No. 5</t>
  </si>
  <si>
    <t>14-350 North Midtown No. 1</t>
  </si>
  <si>
    <t>14-355 North Midtown No. 2</t>
  </si>
  <si>
    <t>14-360 North Midtown No. 3</t>
  </si>
  <si>
    <t>14-365 North Midtown No. 4</t>
  </si>
  <si>
    <t>14-370 North Midtown No. 5</t>
  </si>
  <si>
    <t>14-375 North Midtown No. 6</t>
  </si>
  <si>
    <t>14-380 North Midtown No. 7</t>
  </si>
  <si>
    <t>15-405 Southwest Anchorage No. 1</t>
  </si>
  <si>
    <t>15-410 Southwest Anchorage No. 2</t>
  </si>
  <si>
    <t>15-415 Southwest Anchorage No. 3</t>
  </si>
  <si>
    <t>15-420 Southwest Anchorage No. 4</t>
  </si>
  <si>
    <t>15-425 Southwest Anchorage No. 5</t>
  </si>
  <si>
    <t>15-430 Southwest Anchorage No. 6</t>
  </si>
  <si>
    <t>16-450 West Anchorage No. 1</t>
  </si>
  <si>
    <t>16-455 West Anchorage No. 2</t>
  </si>
  <si>
    <t>16-460 West Anchorage No. 3</t>
  </si>
  <si>
    <t>16-465 West Anchorage No. 4</t>
  </si>
  <si>
    <t>16-470 West Anchorage No. 5</t>
  </si>
  <si>
    <t>16-475 West Anchorage No. 6</t>
  </si>
  <si>
    <t>16-480 West Anchorage No. 7</t>
  </si>
  <si>
    <t>17-505 Downtown Anchorage No. 1</t>
  </si>
  <si>
    <t>17-510 Downtown Anchorage No. 2</t>
  </si>
  <si>
    <t>17-515 Downtown Anchorage No. 3</t>
  </si>
  <si>
    <t>17-520 Downtown Anchorage No. 4</t>
  </si>
  <si>
    <t>17-525 Downtown Anchorage No. 5</t>
  </si>
  <si>
    <t>17-530 Downtown Anchorage No. 6</t>
  </si>
  <si>
    <t>17-535 Downtown Anchorage No. 7</t>
  </si>
  <si>
    <t>18-550 Government Hill</t>
  </si>
  <si>
    <t>18-560 North Muldoon</t>
  </si>
  <si>
    <t>18-565 Ship Creek</t>
  </si>
  <si>
    <t>19-605 Airport Heights No. 1</t>
  </si>
  <si>
    <t>19-610 Airport Heights No. 2</t>
  </si>
  <si>
    <t>19-615 Mountainview No. 1</t>
  </si>
  <si>
    <t>19-620 Mountainview No. 2</t>
  </si>
  <si>
    <t>19-625 South Mountainview</t>
  </si>
  <si>
    <t>20-650 University No. 1</t>
  </si>
  <si>
    <t>20-655 University No. 2</t>
  </si>
  <si>
    <t>20-660 University No. 3</t>
  </si>
  <si>
    <t>20-665 University No. 4</t>
  </si>
  <si>
    <t>20-670 University No. 5</t>
  </si>
  <si>
    <t>21-705 East Anchorage No. 1</t>
  </si>
  <si>
    <t>21-710 East Anchorage No. 2</t>
  </si>
  <si>
    <t>21-715 East Anchorage No. 3</t>
  </si>
  <si>
    <t>21-720 East Anchorage No. 4</t>
  </si>
  <si>
    <t>21-725 East Anchorage No. 5</t>
  </si>
  <si>
    <t>22-750 Northeast Anchorage No. 1</t>
  </si>
  <si>
    <t>22-755 Northeast Anchorage No. 2</t>
  </si>
  <si>
    <t>22-760 Northeast Anchorage No. 3</t>
  </si>
  <si>
    <t>22-765 Northeast Anchorage No. 4</t>
  </si>
  <si>
    <t>TOTAL ABSENTEE BALLOTS HD22-JD3</t>
  </si>
  <si>
    <t>TOTAL HD22-JD3 BALLOTS</t>
  </si>
  <si>
    <t>23-805 Chugach Park No. 1</t>
  </si>
  <si>
    <t>23-810 Eagle River No. 1</t>
  </si>
  <si>
    <t>23-815 Eagle River No. 2</t>
  </si>
  <si>
    <t>23-820 Hiland</t>
  </si>
  <si>
    <t>23-825 Meadow Creek No. 1</t>
  </si>
  <si>
    <t>23-830 Meadow Creek No. 2</t>
  </si>
  <si>
    <t>92-906 Eagle River / Chugiak</t>
  </si>
  <si>
    <t>24-850 Chugach Park No. 2</t>
  </si>
  <si>
    <t>24-855 Chugiak</t>
  </si>
  <si>
    <t>24-860 Eagle River No. 3</t>
  </si>
  <si>
    <t>24-865 Eklutna</t>
  </si>
  <si>
    <t>24-870 Fire Lake</t>
  </si>
  <si>
    <t>24-875 Peters Creek No. 1</t>
  </si>
  <si>
    <t>24-880 Peters Creek No. 2</t>
  </si>
  <si>
    <t>92-906 Eagle River/Chugiak</t>
  </si>
  <si>
    <t>25-305 Butte</t>
  </si>
  <si>
    <t>25-310 Greater Palmer</t>
  </si>
  <si>
    <t>25-315 Lazy Mountain</t>
  </si>
  <si>
    <t>25-320 Palmer City No. 1</t>
  </si>
  <si>
    <t>25-325 Palmer City No. 2</t>
  </si>
  <si>
    <t>25-330 Springer Loop</t>
  </si>
  <si>
    <t>25-335 Walby</t>
  </si>
  <si>
    <t>95-903 Mat-Su AVO</t>
  </si>
  <si>
    <t>26-350 Fairview No. 1</t>
  </si>
  <si>
    <t>26-355 Fairview No. 2</t>
  </si>
  <si>
    <t>26-360 Knik Goose Bay No. 1</t>
  </si>
  <si>
    <t>26-365 Knik Goose Bay No. 2</t>
  </si>
  <si>
    <t>26-370 Knik Goose Bay No. 3</t>
  </si>
  <si>
    <t>26-375 Mat-Su Campus</t>
  </si>
  <si>
    <t>26-380 Snowshoe</t>
  </si>
  <si>
    <t>27-405 Foothills</t>
  </si>
  <si>
    <t>27-410 Meadow Lakes No. 1</t>
  </si>
  <si>
    <t>27-415 Meadow Lakes No. 2</t>
  </si>
  <si>
    <t>27-420 Wasilla No. 1</t>
  </si>
  <si>
    <t>27-425 Wasilla No. 2</t>
  </si>
  <si>
    <t>28-450 Lakes No. 1</t>
  </si>
  <si>
    <t>28-455 Lakes No. 2</t>
  </si>
  <si>
    <t>28-460 Seldon No. 1</t>
  </si>
  <si>
    <t>28-465 Seldon No. 2</t>
  </si>
  <si>
    <t>28-470 Seward Meridian</t>
  </si>
  <si>
    <t>28-475 Trunk</t>
  </si>
  <si>
    <t>28-480 Wasilla Lake</t>
  </si>
  <si>
    <t>29-505 Farm Loop</t>
  </si>
  <si>
    <t>29-510 Fishhook</t>
  </si>
  <si>
    <t>29-515 Kings Lake</t>
  </si>
  <si>
    <t>29-520 Lakes No. 3</t>
  </si>
  <si>
    <t>29-525 Sheep Mountain</t>
  </si>
  <si>
    <t>29-530 Sutton</t>
  </si>
  <si>
    <t>29-535 Valdez No. 1</t>
  </si>
  <si>
    <t>29-540 Valdez No. 2</t>
  </si>
  <si>
    <t>29-545 Valdez No. 3</t>
  </si>
  <si>
    <t xml:space="preserve">95-903 Mat-Su AVO </t>
  </si>
  <si>
    <t>29-981 Valdez</t>
  </si>
  <si>
    <t>30-555 Big Lake</t>
  </si>
  <si>
    <t>30-570 East Schrock</t>
  </si>
  <si>
    <t>30-580 Houston</t>
  </si>
  <si>
    <t>30-585 Knik Goose Bay No. 4</t>
  </si>
  <si>
    <t>30-590 Trapper Creek</t>
  </si>
  <si>
    <t>30-595 Susitna</t>
  </si>
  <si>
    <t>30-600 Talkeetna</t>
  </si>
  <si>
    <t>30-605 Willow</t>
  </si>
  <si>
    <t>95-903 MatSu Borough</t>
  </si>
  <si>
    <t>30-984 Houston</t>
  </si>
  <si>
    <t>30-985 Talkeetna</t>
  </si>
  <si>
    <t>30-986 Trapper Creek</t>
  </si>
  <si>
    <t>30-550 Anderson/Clear</t>
  </si>
  <si>
    <t>30-560 Cantwell</t>
  </si>
  <si>
    <t>30-565 Denali Park</t>
  </si>
  <si>
    <t>30-575 Healy</t>
  </si>
  <si>
    <t>30-982 Cantwell</t>
  </si>
  <si>
    <t>30-983 Denali Borough</t>
  </si>
  <si>
    <t>TOTAL PRECINCT BALLOTS HD30-JD4</t>
  </si>
  <si>
    <t>TOTAL ABSENTEE BALLOTS HD30-JD4</t>
  </si>
  <si>
    <t>TOTAL HD30-JD4 BALLOTS</t>
  </si>
  <si>
    <t>31-455 Fairbanks No. 1</t>
  </si>
  <si>
    <t>34-238 Eielson Farm Road</t>
  </si>
  <si>
    <t xml:space="preserve">34-265 Steese </t>
  </si>
  <si>
    <t>36-001 Goldstream No. 1</t>
  </si>
  <si>
    <t>36-002 Goldstream No. 2</t>
  </si>
  <si>
    <t>36-010 Allakaket</t>
  </si>
  <si>
    <t>36-014 Anvik</t>
  </si>
  <si>
    <t>36-018 Arctic Village</t>
  </si>
  <si>
    <t>36-022 Beaver</t>
  </si>
  <si>
    <t>36-026 Bettles</t>
  </si>
  <si>
    <t>36-034 Central</t>
  </si>
  <si>
    <t>36-042 Circle</t>
  </si>
  <si>
    <t>36-050 Delta Junction</t>
  </si>
  <si>
    <t>36-054 Deltana</t>
  </si>
  <si>
    <t>36-058 Dot Lake</t>
  </si>
  <si>
    <t>36-062 Eagle</t>
  </si>
  <si>
    <t>36-066 Fort Yukon</t>
  </si>
  <si>
    <t>36-074 Galena</t>
  </si>
  <si>
    <t>36-082 Grayling</t>
  </si>
  <si>
    <t>36-086 Holy Cross</t>
  </si>
  <si>
    <t>36-090 Hughes</t>
  </si>
  <si>
    <t>36-094 Huslia</t>
  </si>
  <si>
    <t>36-098 Kaltag</t>
  </si>
  <si>
    <t>36-106 Koyukuk</t>
  </si>
  <si>
    <t>36-110 Manley</t>
  </si>
  <si>
    <t>36-114 McGrath</t>
  </si>
  <si>
    <t>36-122 Minto</t>
  </si>
  <si>
    <t>36-126 Nenana</t>
  </si>
  <si>
    <t>36-130 Nikolai</t>
  </si>
  <si>
    <t>36-134 Northway</t>
  </si>
  <si>
    <t>36-138 Nulato</t>
  </si>
  <si>
    <t>36-142 Ruby</t>
  </si>
  <si>
    <t>36-146 Shageluk</t>
  </si>
  <si>
    <t>36-162 Tanana</t>
  </si>
  <si>
    <t>36-166 Tetlin</t>
  </si>
  <si>
    <t>36-170 Tok</t>
  </si>
  <si>
    <t>36-174 Venetie</t>
  </si>
  <si>
    <t>63-010 Allakaket</t>
  </si>
  <si>
    <t>63-014 Anvik</t>
  </si>
  <si>
    <t>63-018 Arctic Village</t>
  </si>
  <si>
    <t>63-022 Beaver</t>
  </si>
  <si>
    <t>63-026 Bettles</t>
  </si>
  <si>
    <t>63-027 Birch Creek</t>
  </si>
  <si>
    <t>63-031 Chalkyitsik</t>
  </si>
  <si>
    <t>63-038 Chistochina</t>
  </si>
  <si>
    <t>63-042 Circle</t>
  </si>
  <si>
    <t>63-043 Coldfoot</t>
  </si>
  <si>
    <t>63-046 Copper Center</t>
  </si>
  <si>
    <t>63-050 Delta Junction</t>
  </si>
  <si>
    <t>63-062 Eagle</t>
  </si>
  <si>
    <t>63-066 Fort Yukon</t>
  </si>
  <si>
    <t>63-074 Galena</t>
  </si>
  <si>
    <t>63-078 Glennallen</t>
  </si>
  <si>
    <t>63-082 Grayling</t>
  </si>
  <si>
    <t>63-084 Gulkana</t>
  </si>
  <si>
    <t>63-086 Holy Cross</t>
  </si>
  <si>
    <t>63-090 Hughes</t>
  </si>
  <si>
    <t>63-094 Huslia</t>
  </si>
  <si>
    <t>63-098 Kaltag</t>
  </si>
  <si>
    <t>63-106 Koyukuk</t>
  </si>
  <si>
    <t>63-114 McGrath</t>
  </si>
  <si>
    <t>63-126 Nenana</t>
  </si>
  <si>
    <t>63-130 Nikolai</t>
  </si>
  <si>
    <t>63-134 Northway</t>
  </si>
  <si>
    <t>63-135 Rampart</t>
  </si>
  <si>
    <t>63-142 Ruby</t>
  </si>
  <si>
    <t>63-146 Shageluk</t>
  </si>
  <si>
    <t>63-147 Stevens Village</t>
  </si>
  <si>
    <t>63-149 Takotna</t>
  </si>
  <si>
    <t>63-162 Tanana</t>
  </si>
  <si>
    <t>63-170 Tok</t>
  </si>
  <si>
    <t>63-174 Venetie</t>
  </si>
  <si>
    <t>TOTAL PRECINCT BALLOTS HD36-JD4</t>
  </si>
  <si>
    <t>TOTAL ABSENTEE BALLOTS HD36-JD4</t>
  </si>
  <si>
    <t>TOTAL HD36-JD4 BALLOTS</t>
  </si>
  <si>
    <t>37-706 Aleutians No. 2</t>
  </si>
  <si>
    <t>37-756 Tyonek</t>
  </si>
  <si>
    <t>37-940 Kokhanok</t>
  </si>
  <si>
    <t>37-941 Port Heiden</t>
  </si>
  <si>
    <t>37-945 Egegik</t>
  </si>
  <si>
    <t>37-950 Levelock</t>
  </si>
  <si>
    <t>37-958 South Naknek</t>
  </si>
  <si>
    <t>37-986 Iguigig</t>
  </si>
  <si>
    <t>37-998 Sleetmute</t>
  </si>
  <si>
    <t>37-707 Aniak</t>
  </si>
  <si>
    <t>37-709 Chuathbaluk</t>
  </si>
  <si>
    <t>37-713 Crooked Creek</t>
  </si>
  <si>
    <t>37-719 Goodnews Bay</t>
  </si>
  <si>
    <t>37-731 Lower Kalskag</t>
  </si>
  <si>
    <t>37-758 Upper Kalskag</t>
  </si>
  <si>
    <t>38-813 Chevak</t>
  </si>
  <si>
    <t>38-962 Nunapitchuk</t>
  </si>
  <si>
    <t>38-964 Chefornak</t>
  </si>
  <si>
    <t>38-972 Kwethluk</t>
  </si>
  <si>
    <t>38-984 Tuntutuliak</t>
  </si>
  <si>
    <t>38-985 Kongiganak</t>
  </si>
  <si>
    <t>38-986 Eek</t>
  </si>
  <si>
    <t>38-991 Tununak</t>
  </si>
  <si>
    <t>38-994 Toksook Bay</t>
  </si>
  <si>
    <t>38-995 Mekoryuk</t>
  </si>
  <si>
    <t>38-999 Kwigillingok</t>
  </si>
  <si>
    <t>39-973 Wales</t>
  </si>
  <si>
    <t>39-974 Hooper Bay</t>
  </si>
  <si>
    <t>39-984 White Mountain</t>
  </si>
  <si>
    <t>39-989 St. Micheal</t>
  </si>
  <si>
    <t>39-998 Pilot Station</t>
  </si>
  <si>
    <t>39-999 Alakanuk</t>
  </si>
  <si>
    <t>39-921 Marshall</t>
  </si>
  <si>
    <t>39-931 Russian Mission</t>
  </si>
  <si>
    <t>40-008 Utqiagvik</t>
  </si>
  <si>
    <t>40-984 Wainwright</t>
  </si>
  <si>
    <t>40-987 Kobuk</t>
  </si>
  <si>
    <t>40-994 Anaktuvuk Pass</t>
  </si>
  <si>
    <t>40-995 Point Hope</t>
  </si>
  <si>
    <t>40-996 Nuiqsut</t>
  </si>
  <si>
    <t>40-997 Atqasuk</t>
  </si>
  <si>
    <t>92-986 City of Whittier</t>
  </si>
  <si>
    <t>Region I 
Test Deck Straight Order</t>
  </si>
  <si>
    <t>Region II 
Test Deck Straight Order</t>
  </si>
  <si>
    <t>Region III 
Test Deck Straight Order</t>
  </si>
  <si>
    <t>Region IV 
Test Deck Straight Order</t>
  </si>
  <si>
    <t>Region V 
Test Deck Straight Order</t>
  </si>
  <si>
    <t>Director's Office Test Deck Reverse Order</t>
  </si>
  <si>
    <t>TOTAL PRECINCT BALLOTS HD7-JD3</t>
  </si>
  <si>
    <t>TOTAL ABSENTEE BALLOTS HD7-JD3</t>
  </si>
  <si>
    <t>TOTAL HD7-JD3 BALLOTS</t>
  </si>
  <si>
    <r>
      <rPr>
        <b/>
        <sz val="12"/>
        <rFont val="Arial"/>
        <family val="2"/>
      </rPr>
      <t>ALASKA 2024 GENERAL ELECTION
TOTAL BALLOT ORDER, ALL DISTRICTS</t>
    </r>
    <r>
      <rPr>
        <b/>
        <sz val="10"/>
        <rFont val="Arial"/>
        <family val="2"/>
      </rPr>
      <t xml:space="preserve">
</t>
    </r>
  </si>
  <si>
    <r>
      <rPr>
        <b/>
        <sz val="14"/>
        <rFont val="Arial"/>
        <family val="2"/>
      </rPr>
      <t>ALASKA 2024 GENERAL ELECTION
TEST DECK ORDER</t>
    </r>
    <r>
      <rPr>
        <b/>
        <sz val="10"/>
        <rFont val="Arial"/>
        <family val="2"/>
      </rPr>
      <t xml:space="preserve">
</t>
    </r>
  </si>
  <si>
    <r>
      <rPr>
        <b/>
        <sz val="14"/>
        <rFont val="Arial"/>
        <family val="2"/>
      </rPr>
      <t>ALASKA 2024 GENERAL ELECTION
FEDERAL ONLY BALLOTS</t>
    </r>
    <r>
      <rPr>
        <b/>
        <sz val="12"/>
        <rFont val="Arial"/>
        <family val="2"/>
      </rPr>
      <t xml:space="preserve">
</t>
    </r>
  </si>
  <si>
    <r>
      <rPr>
        <b/>
        <sz val="14"/>
        <rFont val="Arial"/>
        <family val="2"/>
      </rPr>
      <t>ALASKA 2024 GENERAL ELECTION
BALLOT ORDER
ABSENTEE BY MAIL</t>
    </r>
    <r>
      <rPr>
        <b/>
        <sz val="12"/>
        <rFont val="Arial"/>
        <family val="2"/>
      </rPr>
      <t xml:space="preserve">
</t>
    </r>
  </si>
  <si>
    <t>91-905 Seward AVO/AVM</t>
  </si>
  <si>
    <t>18-555 JBER No.1</t>
  </si>
  <si>
    <t>18-556 JBER No.2</t>
  </si>
  <si>
    <t>02-957 Port Alexander AVO</t>
  </si>
  <si>
    <t>R6</t>
  </si>
  <si>
    <t>37-960 Aniak</t>
  </si>
  <si>
    <t>37-964 Goodnews Bay</t>
  </si>
  <si>
    <t>37-965 Lower Kalskag</t>
  </si>
  <si>
    <t>37-971 Upper Kalskag</t>
  </si>
  <si>
    <t>37-970 Crooked Creek</t>
  </si>
  <si>
    <t>37-972 Chuathbaluk</t>
  </si>
  <si>
    <t>37-977 Nanwalek</t>
  </si>
  <si>
    <t>37-978 Port Graham</t>
  </si>
  <si>
    <t>37-979 Tyonek</t>
  </si>
  <si>
    <t>38-973 Chevak</t>
  </si>
  <si>
    <t>39-980 Pitka's Point</t>
  </si>
  <si>
    <t>39-976 Russian Mission</t>
  </si>
  <si>
    <t>39-977 Marshall</t>
  </si>
  <si>
    <t>38-959 Platinum</t>
  </si>
  <si>
    <t>38-980 Kuspuk</t>
  </si>
  <si>
    <t>38-982 Kasigluk</t>
  </si>
  <si>
    <t>92-907 Cook Inlet Tribal Council</t>
  </si>
  <si>
    <t xml:space="preserve">92-905 Anchorage City Hall </t>
  </si>
  <si>
    <t>92-905 Anchorage  City Hall</t>
  </si>
  <si>
    <t>92-905Anchorage City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</si>
</sst>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indexed="10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EAF2"/>
        <bgColor rgb="FFEDEAF2"/>
      </patternFill>
    </fill>
    <fill>
      <patternFill patternType="solid">
        <fgColor theme="0"/>
        <bgColor rgb="FFEDEAF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43" fontId="10" fillId="0" borderId="0" applyFont="0" applyFill="0" applyBorder="0" applyAlignment="0" applyProtection="0"/>
    <xf numFmtId="0" fontId="22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230">
    <xf numFmtId="0" fontId="0" fillId="0" borderId="0" xfId="0"/>
    <xf numFmtId="3" fontId="0" fillId="0" borderId="0" xfId="0" applyNumberFormat="1" applyAlignment="1" applyProtection="1">
      <alignment horizontal="center"/>
      <protection locked="0"/>
    </xf>
    <xf numFmtId="3" fontId="0" fillId="0" borderId="0" xfId="0" applyNumberFormat="1" applyAlignment="1">
      <alignment horizontal="center"/>
    </xf>
    <xf numFmtId="0" fontId="0" fillId="0" borderId="0" xfId="0" applyProtection="1">
      <protection locked="0"/>
    </xf>
    <xf numFmtId="0" fontId="11" fillId="0" borderId="0" xfId="0" applyFont="1" applyProtection="1">
      <protection locked="0"/>
    </xf>
    <xf numFmtId="0" fontId="0" fillId="0" borderId="0" xfId="0" applyAlignment="1">
      <alignment horizontal="center"/>
    </xf>
    <xf numFmtId="3" fontId="17" fillId="0" borderId="0" xfId="0" applyNumberFormat="1" applyFont="1" applyAlignment="1">
      <alignment horizontal="center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1" fontId="12" fillId="0" borderId="0" xfId="0" applyNumberFormat="1" applyFont="1" applyProtection="1">
      <protection locked="0"/>
    </xf>
    <xf numFmtId="0" fontId="12" fillId="0" borderId="0" xfId="0" applyFont="1"/>
    <xf numFmtId="3" fontId="12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center" wrapText="1"/>
      <protection locked="0"/>
    </xf>
    <xf numFmtId="0" fontId="18" fillId="0" borderId="0" xfId="0" applyFont="1" applyAlignment="1" applyProtection="1">
      <alignment horizontal="right"/>
      <protection locked="0"/>
    </xf>
    <xf numFmtId="0" fontId="18" fillId="0" borderId="0" xfId="0" applyFont="1" applyAlignment="1" applyProtection="1">
      <alignment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12" fillId="0" borderId="3" xfId="0" applyNumberFormat="1" applyFont="1" applyBorder="1"/>
    <xf numFmtId="0" fontId="12" fillId="0" borderId="3" xfId="0" applyFont="1" applyBorder="1" applyProtection="1">
      <protection locked="0"/>
    </xf>
    <xf numFmtId="0" fontId="0" fillId="0" borderId="3" xfId="0" applyBorder="1"/>
    <xf numFmtId="3" fontId="0" fillId="0" borderId="3" xfId="0" applyNumberFormat="1" applyBorder="1"/>
    <xf numFmtId="0" fontId="11" fillId="0" borderId="0" xfId="0" applyFont="1" applyAlignment="1">
      <alignment horizontal="center"/>
    </xf>
    <xf numFmtId="164" fontId="12" fillId="0" borderId="0" xfId="0" applyNumberFormat="1" applyFont="1"/>
    <xf numFmtId="3" fontId="0" fillId="0" borderId="0" xfId="0" applyNumberForma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20" fillId="0" borderId="0" xfId="0" applyFont="1"/>
    <xf numFmtId="3" fontId="11" fillId="0" borderId="0" xfId="0" applyNumberFormat="1" applyFont="1"/>
    <xf numFmtId="3" fontId="0" fillId="0" borderId="2" xfId="0" applyNumberFormat="1" applyBorder="1"/>
    <xf numFmtId="3" fontId="0" fillId="0" borderId="5" xfId="0" applyNumberFormat="1" applyBorder="1"/>
    <xf numFmtId="3" fontId="12" fillId="0" borderId="0" xfId="0" applyNumberFormat="1" applyFont="1"/>
    <xf numFmtId="1" fontId="12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center"/>
    </xf>
    <xf numFmtId="164" fontId="11" fillId="0" borderId="0" xfId="0" applyNumberFormat="1" applyFont="1"/>
    <xf numFmtId="0" fontId="18" fillId="0" borderId="0" xfId="0" applyFont="1"/>
    <xf numFmtId="3" fontId="14" fillId="0" borderId="0" xfId="0" applyNumberFormat="1" applyFont="1"/>
    <xf numFmtId="3" fontId="0" fillId="0" borderId="8" xfId="0" applyNumberFormat="1" applyBorder="1"/>
    <xf numFmtId="0" fontId="0" fillId="0" borderId="3" xfId="0" applyBorder="1" applyAlignment="1">
      <alignment horizontal="center"/>
    </xf>
    <xf numFmtId="0" fontId="10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2" fillId="0" borderId="3" xfId="0" applyFont="1" applyBorder="1"/>
    <xf numFmtId="3" fontId="0" fillId="0" borderId="0" xfId="0" applyNumberFormat="1"/>
    <xf numFmtId="0" fontId="23" fillId="0" borderId="0" xfId="0" applyFont="1"/>
    <xf numFmtId="0" fontId="14" fillId="0" borderId="0" xfId="0" applyFont="1"/>
    <xf numFmtId="3" fontId="18" fillId="0" borderId="0" xfId="0" applyNumberFormat="1" applyFont="1" applyProtection="1">
      <protection locked="0"/>
    </xf>
    <xf numFmtId="3" fontId="0" fillId="0" borderId="3" xfId="0" applyNumberFormat="1" applyBorder="1" applyAlignment="1">
      <alignment horizontal="center"/>
    </xf>
    <xf numFmtId="0" fontId="11" fillId="0" borderId="1" xfId="0" applyFont="1" applyBorder="1"/>
    <xf numFmtId="0" fontId="12" fillId="0" borderId="0" xfId="3" applyFont="1"/>
    <xf numFmtId="0" fontId="19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8" xfId="0" applyBorder="1"/>
    <xf numFmtId="0" fontId="17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0" fillId="0" borderId="5" xfId="0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6" xfId="0" applyNumberFormat="1" applyBorder="1"/>
    <xf numFmtId="3" fontId="0" fillId="0" borderId="20" xfId="0" applyNumberFormat="1" applyBorder="1"/>
    <xf numFmtId="0" fontId="11" fillId="0" borderId="8" xfId="0" applyFont="1" applyBorder="1" applyAlignment="1">
      <alignment horizontal="center"/>
    </xf>
    <xf numFmtId="0" fontId="20" fillId="0" borderId="7" xfId="0" applyFont="1" applyBorder="1"/>
    <xf numFmtId="0" fontId="20" fillId="0" borderId="1" xfId="0" applyFont="1" applyBorder="1"/>
    <xf numFmtId="0" fontId="11" fillId="0" borderId="27" xfId="0" applyFont="1" applyBorder="1" applyAlignment="1" applyProtection="1">
      <alignment horizontal="center"/>
      <protection locked="0"/>
    </xf>
    <xf numFmtId="0" fontId="17" fillId="0" borderId="8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0" fillId="0" borderId="9" xfId="0" applyBorder="1"/>
    <xf numFmtId="0" fontId="0" fillId="0" borderId="11" xfId="0" applyBorder="1"/>
    <xf numFmtId="0" fontId="0" fillId="0" borderId="19" xfId="0" applyBorder="1"/>
    <xf numFmtId="3" fontId="0" fillId="0" borderId="28" xfId="0" applyNumberFormat="1" applyBorder="1"/>
    <xf numFmtId="0" fontId="17" fillId="0" borderId="29" xfId="0" applyFont="1" applyBorder="1"/>
    <xf numFmtId="3" fontId="0" fillId="0" borderId="18" xfId="0" applyNumberFormat="1" applyBorder="1"/>
    <xf numFmtId="0" fontId="0" fillId="0" borderId="25" xfId="0" applyBorder="1"/>
    <xf numFmtId="0" fontId="0" fillId="0" borderId="3" xfId="0" applyBorder="1" applyProtection="1">
      <protection locked="0"/>
    </xf>
    <xf numFmtId="0" fontId="17" fillId="0" borderId="3" xfId="0" applyFont="1" applyBorder="1" applyAlignment="1">
      <alignment horizontal="center" textRotation="90"/>
    </xf>
    <xf numFmtId="0" fontId="0" fillId="0" borderId="2" xfId="0" applyBorder="1" applyProtection="1">
      <protection locked="0"/>
    </xf>
    <xf numFmtId="0" fontId="17" fillId="0" borderId="2" xfId="0" applyFont="1" applyBorder="1" applyAlignment="1">
      <alignment horizontal="center" textRotation="90"/>
    </xf>
    <xf numFmtId="0" fontId="0" fillId="0" borderId="5" xfId="0" applyBorder="1" applyProtection="1">
      <protection locked="0"/>
    </xf>
    <xf numFmtId="0" fontId="17" fillId="0" borderId="5" xfId="0" applyFont="1" applyBorder="1" applyAlignment="1">
      <alignment horizontal="center" textRotation="90"/>
    </xf>
    <xf numFmtId="0" fontId="25" fillId="0" borderId="0" xfId="0" applyFont="1" applyProtection="1"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12" fillId="2" borderId="0" xfId="0" applyFont="1" applyFill="1"/>
    <xf numFmtId="0" fontId="27" fillId="0" borderId="0" xfId="0" applyFont="1" applyProtection="1">
      <protection locked="0"/>
    </xf>
    <xf numFmtId="0" fontId="26" fillId="0" borderId="0" xfId="0" applyFont="1" applyProtection="1">
      <protection locked="0"/>
    </xf>
    <xf numFmtId="3" fontId="12" fillId="0" borderId="31" xfId="0" applyNumberFormat="1" applyFont="1" applyBorder="1"/>
    <xf numFmtId="0" fontId="12" fillId="0" borderId="31" xfId="0" applyFont="1" applyBorder="1" applyProtection="1">
      <protection locked="0"/>
    </xf>
    <xf numFmtId="0" fontId="11" fillId="0" borderId="27" xfId="0" applyFont="1" applyBorder="1" applyAlignment="1">
      <alignment horizontal="center"/>
    </xf>
    <xf numFmtId="0" fontId="25" fillId="2" borderId="3" xfId="19" applyFont="1" applyFill="1" applyBorder="1"/>
    <xf numFmtId="3" fontId="12" fillId="0" borderId="3" xfId="0" applyNumberFormat="1" applyFont="1" applyBorder="1"/>
    <xf numFmtId="1" fontId="12" fillId="0" borderId="3" xfId="0" applyNumberFormat="1" applyFont="1" applyBorder="1"/>
    <xf numFmtId="0" fontId="25" fillId="4" borderId="3" xfId="19" applyFont="1" applyFill="1" applyBorder="1"/>
    <xf numFmtId="0" fontId="12" fillId="2" borderId="3" xfId="0" applyFont="1" applyFill="1" applyBorder="1" applyProtection="1">
      <protection locked="0"/>
    </xf>
    <xf numFmtId="0" fontId="12" fillId="0" borderId="5" xfId="0" applyFont="1" applyBorder="1"/>
    <xf numFmtId="164" fontId="12" fillId="0" borderId="5" xfId="0" applyNumberFormat="1" applyFont="1" applyBorder="1"/>
    <xf numFmtId="0" fontId="12" fillId="0" borderId="5" xfId="0" applyFont="1" applyBorder="1" applyAlignment="1">
      <alignment horizontal="center"/>
    </xf>
    <xf numFmtId="3" fontId="12" fillId="0" borderId="5" xfId="0" applyNumberFormat="1" applyFont="1" applyBorder="1"/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 applyProtection="1">
      <alignment vertical="center"/>
      <protection locked="0"/>
    </xf>
    <xf numFmtId="3" fontId="11" fillId="0" borderId="0" xfId="0" applyNumberFormat="1" applyFont="1" applyProtection="1">
      <protection locked="0"/>
    </xf>
    <xf numFmtId="0" fontId="12" fillId="0" borderId="5" xfId="0" applyFont="1" applyBorder="1" applyProtection="1">
      <protection locked="0"/>
    </xf>
    <xf numFmtId="164" fontId="12" fillId="0" borderId="0" xfId="0" applyNumberFormat="1" applyFont="1" applyProtection="1">
      <protection locked="0"/>
    </xf>
    <xf numFmtId="0" fontId="12" fillId="6" borderId="3" xfId="0" applyFont="1" applyFill="1" applyBorder="1"/>
    <xf numFmtId="0" fontId="12" fillId="6" borderId="3" xfId="0" applyFont="1" applyFill="1" applyBorder="1" applyProtection="1">
      <protection locked="0"/>
    </xf>
    <xf numFmtId="164" fontId="12" fillId="6" borderId="3" xfId="0" applyNumberFormat="1" applyFont="1" applyFill="1" applyBorder="1"/>
    <xf numFmtId="0" fontId="12" fillId="6" borderId="3" xfId="0" applyFont="1" applyFill="1" applyBorder="1" applyAlignment="1">
      <alignment horizontal="center"/>
    </xf>
    <xf numFmtId="3" fontId="12" fillId="6" borderId="3" xfId="0" applyNumberFormat="1" applyFont="1" applyFill="1" applyBorder="1"/>
    <xf numFmtId="0" fontId="12" fillId="6" borderId="5" xfId="0" applyFont="1" applyFill="1" applyBorder="1"/>
    <xf numFmtId="0" fontId="12" fillId="6" borderId="5" xfId="0" applyFont="1" applyFill="1" applyBorder="1" applyProtection="1">
      <protection locked="0"/>
    </xf>
    <xf numFmtId="164" fontId="12" fillId="6" borderId="5" xfId="0" applyNumberFormat="1" applyFont="1" applyFill="1" applyBorder="1"/>
    <xf numFmtId="0" fontId="12" fillId="6" borderId="5" xfId="0" applyFont="1" applyFill="1" applyBorder="1" applyAlignment="1">
      <alignment horizontal="center"/>
    </xf>
    <xf numFmtId="3" fontId="12" fillId="6" borderId="5" xfId="0" applyNumberFormat="1" applyFont="1" applyFill="1" applyBorder="1"/>
    <xf numFmtId="3" fontId="12" fillId="0" borderId="3" xfId="0" applyNumberFormat="1" applyFont="1" applyBorder="1" applyProtection="1">
      <protection locked="0"/>
    </xf>
    <xf numFmtId="0" fontId="12" fillId="0" borderId="5" xfId="0" applyFont="1" applyBorder="1" applyAlignment="1">
      <alignment vertical="center"/>
    </xf>
    <xf numFmtId="0" fontId="25" fillId="2" borderId="5" xfId="19" applyFont="1" applyFill="1" applyBorder="1"/>
    <xf numFmtId="0" fontId="12" fillId="0" borderId="5" xfId="0" applyFont="1" applyBorder="1" applyAlignment="1" applyProtection="1">
      <alignment vertical="center"/>
      <protection locked="0"/>
    </xf>
    <xf numFmtId="0" fontId="19" fillId="0" borderId="0" xfId="0" applyFont="1" applyProtection="1">
      <protection locked="0"/>
    </xf>
    <xf numFmtId="0" fontId="12" fillId="0" borderId="3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3" xfId="0" applyFont="1" applyFill="1" applyBorder="1" applyAlignment="1" applyProtection="1">
      <alignment vertical="center"/>
      <protection locked="0"/>
    </xf>
    <xf numFmtId="0" fontId="19" fillId="0" borderId="3" xfId="0" applyFont="1" applyBorder="1" applyProtection="1">
      <protection locked="0"/>
    </xf>
    <xf numFmtId="0" fontId="25" fillId="3" borderId="3" xfId="19" applyFont="1" applyFill="1" applyBorder="1"/>
    <xf numFmtId="0" fontId="25" fillId="0" borderId="3" xfId="19" applyFont="1" applyBorder="1"/>
    <xf numFmtId="0" fontId="25" fillId="0" borderId="5" xfId="19" applyFont="1" applyBorder="1"/>
    <xf numFmtId="3" fontId="12" fillId="2" borderId="3" xfId="0" applyNumberFormat="1" applyFont="1" applyFill="1" applyBorder="1"/>
    <xf numFmtId="3" fontId="12" fillId="0" borderId="3" xfId="0" applyNumberFormat="1" applyFont="1" applyBorder="1" applyAlignment="1">
      <alignment wrapText="1"/>
    </xf>
    <xf numFmtId="3" fontId="12" fillId="0" borderId="5" xfId="0" applyNumberFormat="1" applyFont="1" applyBorder="1" applyAlignment="1">
      <alignment wrapText="1"/>
    </xf>
    <xf numFmtId="0" fontId="12" fillId="2" borderId="3" xfId="0" applyFont="1" applyFill="1" applyBorder="1"/>
    <xf numFmtId="164" fontId="12" fillId="2" borderId="3" xfId="0" applyNumberFormat="1" applyFont="1" applyFill="1" applyBorder="1"/>
    <xf numFmtId="0" fontId="25" fillId="4" borderId="5" xfId="19" applyFont="1" applyFill="1" applyBorder="1"/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3" fontId="12" fillId="0" borderId="2" xfId="0" applyNumberFormat="1" applyFont="1" applyBorder="1"/>
    <xf numFmtId="0" fontId="12" fillId="4" borderId="3" xfId="0" applyFont="1" applyFill="1" applyBorder="1"/>
    <xf numFmtId="0" fontId="12" fillId="4" borderId="5" xfId="0" applyFont="1" applyFill="1" applyBorder="1"/>
    <xf numFmtId="0" fontId="12" fillId="5" borderId="3" xfId="0" applyFont="1" applyFill="1" applyBorder="1"/>
    <xf numFmtId="0" fontId="12" fillId="2" borderId="5" xfId="0" applyFont="1" applyFill="1" applyBorder="1"/>
    <xf numFmtId="164" fontId="12" fillId="0" borderId="2" xfId="0" applyNumberFormat="1" applyFont="1" applyBorder="1"/>
    <xf numFmtId="0" fontId="11" fillId="0" borderId="31" xfId="0" applyFont="1" applyBorder="1"/>
    <xf numFmtId="0" fontId="12" fillId="0" borderId="31" xfId="0" applyFont="1" applyBorder="1"/>
    <xf numFmtId="164" fontId="12" fillId="0" borderId="31" xfId="0" applyNumberFormat="1" applyFont="1" applyBorder="1"/>
    <xf numFmtId="0" fontId="12" fillId="0" borderId="31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25" fillId="3" borderId="5" xfId="19" applyFont="1" applyFill="1" applyBorder="1"/>
    <xf numFmtId="0" fontId="25" fillId="0" borderId="3" xfId="0" applyFont="1" applyBorder="1" applyProtection="1">
      <protection locked="0"/>
    </xf>
    <xf numFmtId="0" fontId="12" fillId="5" borderId="5" xfId="0" applyFont="1" applyFill="1" applyBorder="1"/>
    <xf numFmtId="3" fontId="14" fillId="0" borderId="3" xfId="0" applyNumberFormat="1" applyFont="1" applyBorder="1"/>
    <xf numFmtId="0" fontId="12" fillId="0" borderId="3" xfId="3" applyFont="1" applyBorder="1" applyAlignment="1">
      <alignment horizontal="center"/>
    </xf>
    <xf numFmtId="0" fontId="14" fillId="0" borderId="3" xfId="0" applyFont="1" applyBorder="1"/>
    <xf numFmtId="3" fontId="14" fillId="0" borderId="5" xfId="0" applyNumberFormat="1" applyFont="1" applyBorder="1"/>
    <xf numFmtId="164" fontId="12" fillId="2" borderId="0" xfId="0" applyNumberFormat="1" applyFont="1" applyFill="1"/>
    <xf numFmtId="0" fontId="12" fillId="2" borderId="0" xfId="0" applyFont="1" applyFill="1" applyAlignment="1">
      <alignment horizontal="center"/>
    </xf>
    <xf numFmtId="3" fontId="12" fillId="2" borderId="0" xfId="0" applyNumberFormat="1" applyFont="1" applyFill="1"/>
    <xf numFmtId="0" fontId="12" fillId="2" borderId="5" xfId="3" applyFont="1" applyFill="1" applyBorder="1"/>
    <xf numFmtId="164" fontId="12" fillId="2" borderId="5" xfId="0" applyNumberFormat="1" applyFont="1" applyFill="1" applyBorder="1"/>
    <xf numFmtId="0" fontId="12" fillId="2" borderId="5" xfId="0" applyFont="1" applyFill="1" applyBorder="1" applyProtection="1">
      <protection locked="0"/>
    </xf>
    <xf numFmtId="3" fontId="12" fillId="2" borderId="3" xfId="0" applyNumberFormat="1" applyFont="1" applyFill="1" applyBorder="1" applyProtection="1">
      <protection locked="0"/>
    </xf>
    <xf numFmtId="3" fontId="12" fillId="2" borderId="5" xfId="0" applyNumberFormat="1" applyFont="1" applyFill="1" applyBorder="1" applyProtection="1">
      <protection locked="0"/>
    </xf>
    <xf numFmtId="3" fontId="13" fillId="0" borderId="0" xfId="0" applyNumberFormat="1" applyFont="1" applyProtection="1">
      <protection locked="0"/>
    </xf>
    <xf numFmtId="164" fontId="14" fillId="0" borderId="0" xfId="0" applyNumberFormat="1" applyFont="1" applyProtection="1">
      <protection locked="0"/>
    </xf>
    <xf numFmtId="0" fontId="14" fillId="0" borderId="3" xfId="0" applyFont="1" applyBorder="1" applyProtection="1">
      <protection locked="0"/>
    </xf>
    <xf numFmtId="0" fontId="12" fillId="2" borderId="0" xfId="0" applyFont="1" applyFill="1" applyProtection="1">
      <protection locked="0"/>
    </xf>
    <xf numFmtId="0" fontId="10" fillId="0" borderId="3" xfId="0" applyFont="1" applyBorder="1" applyProtection="1">
      <protection locked="0"/>
    </xf>
    <xf numFmtId="3" fontId="11" fillId="0" borderId="0" xfId="0" applyNumberFormat="1" applyFont="1" applyAlignment="1" applyProtection="1">
      <alignment horizontal="center"/>
      <protection locked="0"/>
    </xf>
    <xf numFmtId="3" fontId="12" fillId="0" borderId="5" xfId="0" applyNumberFormat="1" applyFont="1" applyBorder="1" applyProtection="1">
      <protection locked="0"/>
    </xf>
    <xf numFmtId="0" fontId="12" fillId="0" borderId="2" xfId="0" applyFont="1" applyBorder="1" applyProtection="1">
      <protection locked="0"/>
    </xf>
    <xf numFmtId="3" fontId="11" fillId="0" borderId="0" xfId="1" applyNumberFormat="1" applyFont="1" applyBorder="1" applyProtection="1">
      <protection locked="0"/>
    </xf>
    <xf numFmtId="0" fontId="12" fillId="6" borderId="5" xfId="0" applyFont="1" applyFill="1" applyBorder="1" applyAlignment="1" applyProtection="1">
      <alignment vertical="center"/>
      <protection locked="0"/>
    </xf>
    <xf numFmtId="0" fontId="13" fillId="0" borderId="8" xfId="0" applyFont="1" applyBorder="1" applyAlignment="1">
      <alignment horizontal="center"/>
    </xf>
    <xf numFmtId="3" fontId="11" fillId="0" borderId="8" xfId="0" applyNumberFormat="1" applyFont="1" applyBorder="1"/>
    <xf numFmtId="0" fontId="11" fillId="0" borderId="8" xfId="0" applyFont="1" applyBorder="1"/>
    <xf numFmtId="164" fontId="12" fillId="0" borderId="7" xfId="0" applyNumberFormat="1" applyFont="1" applyBorder="1"/>
    <xf numFmtId="0" fontId="12" fillId="0" borderId="7" xfId="0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3" fontId="12" fillId="0" borderId="22" xfId="0" applyNumberFormat="1" applyFont="1" applyBorder="1"/>
    <xf numFmtId="3" fontId="12" fillId="0" borderId="0" xfId="0" applyNumberFormat="1" applyFont="1" applyAlignment="1">
      <alignment horizontal="center"/>
    </xf>
    <xf numFmtId="3" fontId="12" fillId="0" borderId="24" xfId="0" applyNumberFormat="1" applyFont="1" applyBorder="1"/>
    <xf numFmtId="164" fontId="12" fillId="0" borderId="1" xfId="0" applyNumberFormat="1" applyFont="1" applyBorder="1"/>
    <xf numFmtId="0" fontId="12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12" fillId="0" borderId="25" xfId="0" applyNumberFormat="1" applyFont="1" applyBorder="1"/>
    <xf numFmtId="0" fontId="11" fillId="0" borderId="30" xfId="0" applyFont="1" applyBorder="1"/>
    <xf numFmtId="0" fontId="11" fillId="0" borderId="5" xfId="0" applyFont="1" applyBorder="1" applyAlignment="1">
      <alignment horizontal="left"/>
    </xf>
    <xf numFmtId="0" fontId="12" fillId="0" borderId="21" xfId="0" applyFont="1" applyBorder="1"/>
    <xf numFmtId="0" fontId="10" fillId="0" borderId="7" xfId="0" applyFont="1" applyBorder="1" applyAlignment="1">
      <alignment horizontal="left"/>
    </xf>
    <xf numFmtId="0" fontId="12" fillId="0" borderId="23" xfId="0" applyFont="1" applyBorder="1"/>
    <xf numFmtId="0" fontId="10" fillId="0" borderId="0" xfId="0" applyFont="1" applyAlignment="1">
      <alignment horizontal="left"/>
    </xf>
    <xf numFmtId="0" fontId="12" fillId="0" borderId="17" xfId="0" applyFont="1" applyBorder="1"/>
    <xf numFmtId="0" fontId="10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4" xfId="0" applyFont="1" applyBorder="1"/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Protection="1">
      <protection locked="0"/>
    </xf>
    <xf numFmtId="0" fontId="12" fillId="0" borderId="1" xfId="0" applyFont="1" applyBorder="1"/>
    <xf numFmtId="0" fontId="18" fillId="0" borderId="3" xfId="0" applyFont="1" applyBorder="1" applyProtection="1">
      <protection locked="0"/>
    </xf>
    <xf numFmtId="0" fontId="18" fillId="2" borderId="0" xfId="0" applyFont="1" applyFill="1" applyProtection="1">
      <protection locked="0"/>
    </xf>
    <xf numFmtId="0" fontId="12" fillId="0" borderId="3" xfId="3" applyFont="1" applyBorder="1" applyProtection="1">
      <protection locked="0"/>
    </xf>
    <xf numFmtId="0" fontId="12" fillId="0" borderId="5" xfId="3" applyFont="1" applyBorder="1" applyProtection="1">
      <protection locked="0"/>
    </xf>
    <xf numFmtId="164" fontId="12" fillId="2" borderId="0" xfId="0" applyNumberFormat="1" applyFont="1" applyFill="1" applyProtection="1">
      <protection locked="0"/>
    </xf>
    <xf numFmtId="164" fontId="12" fillId="0" borderId="4" xfId="0" applyNumberFormat="1" applyFont="1" applyBorder="1"/>
    <xf numFmtId="0" fontId="12" fillId="0" borderId="4" xfId="0" applyFont="1" applyBorder="1" applyAlignment="1">
      <alignment horizontal="center"/>
    </xf>
    <xf numFmtId="0" fontId="17" fillId="0" borderId="0" xfId="0" applyFont="1" applyAlignment="1" applyProtection="1">
      <alignment horizontal="center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2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</cellXfs>
  <cellStyles count="20">
    <cellStyle name="Comma" xfId="1" builtinId="3"/>
    <cellStyle name="Normal" xfId="0" builtinId="0"/>
    <cellStyle name="Normal 2" xfId="2" xr:uid="{00000000-0005-0000-0000-000002000000}"/>
    <cellStyle name="Normal 2 2" xfId="4" xr:uid="{00000000-0005-0000-0000-000003000000}"/>
    <cellStyle name="Normal 2 2 2" xfId="6" xr:uid="{00000000-0005-0000-0000-000004000000}"/>
    <cellStyle name="Normal 2 2 3" xfId="8" xr:uid="{00000000-0005-0000-0000-000005000000}"/>
    <cellStyle name="Normal 2 2 4" xfId="10" xr:uid="{00000000-0005-0000-0000-000006000000}"/>
    <cellStyle name="Normal 2 2 5" xfId="12" xr:uid="{00000000-0005-0000-0000-000007000000}"/>
    <cellStyle name="Normal 2 2 6" xfId="14" xr:uid="{00000000-0005-0000-0000-000008000000}"/>
    <cellStyle name="Normal 2 2 7" xfId="16" xr:uid="{00000000-0005-0000-0000-000009000000}"/>
    <cellStyle name="Normal 2 2 8" xfId="18" xr:uid="{00000000-0005-0000-0000-00000A000000}"/>
    <cellStyle name="Normal 2 3" xfId="5" xr:uid="{00000000-0005-0000-0000-00000B000000}"/>
    <cellStyle name="Normal 2 4" xfId="7" xr:uid="{00000000-0005-0000-0000-00000C000000}"/>
    <cellStyle name="Normal 2 5" xfId="9" xr:uid="{00000000-0005-0000-0000-00000D000000}"/>
    <cellStyle name="Normal 2 6" xfId="11" xr:uid="{00000000-0005-0000-0000-00000E000000}"/>
    <cellStyle name="Normal 2 7" xfId="13" xr:uid="{00000000-0005-0000-0000-00000F000000}"/>
    <cellStyle name="Normal 2 8" xfId="15" xr:uid="{00000000-0005-0000-0000-000010000000}"/>
    <cellStyle name="Normal 2 9" xfId="17" xr:uid="{00000000-0005-0000-0000-000011000000}"/>
    <cellStyle name="Normal 3" xfId="3" xr:uid="{00000000-0005-0000-0000-000012000000}"/>
    <cellStyle name="Normal 4" xfId="19" xr:uid="{00000000-0005-0000-0000-000013000000}"/>
  </cellStyles>
  <dxfs count="153"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showWhiteSpace="0" zoomScaleNormal="100" workbookViewId="0">
      <selection activeCell="D32" sqref="D32"/>
    </sheetView>
  </sheetViews>
  <sheetFormatPr defaultColWidth="9.140625" defaultRowHeight="12.75" x14ac:dyDescent="0.2"/>
  <cols>
    <col min="1" max="1" width="1.140625" style="3" customWidth="1"/>
    <col min="2" max="2" width="12.140625" style="3" customWidth="1"/>
    <col min="3" max="3" width="11.5703125" style="3" bestFit="1" customWidth="1"/>
    <col min="4" max="4" width="15.42578125" style="3" customWidth="1"/>
    <col min="5" max="5" width="18.42578125" style="28" customWidth="1"/>
    <col min="6" max="6" width="21.140625" style="3" customWidth="1"/>
    <col min="7" max="7" width="22.42578125" style="3" customWidth="1"/>
    <col min="8" max="8" width="9.140625" style="3" hidden="1" customWidth="1"/>
    <col min="9" max="16384" width="9.140625" style="3"/>
  </cols>
  <sheetData>
    <row r="1" spans="1:8" ht="60" customHeight="1" x14ac:dyDescent="0.2">
      <c r="A1" s="217" t="s">
        <v>827</v>
      </c>
      <c r="B1" s="217"/>
      <c r="C1" s="218"/>
      <c r="D1" s="218"/>
      <c r="E1" s="218"/>
      <c r="F1" s="218"/>
      <c r="G1" s="218"/>
      <c r="H1" s="218"/>
    </row>
    <row r="2" spans="1:8" ht="13.5" thickBot="1" x14ac:dyDescent="0.25">
      <c r="B2" s="19" t="s">
        <v>341</v>
      </c>
      <c r="C2"/>
      <c r="D2" t="s">
        <v>41</v>
      </c>
      <c r="E2" s="48" t="s">
        <v>42</v>
      </c>
      <c r="F2" t="s">
        <v>43</v>
      </c>
      <c r="G2" t="s">
        <v>44</v>
      </c>
    </row>
    <row r="3" spans="1:8" x14ac:dyDescent="0.2">
      <c r="B3" s="3">
        <v>1001</v>
      </c>
      <c r="C3" s="77" t="s">
        <v>51</v>
      </c>
      <c r="D3" s="65">
        <f>'Federal Only'!B6</f>
        <v>100</v>
      </c>
      <c r="E3" s="65">
        <f>'Federal Only'!B9</f>
        <v>100</v>
      </c>
      <c r="F3" s="65">
        <f>E3-D3</f>
        <v>0</v>
      </c>
      <c r="G3" s="78">
        <f>'Federal Only'!H9</f>
        <v>0</v>
      </c>
    </row>
    <row r="4" spans="1:8" ht="13.5" thickBot="1" x14ac:dyDescent="0.25">
      <c r="C4" s="79" t="s">
        <v>39</v>
      </c>
      <c r="D4" s="41">
        <f>'Abs By Mail'!C49</f>
        <v>60050</v>
      </c>
      <c r="E4" s="41">
        <f>'Abs By Mail'!D51</f>
        <v>60050</v>
      </c>
      <c r="F4" s="41">
        <f>E4-D4</f>
        <v>0</v>
      </c>
      <c r="G4" s="69">
        <f>'Abs By Mail'!H49</f>
        <v>0</v>
      </c>
    </row>
    <row r="5" spans="1:8" x14ac:dyDescent="0.2">
      <c r="B5" s="3">
        <v>1000</v>
      </c>
      <c r="C5" s="60" t="s">
        <v>404</v>
      </c>
      <c r="D5" s="65">
        <f>'HD1-JD1'!D46</f>
        <v>15100</v>
      </c>
      <c r="E5" s="65">
        <f>'HD1-JD1'!D49</f>
        <v>15100</v>
      </c>
      <c r="F5" s="65">
        <f t="shared" ref="F5:F49" si="0">E5-D5</f>
        <v>0</v>
      </c>
      <c r="G5" s="66">
        <f>'HD1-JD1'!J46</f>
        <v>0</v>
      </c>
    </row>
    <row r="6" spans="1:8" x14ac:dyDescent="0.2">
      <c r="B6" s="3">
        <v>1011</v>
      </c>
      <c r="C6" s="61" t="s">
        <v>405</v>
      </c>
      <c r="D6" s="25">
        <f>'HD2-JD1'!D64</f>
        <v>17950</v>
      </c>
      <c r="E6" s="25">
        <f>'HD2-JD1'!D67</f>
        <v>17950</v>
      </c>
      <c r="F6" s="25">
        <f t="shared" si="0"/>
        <v>0</v>
      </c>
      <c r="G6" s="67">
        <f>'HD2-JD1'!J64</f>
        <v>0</v>
      </c>
    </row>
    <row r="7" spans="1:8" x14ac:dyDescent="0.2">
      <c r="B7" s="3">
        <v>1012</v>
      </c>
      <c r="C7" s="61" t="s">
        <v>406</v>
      </c>
      <c r="D7" s="25">
        <f>'HD3-JD1'!D44</f>
        <v>19625</v>
      </c>
      <c r="E7" s="25">
        <f>'HD3-JD1'!D47</f>
        <v>19625</v>
      </c>
      <c r="F7" s="25">
        <f t="shared" si="0"/>
        <v>0</v>
      </c>
      <c r="G7" s="67">
        <f>'HD3-JD1'!J44</f>
        <v>0</v>
      </c>
    </row>
    <row r="8" spans="1:8" x14ac:dyDescent="0.2">
      <c r="B8" s="3">
        <v>1013</v>
      </c>
      <c r="C8" s="61" t="s">
        <v>407</v>
      </c>
      <c r="D8" s="25">
        <f>'HD4-JD1'!D38</f>
        <v>16650</v>
      </c>
      <c r="E8" s="25">
        <f>'HD4-JD1'!D41</f>
        <v>16650</v>
      </c>
      <c r="F8" s="25">
        <f t="shared" si="0"/>
        <v>0</v>
      </c>
      <c r="G8" s="67">
        <f>'HD4-JD1'!J38</f>
        <v>0</v>
      </c>
    </row>
    <row r="9" spans="1:8" x14ac:dyDescent="0.2">
      <c r="B9" s="3">
        <v>1014</v>
      </c>
      <c r="C9" s="61" t="s">
        <v>408</v>
      </c>
      <c r="D9" s="25">
        <f>'HD5-JD3'!D51</f>
        <v>15875</v>
      </c>
      <c r="E9" s="25">
        <f>'HD5-JD3'!D54</f>
        <v>15875</v>
      </c>
      <c r="F9" s="25">
        <f t="shared" si="0"/>
        <v>0</v>
      </c>
      <c r="G9" s="67">
        <f>'HD5-JD3'!J51</f>
        <v>0</v>
      </c>
    </row>
    <row r="10" spans="1:8" ht="13.5" thickBot="1" x14ac:dyDescent="0.25">
      <c r="B10" s="3">
        <v>1016</v>
      </c>
      <c r="C10" s="63" t="s">
        <v>62</v>
      </c>
      <c r="D10" s="33">
        <f>'HD6-JD3'!D44</f>
        <v>20200</v>
      </c>
      <c r="E10" s="33">
        <f>'HD6-JD3'!D46</f>
        <v>20200</v>
      </c>
      <c r="F10" s="33">
        <f t="shared" si="0"/>
        <v>0</v>
      </c>
      <c r="G10" s="68">
        <f>'HD6-JD3'!J44</f>
        <v>0</v>
      </c>
    </row>
    <row r="11" spans="1:8" x14ac:dyDescent="0.2">
      <c r="B11" s="3">
        <v>1017</v>
      </c>
      <c r="C11" s="62" t="s">
        <v>63</v>
      </c>
      <c r="D11" s="32">
        <f>'HD7-JD3'!D40</f>
        <v>17450</v>
      </c>
      <c r="E11" s="32">
        <f>'HD7-JD3'!D42</f>
        <v>17450</v>
      </c>
      <c r="F11" s="32">
        <f t="shared" si="0"/>
        <v>0</v>
      </c>
      <c r="G11" s="80">
        <f>'HD7-JD3'!J11</f>
        <v>0</v>
      </c>
    </row>
    <row r="12" spans="1:8" ht="13.5" thickBot="1" x14ac:dyDescent="0.25">
      <c r="B12" s="3">
        <v>1018</v>
      </c>
      <c r="C12" s="63" t="s">
        <v>64</v>
      </c>
      <c r="D12" s="33">
        <f>'HD8-JD3'!D45</f>
        <v>17425</v>
      </c>
      <c r="E12" s="33">
        <f>'HD8-JD3'!D47</f>
        <v>17425</v>
      </c>
      <c r="F12" s="33">
        <f t="shared" si="0"/>
        <v>0</v>
      </c>
      <c r="G12" s="68">
        <f>'HD8-JD3'!J45</f>
        <v>0</v>
      </c>
    </row>
    <row r="13" spans="1:8" x14ac:dyDescent="0.2">
      <c r="B13" s="3">
        <v>1019</v>
      </c>
      <c r="C13" s="62" t="s">
        <v>65</v>
      </c>
      <c r="D13" s="32">
        <f>'HD9-JD3'!D40</f>
        <v>15725</v>
      </c>
      <c r="E13" s="32">
        <f>'HD9-JD3'!D43</f>
        <v>15725</v>
      </c>
      <c r="F13" s="32">
        <f t="shared" si="0"/>
        <v>0</v>
      </c>
      <c r="G13" s="80">
        <f>'HD9-JD3'!J40</f>
        <v>0</v>
      </c>
    </row>
    <row r="14" spans="1:8" x14ac:dyDescent="0.2">
      <c r="B14" s="3">
        <v>1020</v>
      </c>
      <c r="C14" s="61" t="s">
        <v>66</v>
      </c>
      <c r="D14" s="25">
        <f>'HD10-JD3'!D36</f>
        <v>13650</v>
      </c>
      <c r="E14" s="25">
        <f>'HD10-JD3'!D39</f>
        <v>13650</v>
      </c>
      <c r="F14" s="25">
        <f t="shared" si="0"/>
        <v>0</v>
      </c>
      <c r="G14" s="67">
        <f>'HD10-JD3'!J36</f>
        <v>0</v>
      </c>
    </row>
    <row r="15" spans="1:8" x14ac:dyDescent="0.2">
      <c r="B15" s="3">
        <v>1021</v>
      </c>
      <c r="C15" s="61" t="s">
        <v>67</v>
      </c>
      <c r="D15" s="25">
        <f>'HD11-JD3'!D37</f>
        <v>14575</v>
      </c>
      <c r="E15" s="25">
        <f>'HD11-JD3'!D40</f>
        <v>14575</v>
      </c>
      <c r="F15" s="25">
        <f t="shared" si="0"/>
        <v>0</v>
      </c>
      <c r="G15" s="67">
        <f>'HD11-JD3'!J37</f>
        <v>0</v>
      </c>
    </row>
    <row r="16" spans="1:8" x14ac:dyDescent="0.2">
      <c r="B16" s="3">
        <v>1022</v>
      </c>
      <c r="C16" s="61" t="s">
        <v>68</v>
      </c>
      <c r="D16" s="25">
        <f>'HD12-JD3'!D36</f>
        <v>14375</v>
      </c>
      <c r="E16" s="25">
        <f>'HD12-JD3'!D39</f>
        <v>14375</v>
      </c>
      <c r="F16" s="25">
        <f t="shared" si="0"/>
        <v>0</v>
      </c>
      <c r="G16" s="67">
        <f>'HD12-JD3'!J36</f>
        <v>0</v>
      </c>
    </row>
    <row r="17" spans="2:7" x14ac:dyDescent="0.2">
      <c r="B17" s="3">
        <v>1023</v>
      </c>
      <c r="C17" s="61" t="s">
        <v>69</v>
      </c>
      <c r="D17" s="25">
        <f>'HD13-JD3'!D35</f>
        <v>14325</v>
      </c>
      <c r="E17" s="25">
        <f>'HD13-JD3'!D38</f>
        <v>14325</v>
      </c>
      <c r="F17" s="25">
        <f t="shared" si="0"/>
        <v>0</v>
      </c>
      <c r="G17" s="67">
        <f>'HD13-JD3'!J35</f>
        <v>0</v>
      </c>
    </row>
    <row r="18" spans="2:7" x14ac:dyDescent="0.2">
      <c r="B18" s="3">
        <v>1024</v>
      </c>
      <c r="C18" s="61" t="s">
        <v>70</v>
      </c>
      <c r="D18" s="25">
        <f>'HD14-JD3'!D37</f>
        <v>13875</v>
      </c>
      <c r="E18" s="25">
        <f>'HD14-JD3'!D40</f>
        <v>13875</v>
      </c>
      <c r="F18" s="25">
        <f t="shared" si="0"/>
        <v>0</v>
      </c>
      <c r="G18" s="67">
        <f>'HD14-JD3'!J37</f>
        <v>0</v>
      </c>
    </row>
    <row r="19" spans="2:7" x14ac:dyDescent="0.2">
      <c r="B19" s="3">
        <v>1025</v>
      </c>
      <c r="C19" s="61" t="s">
        <v>71</v>
      </c>
      <c r="D19" s="25">
        <f>'HD15-JD3'!D36</f>
        <v>14575</v>
      </c>
      <c r="E19" s="25">
        <f>'HD15-JD3'!D39</f>
        <v>14575</v>
      </c>
      <c r="F19" s="25">
        <f t="shared" si="0"/>
        <v>0</v>
      </c>
      <c r="G19" s="67">
        <f>'HD15-JD3'!J36</f>
        <v>0</v>
      </c>
    </row>
    <row r="20" spans="2:7" x14ac:dyDescent="0.2">
      <c r="B20" s="3">
        <v>1026</v>
      </c>
      <c r="C20" s="61" t="s">
        <v>72</v>
      </c>
      <c r="D20" s="25">
        <f>'HD16-JD3'!D37</f>
        <v>14675</v>
      </c>
      <c r="E20" s="25">
        <f>'HD16-JD3'!D40</f>
        <v>14675</v>
      </c>
      <c r="F20" s="25">
        <f t="shared" si="0"/>
        <v>0</v>
      </c>
      <c r="G20" s="67">
        <f>'HD16-JD3'!J37</f>
        <v>0</v>
      </c>
    </row>
    <row r="21" spans="2:7" x14ac:dyDescent="0.2">
      <c r="B21" s="3">
        <v>1027</v>
      </c>
      <c r="C21" s="61" t="s">
        <v>73</v>
      </c>
      <c r="D21" s="25">
        <f>'HD17-JD3'!D37</f>
        <v>14375</v>
      </c>
      <c r="E21" s="25">
        <f>'HD17-JD3'!D40</f>
        <v>14375</v>
      </c>
      <c r="F21" s="25">
        <f t="shared" si="0"/>
        <v>0</v>
      </c>
      <c r="G21" s="67">
        <f>'HD17-JD3'!J37</f>
        <v>0</v>
      </c>
    </row>
    <row r="22" spans="2:7" x14ac:dyDescent="0.2">
      <c r="B22" s="3">
        <v>1028</v>
      </c>
      <c r="C22" s="61" t="s">
        <v>74</v>
      </c>
      <c r="D22" s="25">
        <f>'HD18-JD3'!D35</f>
        <v>9675</v>
      </c>
      <c r="E22" s="25">
        <f>'HD18-JD3'!D38</f>
        <v>9675</v>
      </c>
      <c r="F22" s="25">
        <f t="shared" si="0"/>
        <v>0</v>
      </c>
      <c r="G22" s="67">
        <f>'HD18-JD3'!J35</f>
        <v>0</v>
      </c>
    </row>
    <row r="23" spans="2:7" x14ac:dyDescent="0.2">
      <c r="B23" s="3">
        <v>1029</v>
      </c>
      <c r="C23" s="61" t="s">
        <v>75</v>
      </c>
      <c r="D23" s="25">
        <f>'HD19-JD3'!D35</f>
        <v>12725</v>
      </c>
      <c r="E23" s="25">
        <f>'HD19-JD3'!D38</f>
        <v>12725</v>
      </c>
      <c r="F23" s="25">
        <f t="shared" si="0"/>
        <v>0</v>
      </c>
      <c r="G23" s="67">
        <f>'HD19-JD3'!J35</f>
        <v>0</v>
      </c>
    </row>
    <row r="24" spans="2:7" x14ac:dyDescent="0.2">
      <c r="B24" s="3">
        <v>1030</v>
      </c>
      <c r="C24" s="61" t="s">
        <v>76</v>
      </c>
      <c r="D24" s="25">
        <f>'HD20-JD3'!D35</f>
        <v>13500</v>
      </c>
      <c r="E24" s="25">
        <f>'HD20-JD3'!D38</f>
        <v>13500</v>
      </c>
      <c r="F24" s="25">
        <f t="shared" si="0"/>
        <v>0</v>
      </c>
      <c r="G24" s="67">
        <f>'HD20-JD3'!J35</f>
        <v>0</v>
      </c>
    </row>
    <row r="25" spans="2:7" x14ac:dyDescent="0.2">
      <c r="B25" s="3">
        <v>1031</v>
      </c>
      <c r="C25" s="61" t="s">
        <v>77</v>
      </c>
      <c r="D25" s="25">
        <f>'HD21-JD3'!D35</f>
        <v>14425</v>
      </c>
      <c r="E25" s="25">
        <f>'HD21-JD3'!D38</f>
        <v>14425</v>
      </c>
      <c r="F25" s="25">
        <f t="shared" si="0"/>
        <v>0</v>
      </c>
      <c r="G25" s="67">
        <f>'HD21-JD3'!J35</f>
        <v>0</v>
      </c>
    </row>
    <row r="26" spans="2:7" x14ac:dyDescent="0.2">
      <c r="B26" s="3">
        <v>1032</v>
      </c>
      <c r="C26" s="61" t="s">
        <v>78</v>
      </c>
      <c r="D26" s="25">
        <f>'HD22-JD3'!D34</f>
        <v>13325</v>
      </c>
      <c r="E26" s="25">
        <f>'HD22-JD3'!D37</f>
        <v>13325</v>
      </c>
      <c r="F26" s="25">
        <f t="shared" si="0"/>
        <v>0</v>
      </c>
      <c r="G26" s="67">
        <f>'HD22-JD3'!J34</f>
        <v>0</v>
      </c>
    </row>
    <row r="27" spans="2:7" x14ac:dyDescent="0.2">
      <c r="B27" s="3">
        <v>1033</v>
      </c>
      <c r="C27" s="61" t="s">
        <v>79</v>
      </c>
      <c r="D27" s="25">
        <f>'HD23-JD3'!D37</f>
        <v>16275</v>
      </c>
      <c r="E27" s="25">
        <f>'HD23-JD3'!D40</f>
        <v>16275</v>
      </c>
      <c r="F27" s="25">
        <f t="shared" si="0"/>
        <v>0</v>
      </c>
      <c r="G27" s="67">
        <f>'HD23-JD3'!J37</f>
        <v>0</v>
      </c>
    </row>
    <row r="28" spans="2:7" ht="13.5" thickBot="1" x14ac:dyDescent="0.25">
      <c r="B28" s="3">
        <v>1034</v>
      </c>
      <c r="C28" s="63" t="s">
        <v>80</v>
      </c>
      <c r="D28" s="33">
        <f>'HD24-JD3'!D38</f>
        <v>15675</v>
      </c>
      <c r="E28" s="33">
        <f>'HD24-JD3'!D41</f>
        <v>15675</v>
      </c>
      <c r="F28" s="33">
        <f t="shared" si="0"/>
        <v>0</v>
      </c>
      <c r="G28" s="68">
        <f>'HD24-JD3'!J38</f>
        <v>0</v>
      </c>
    </row>
    <row r="29" spans="2:7" x14ac:dyDescent="0.2">
      <c r="B29" s="3">
        <v>1035</v>
      </c>
      <c r="C29" s="62" t="s">
        <v>81</v>
      </c>
      <c r="D29" s="32">
        <f>'HD25-JD3'!D38</f>
        <v>17300</v>
      </c>
      <c r="E29" s="32">
        <f>'HD25-JD3'!D41</f>
        <v>17300</v>
      </c>
      <c r="F29" s="32">
        <f t="shared" si="0"/>
        <v>0</v>
      </c>
      <c r="G29" s="80">
        <f>'HD25-JD3'!J38</f>
        <v>0</v>
      </c>
    </row>
    <row r="30" spans="2:7" x14ac:dyDescent="0.2">
      <c r="B30" s="3">
        <v>1036</v>
      </c>
      <c r="C30" s="61" t="s">
        <v>82</v>
      </c>
      <c r="D30" s="25">
        <f>'HD26-JD3'!D38</f>
        <v>16725</v>
      </c>
      <c r="E30" s="25">
        <f>'HD26-JD3'!D41</f>
        <v>16725</v>
      </c>
      <c r="F30" s="25">
        <f t="shared" si="0"/>
        <v>0</v>
      </c>
      <c r="G30" s="67">
        <f>'HD26-JD3'!J38</f>
        <v>0</v>
      </c>
    </row>
    <row r="31" spans="2:7" x14ac:dyDescent="0.2">
      <c r="B31" s="3">
        <v>1037</v>
      </c>
      <c r="C31" s="61" t="s">
        <v>83</v>
      </c>
      <c r="D31" s="25">
        <f>'HD27-JD3'!D36</f>
        <v>18650</v>
      </c>
      <c r="E31" s="25">
        <f>'HD27-JD3'!D39</f>
        <v>18650</v>
      </c>
      <c r="F31" s="25">
        <f t="shared" si="0"/>
        <v>0</v>
      </c>
      <c r="G31" s="67">
        <f>'HD27-JD3'!J36</f>
        <v>0</v>
      </c>
    </row>
    <row r="32" spans="2:7" x14ac:dyDescent="0.2">
      <c r="B32" s="3">
        <v>1038</v>
      </c>
      <c r="C32" s="61" t="s">
        <v>84</v>
      </c>
      <c r="D32" s="25">
        <f>'HD28-JD3'!D38</f>
        <v>16600</v>
      </c>
      <c r="E32" s="25">
        <f>'HD28-JD3'!D41</f>
        <v>16600</v>
      </c>
      <c r="F32" s="25">
        <f t="shared" si="0"/>
        <v>0</v>
      </c>
      <c r="G32" s="67">
        <f>'HD28-JD3'!J38</f>
        <v>0</v>
      </c>
    </row>
    <row r="33" spans="2:7" x14ac:dyDescent="0.2">
      <c r="B33" s="3">
        <v>1039</v>
      </c>
      <c r="C33" s="61" t="s">
        <v>85</v>
      </c>
      <c r="D33" s="25">
        <f>'HD29-JD3'!D41</f>
        <v>17100</v>
      </c>
      <c r="E33" s="25">
        <f>'HD29-JD3'!D44</f>
        <v>17100</v>
      </c>
      <c r="F33" s="25">
        <f t="shared" si="0"/>
        <v>0</v>
      </c>
      <c r="G33" s="67">
        <f>'HD29-JD3'!J41</f>
        <v>0</v>
      </c>
    </row>
    <row r="34" spans="2:7" x14ac:dyDescent="0.2">
      <c r="B34" s="3">
        <v>1041</v>
      </c>
      <c r="C34" s="61" t="s">
        <v>86</v>
      </c>
      <c r="D34" s="25">
        <f>'HD30-JD3'!D42</f>
        <v>16925</v>
      </c>
      <c r="E34" s="25">
        <f>'HD30-JD3'!D45</f>
        <v>16925</v>
      </c>
      <c r="F34" s="25">
        <f t="shared" si="0"/>
        <v>0</v>
      </c>
      <c r="G34" s="67">
        <f>'HD30-JD3'!J42</f>
        <v>0</v>
      </c>
    </row>
    <row r="35" spans="2:7" ht="13.5" thickBot="1" x14ac:dyDescent="0.25">
      <c r="B35" s="3">
        <v>1040</v>
      </c>
      <c r="C35" s="63" t="s">
        <v>409</v>
      </c>
      <c r="D35" s="33">
        <f>'HD30-JD4'!D36</f>
        <v>2125</v>
      </c>
      <c r="E35" s="33">
        <f>'HD30-JD4'!D39</f>
        <v>2125</v>
      </c>
      <c r="F35" s="33">
        <f t="shared" si="0"/>
        <v>0</v>
      </c>
      <c r="G35" s="68">
        <f>'HD30-JD4'!J36</f>
        <v>0</v>
      </c>
    </row>
    <row r="36" spans="2:7" x14ac:dyDescent="0.2">
      <c r="B36" s="3">
        <v>1042</v>
      </c>
      <c r="C36" s="62" t="s">
        <v>397</v>
      </c>
      <c r="D36" s="32">
        <f>'HD31-JD4'!D34</f>
        <v>15200</v>
      </c>
      <c r="E36" s="32">
        <f>'HD31-JD4'!D37</f>
        <v>15200</v>
      </c>
      <c r="F36" s="32">
        <f t="shared" si="0"/>
        <v>0</v>
      </c>
      <c r="G36" s="80">
        <f>'HD31-JD4'!J34</f>
        <v>0</v>
      </c>
    </row>
    <row r="37" spans="2:7" x14ac:dyDescent="0.2">
      <c r="B37" s="3">
        <v>1043</v>
      </c>
      <c r="C37" s="61" t="s">
        <v>398</v>
      </c>
      <c r="D37" s="25">
        <f>'HD32-JD4'!D34</f>
        <v>12350</v>
      </c>
      <c r="E37" s="25">
        <f>'HD32-JD4'!D37</f>
        <v>12350</v>
      </c>
      <c r="F37" s="25">
        <f t="shared" si="0"/>
        <v>0</v>
      </c>
      <c r="G37" s="67">
        <f>'HD32-JD4'!J34</f>
        <v>0</v>
      </c>
    </row>
    <row r="38" spans="2:7" x14ac:dyDescent="0.2">
      <c r="B38" s="3">
        <v>1044</v>
      </c>
      <c r="C38" s="61" t="s">
        <v>399</v>
      </c>
      <c r="D38" s="25">
        <f>'HD33-JD4'!D36</f>
        <v>17825</v>
      </c>
      <c r="E38" s="25">
        <f>'HD33-JD4'!D39</f>
        <v>17825</v>
      </c>
      <c r="F38" s="25">
        <f t="shared" si="0"/>
        <v>0</v>
      </c>
      <c r="G38" s="67">
        <f>'HD33-JD4'!J36</f>
        <v>0</v>
      </c>
    </row>
    <row r="39" spans="2:7" x14ac:dyDescent="0.2">
      <c r="B39" s="3">
        <v>1045</v>
      </c>
      <c r="C39" s="61" t="s">
        <v>400</v>
      </c>
      <c r="D39" s="25">
        <f>'HD34-JD4'!D38</f>
        <v>19000</v>
      </c>
      <c r="E39" s="25">
        <f>'HD34-JD4'!D40</f>
        <v>19000</v>
      </c>
      <c r="F39" s="25">
        <f t="shared" si="0"/>
        <v>0</v>
      </c>
      <c r="G39" s="67">
        <f>'HD34-JD4'!J38</f>
        <v>0</v>
      </c>
    </row>
    <row r="40" spans="2:7" x14ac:dyDescent="0.2">
      <c r="B40" s="3">
        <v>1046</v>
      </c>
      <c r="C40" s="61" t="s">
        <v>401</v>
      </c>
      <c r="D40" s="25">
        <f>'HD35-JD4'!D38</f>
        <v>17275</v>
      </c>
      <c r="E40" s="25">
        <f>'HD35-JD4'!D39</f>
        <v>17275</v>
      </c>
      <c r="F40" s="25">
        <f t="shared" si="0"/>
        <v>0</v>
      </c>
      <c r="G40" s="67">
        <f>'HD35-JD4'!J38</f>
        <v>0</v>
      </c>
    </row>
    <row r="41" spans="2:7" x14ac:dyDescent="0.2">
      <c r="B41" s="3">
        <v>1048</v>
      </c>
      <c r="C41" s="61" t="s">
        <v>403</v>
      </c>
      <c r="D41" s="25">
        <f>'HD36-JD3'!D38</f>
        <v>2925</v>
      </c>
      <c r="E41" s="25">
        <f>'HD36-JD3'!D41</f>
        <v>2925</v>
      </c>
      <c r="F41" s="25">
        <f t="shared" si="0"/>
        <v>0</v>
      </c>
      <c r="G41" s="67">
        <f>'HD36-JD4'!J97</f>
        <v>0</v>
      </c>
    </row>
    <row r="42" spans="2:7" ht="13.5" thickBot="1" x14ac:dyDescent="0.25">
      <c r="B42" s="3">
        <v>1047</v>
      </c>
      <c r="C42" s="63" t="s">
        <v>402</v>
      </c>
      <c r="D42" s="33">
        <f>'HD36-JD4'!D97</f>
        <v>15350</v>
      </c>
      <c r="E42" s="33">
        <f>'HD36-JD4'!D100</f>
        <v>15350</v>
      </c>
      <c r="F42" s="33">
        <f t="shared" si="0"/>
        <v>0</v>
      </c>
      <c r="G42" s="68">
        <f>'HD36-JD3'!J38</f>
        <v>0</v>
      </c>
    </row>
    <row r="43" spans="2:7" x14ac:dyDescent="0.2">
      <c r="B43" s="3">
        <v>1049</v>
      </c>
      <c r="C43" s="62" t="s">
        <v>88</v>
      </c>
      <c r="D43" s="25">
        <f>SUM('HD37-JD3'!D110)</f>
        <v>11175</v>
      </c>
      <c r="E43" s="32">
        <f>'HD37-JD3'!D113</f>
        <v>11175</v>
      </c>
      <c r="F43" s="32">
        <f t="shared" si="0"/>
        <v>0</v>
      </c>
      <c r="G43" s="80">
        <f>'HD37-JD4'!J86</f>
        <v>0</v>
      </c>
    </row>
    <row r="44" spans="2:7" x14ac:dyDescent="0.2">
      <c r="B44" s="3">
        <v>1053</v>
      </c>
      <c r="C44" s="61" t="s">
        <v>87</v>
      </c>
      <c r="D44" s="25">
        <f>'HD37-JD4'!D86</f>
        <v>6050</v>
      </c>
      <c r="E44" s="25">
        <f>'HD37-JD4'!D88</f>
        <v>6050</v>
      </c>
      <c r="F44" s="25">
        <f t="shared" si="0"/>
        <v>0</v>
      </c>
      <c r="G44" s="67">
        <f>'HD37-JD3'!J110</f>
        <v>0</v>
      </c>
    </row>
    <row r="45" spans="2:7" x14ac:dyDescent="0.2">
      <c r="B45" s="3">
        <v>1057</v>
      </c>
      <c r="C45" s="61" t="s">
        <v>89</v>
      </c>
      <c r="D45" s="25">
        <f>'HD38-JD4'!D81</f>
        <v>9750</v>
      </c>
      <c r="E45" s="25">
        <f>'HD38-JD4'!D84</f>
        <v>9750</v>
      </c>
      <c r="F45" s="25">
        <f t="shared" si="0"/>
        <v>0</v>
      </c>
      <c r="G45" s="67">
        <f>'HD38-JD4'!J81</f>
        <v>0</v>
      </c>
    </row>
    <row r="46" spans="2:7" x14ac:dyDescent="0.2">
      <c r="B46" s="3">
        <v>1066</v>
      </c>
      <c r="C46" s="61" t="s">
        <v>91</v>
      </c>
      <c r="D46" s="25">
        <f>SUM('HD39-JD2'!D74)</f>
        <v>8250</v>
      </c>
      <c r="E46" s="25">
        <f>SUM('HD39-JD2'!D76)</f>
        <v>8250</v>
      </c>
      <c r="F46" s="25">
        <f>E47-D47</f>
        <v>0</v>
      </c>
      <c r="G46" s="67">
        <f>'HD39-JD4'!J69</f>
        <v>0</v>
      </c>
    </row>
    <row r="47" spans="2:7" x14ac:dyDescent="0.2">
      <c r="B47" s="3">
        <v>1061</v>
      </c>
      <c r="C47" s="61" t="s">
        <v>90</v>
      </c>
      <c r="D47" s="25">
        <f>'HD39-JD4'!D69</f>
        <v>5575</v>
      </c>
      <c r="E47" s="25">
        <f>'HD39-JD4'!D71</f>
        <v>5575</v>
      </c>
      <c r="F47" s="25">
        <f>E46-D46</f>
        <v>0</v>
      </c>
      <c r="G47" s="67">
        <f>'HD39-JD2'!J74</f>
        <v>0</v>
      </c>
    </row>
    <row r="48" spans="2:7" x14ac:dyDescent="0.2">
      <c r="B48" s="3">
        <v>1071</v>
      </c>
      <c r="C48" s="61" t="s">
        <v>92</v>
      </c>
      <c r="D48" s="25">
        <f>'HD40-JD2'!D69</f>
        <v>8500</v>
      </c>
      <c r="E48" s="25">
        <f>'HD40-JD2'!D72</f>
        <v>8500</v>
      </c>
      <c r="F48" s="25">
        <f t="shared" si="0"/>
        <v>0</v>
      </c>
      <c r="G48" s="67">
        <f>'HD40-JD2'!J69</f>
        <v>0</v>
      </c>
    </row>
    <row r="49" spans="3:7" ht="13.5" thickBot="1" x14ac:dyDescent="0.25">
      <c r="C49" s="81" t="s">
        <v>45</v>
      </c>
      <c r="D49" s="82">
        <f>SUM(D3:D48)</f>
        <v>680825</v>
      </c>
      <c r="E49" s="82">
        <f>SUM(E3:E48)</f>
        <v>680825</v>
      </c>
      <c r="F49" s="82">
        <f t="shared" si="0"/>
        <v>0</v>
      </c>
      <c r="G49" s="83"/>
    </row>
    <row r="50" spans="3:7" x14ac:dyDescent="0.2">
      <c r="C50"/>
      <c r="D50"/>
      <c r="E50" s="48"/>
      <c r="F50"/>
      <c r="G50"/>
    </row>
    <row r="52" spans="3:7" x14ac:dyDescent="0.2">
      <c r="D52" s="28"/>
    </row>
  </sheetData>
  <sheetProtection selectLockedCells="1"/>
  <mergeCells count="1">
    <mergeCell ref="A1:H1"/>
  </mergeCells>
  <phoneticPr fontId="21" type="noConversion"/>
  <printOptions gridLines="1"/>
  <pageMargins left="0.7" right="0.7" top="0.75" bottom="0.75" header="0.3" footer="0.3"/>
  <pageSetup scale="8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showWhiteSpace="0" zoomScaleNormal="100" workbookViewId="0">
      <selection activeCell="W44" sqref="W44"/>
    </sheetView>
  </sheetViews>
  <sheetFormatPr defaultColWidth="9.140625" defaultRowHeight="12.75" x14ac:dyDescent="0.2"/>
  <cols>
    <col min="1" max="1" width="8.85546875" style="3" customWidth="1"/>
    <col min="2" max="2" width="13.140625" style="3" customWidth="1"/>
    <col min="3" max="3" width="13.85546875" style="21" customWidth="1"/>
    <col min="4" max="4" width="13.42578125" style="21" customWidth="1"/>
    <col min="5" max="8" width="13.140625" style="21" customWidth="1"/>
    <col min="9" max="9" width="4.85546875" style="21" customWidth="1"/>
    <col min="10" max="17" width="9.140625" style="3" hidden="1" customWidth="1"/>
    <col min="18" max="16384" width="9.140625" style="3"/>
  </cols>
  <sheetData>
    <row r="1" spans="1:18" ht="51.75" customHeight="1" x14ac:dyDescent="0.2">
      <c r="B1" s="219" t="s">
        <v>828</v>
      </c>
      <c r="C1" s="220"/>
      <c r="D1" s="220"/>
      <c r="E1" s="220"/>
      <c r="F1" s="220"/>
      <c r="G1" s="220"/>
      <c r="H1" s="220"/>
      <c r="I1" s="220"/>
    </row>
    <row r="2" spans="1:18" ht="51" x14ac:dyDescent="0.2">
      <c r="A2" s="17" t="s">
        <v>341</v>
      </c>
      <c r="B2" s="58"/>
      <c r="C2" s="59" t="s">
        <v>823</v>
      </c>
      <c r="D2" s="59" t="s">
        <v>818</v>
      </c>
      <c r="E2" s="59" t="s">
        <v>819</v>
      </c>
      <c r="F2" s="59" t="s">
        <v>820</v>
      </c>
      <c r="G2" s="59" t="s">
        <v>821</v>
      </c>
      <c r="H2" s="59" t="s">
        <v>822</v>
      </c>
      <c r="I2" s="74"/>
    </row>
    <row r="3" spans="1:18" ht="12.75" customHeight="1" x14ac:dyDescent="0.2">
      <c r="A3" s="84">
        <f>Totals!B5</f>
        <v>1000</v>
      </c>
      <c r="B3" s="75" t="s">
        <v>404</v>
      </c>
      <c r="C3" s="42">
        <v>2</v>
      </c>
      <c r="D3" s="52">
        <v>4</v>
      </c>
      <c r="E3" s="42">
        <v>2</v>
      </c>
      <c r="F3" s="52">
        <v>1</v>
      </c>
      <c r="G3" s="52">
        <v>1</v>
      </c>
      <c r="H3" s="52">
        <v>1</v>
      </c>
      <c r="I3" s="85"/>
      <c r="R3" s="28"/>
    </row>
    <row r="4" spans="1:18" x14ac:dyDescent="0.2">
      <c r="A4" s="84">
        <f>Totals!B6</f>
        <v>1011</v>
      </c>
      <c r="B4" s="75" t="s">
        <v>405</v>
      </c>
      <c r="C4" s="42">
        <v>2</v>
      </c>
      <c r="D4" s="52">
        <v>4</v>
      </c>
      <c r="E4" s="52">
        <v>2</v>
      </c>
      <c r="F4" s="52">
        <v>1</v>
      </c>
      <c r="G4" s="52">
        <v>1</v>
      </c>
      <c r="H4" s="52">
        <v>1</v>
      </c>
      <c r="I4" s="85"/>
      <c r="R4" s="28"/>
    </row>
    <row r="5" spans="1:18" x14ac:dyDescent="0.2">
      <c r="A5" s="84">
        <f>Totals!B7</f>
        <v>1012</v>
      </c>
      <c r="B5" s="75" t="s">
        <v>406</v>
      </c>
      <c r="C5" s="42">
        <v>2</v>
      </c>
      <c r="D5" s="42">
        <v>4</v>
      </c>
      <c r="E5" s="42">
        <v>2</v>
      </c>
      <c r="F5" s="42">
        <v>1</v>
      </c>
      <c r="G5" s="42">
        <v>1</v>
      </c>
      <c r="H5" s="42">
        <v>1</v>
      </c>
      <c r="I5" s="85"/>
      <c r="R5" s="28"/>
    </row>
    <row r="6" spans="1:18" x14ac:dyDescent="0.2">
      <c r="A6" s="84">
        <f>Totals!B8</f>
        <v>1013</v>
      </c>
      <c r="B6" s="75" t="s">
        <v>407</v>
      </c>
      <c r="C6" s="42">
        <v>2</v>
      </c>
      <c r="D6" s="42">
        <v>4</v>
      </c>
      <c r="E6" s="42">
        <v>2</v>
      </c>
      <c r="F6" s="42">
        <v>1</v>
      </c>
      <c r="G6" s="42">
        <v>1</v>
      </c>
      <c r="H6" s="42">
        <v>1</v>
      </c>
      <c r="I6" s="85"/>
      <c r="R6" s="28"/>
    </row>
    <row r="7" spans="1:18" x14ac:dyDescent="0.2">
      <c r="A7" s="84">
        <f>Totals!B9</f>
        <v>1014</v>
      </c>
      <c r="B7" s="75" t="s">
        <v>408</v>
      </c>
      <c r="C7" s="42">
        <v>2</v>
      </c>
      <c r="D7" s="42">
        <v>4</v>
      </c>
      <c r="E7" s="42">
        <v>2</v>
      </c>
      <c r="F7" s="42">
        <v>1</v>
      </c>
      <c r="G7" s="42">
        <v>1</v>
      </c>
      <c r="H7" s="42">
        <v>1</v>
      </c>
      <c r="I7" s="85"/>
      <c r="R7" s="28"/>
    </row>
    <row r="8" spans="1:18" ht="13.5" thickBot="1" x14ac:dyDescent="0.25">
      <c r="A8" s="88">
        <f>Totals!B10</f>
        <v>1016</v>
      </c>
      <c r="B8" s="76" t="s">
        <v>62</v>
      </c>
      <c r="C8" s="64">
        <v>2</v>
      </c>
      <c r="D8" s="64">
        <v>4</v>
      </c>
      <c r="E8" s="64">
        <v>2</v>
      </c>
      <c r="F8" s="64">
        <v>1</v>
      </c>
      <c r="G8" s="64">
        <v>1</v>
      </c>
      <c r="H8" s="64">
        <v>1</v>
      </c>
      <c r="I8" s="89"/>
      <c r="R8" s="28"/>
    </row>
    <row r="9" spans="1:18" x14ac:dyDescent="0.2">
      <c r="A9" s="86">
        <f>Totals!B11</f>
        <v>1017</v>
      </c>
      <c r="B9" s="43" t="s">
        <v>63</v>
      </c>
      <c r="C9" s="44">
        <v>2</v>
      </c>
      <c r="D9" s="44">
        <v>1</v>
      </c>
      <c r="E9" s="44">
        <v>2</v>
      </c>
      <c r="F9" s="44">
        <v>1</v>
      </c>
      <c r="G9" s="44">
        <v>1</v>
      </c>
      <c r="H9" s="44">
        <v>4</v>
      </c>
      <c r="I9" s="87"/>
      <c r="R9" s="28"/>
    </row>
    <row r="10" spans="1:18" ht="12.75" customHeight="1" thickBot="1" x14ac:dyDescent="0.25">
      <c r="A10" s="88">
        <f>Totals!B12</f>
        <v>1018</v>
      </c>
      <c r="B10" s="76" t="s">
        <v>64</v>
      </c>
      <c r="C10" s="64">
        <v>2</v>
      </c>
      <c r="D10" s="64">
        <v>1</v>
      </c>
      <c r="E10" s="64">
        <v>2</v>
      </c>
      <c r="F10" s="64">
        <v>1</v>
      </c>
      <c r="G10" s="64">
        <v>1</v>
      </c>
      <c r="H10" s="64">
        <v>4</v>
      </c>
      <c r="I10" s="89"/>
      <c r="R10" s="28"/>
    </row>
    <row r="11" spans="1:18" x14ac:dyDescent="0.2">
      <c r="A11" s="86">
        <f>Totals!B13</f>
        <v>1019</v>
      </c>
      <c r="B11" s="43" t="s">
        <v>65</v>
      </c>
      <c r="C11" s="44">
        <v>2</v>
      </c>
      <c r="D11" s="44">
        <v>1</v>
      </c>
      <c r="E11" s="44">
        <v>4</v>
      </c>
      <c r="F11" s="44">
        <v>1</v>
      </c>
      <c r="G11" s="44">
        <v>1</v>
      </c>
      <c r="H11" s="44">
        <v>1</v>
      </c>
      <c r="I11" s="87"/>
      <c r="R11" s="28"/>
    </row>
    <row r="12" spans="1:18" x14ac:dyDescent="0.2">
      <c r="A12" s="84">
        <f>Totals!B14</f>
        <v>1020</v>
      </c>
      <c r="B12" s="75" t="s">
        <v>66</v>
      </c>
      <c r="C12" s="42">
        <v>2</v>
      </c>
      <c r="D12" s="42">
        <v>1</v>
      </c>
      <c r="E12" s="42">
        <v>4</v>
      </c>
      <c r="F12" s="42">
        <v>1</v>
      </c>
      <c r="G12" s="42">
        <v>1</v>
      </c>
      <c r="H12" s="42">
        <v>1</v>
      </c>
      <c r="I12" s="85"/>
      <c r="R12" s="28"/>
    </row>
    <row r="13" spans="1:18" x14ac:dyDescent="0.2">
      <c r="A13" s="84">
        <f>Totals!B15</f>
        <v>1021</v>
      </c>
      <c r="B13" s="75" t="s">
        <v>67</v>
      </c>
      <c r="C13" s="42">
        <v>2</v>
      </c>
      <c r="D13" s="42">
        <v>1</v>
      </c>
      <c r="E13" s="42">
        <v>4</v>
      </c>
      <c r="F13" s="42">
        <v>1</v>
      </c>
      <c r="G13" s="42">
        <v>1</v>
      </c>
      <c r="H13" s="42">
        <v>1</v>
      </c>
      <c r="I13" s="85"/>
      <c r="R13" s="28"/>
    </row>
    <row r="14" spans="1:18" x14ac:dyDescent="0.2">
      <c r="A14" s="84">
        <f>Totals!B16</f>
        <v>1022</v>
      </c>
      <c r="B14" s="75" t="s">
        <v>68</v>
      </c>
      <c r="C14" s="42">
        <v>2</v>
      </c>
      <c r="D14" s="42">
        <v>1</v>
      </c>
      <c r="E14" s="42">
        <v>4</v>
      </c>
      <c r="F14" s="42">
        <v>1</v>
      </c>
      <c r="G14" s="42">
        <v>1</v>
      </c>
      <c r="H14" s="42">
        <v>1</v>
      </c>
      <c r="I14" s="85"/>
      <c r="R14" s="28"/>
    </row>
    <row r="15" spans="1:18" x14ac:dyDescent="0.2">
      <c r="A15" s="84">
        <f>Totals!B17</f>
        <v>1023</v>
      </c>
      <c r="B15" s="75" t="s">
        <v>69</v>
      </c>
      <c r="C15" s="42">
        <v>2</v>
      </c>
      <c r="D15" s="42">
        <v>1</v>
      </c>
      <c r="E15" s="42">
        <v>4</v>
      </c>
      <c r="F15" s="42">
        <v>1</v>
      </c>
      <c r="G15" s="42">
        <v>1</v>
      </c>
      <c r="H15" s="42">
        <v>1</v>
      </c>
      <c r="I15" s="85"/>
      <c r="R15" s="28"/>
    </row>
    <row r="16" spans="1:18" x14ac:dyDescent="0.2">
      <c r="A16" s="84">
        <f>Totals!B18</f>
        <v>1024</v>
      </c>
      <c r="B16" s="75" t="s">
        <v>70</v>
      </c>
      <c r="C16" s="42">
        <v>2</v>
      </c>
      <c r="D16" s="42">
        <v>1</v>
      </c>
      <c r="E16" s="42">
        <v>4</v>
      </c>
      <c r="F16" s="42">
        <v>1</v>
      </c>
      <c r="G16" s="42">
        <v>1</v>
      </c>
      <c r="H16" s="42">
        <v>1</v>
      </c>
      <c r="I16" s="85"/>
      <c r="R16" s="28"/>
    </row>
    <row r="17" spans="1:18" x14ac:dyDescent="0.2">
      <c r="A17" s="84">
        <f>Totals!B19</f>
        <v>1025</v>
      </c>
      <c r="B17" s="75" t="s">
        <v>71</v>
      </c>
      <c r="C17" s="42">
        <v>2</v>
      </c>
      <c r="D17" s="42">
        <v>1</v>
      </c>
      <c r="E17" s="42">
        <v>4</v>
      </c>
      <c r="F17" s="42">
        <v>1</v>
      </c>
      <c r="G17" s="42">
        <v>1</v>
      </c>
      <c r="H17" s="42">
        <v>1</v>
      </c>
      <c r="I17" s="85"/>
      <c r="R17" s="28"/>
    </row>
    <row r="18" spans="1:18" x14ac:dyDescent="0.2">
      <c r="A18" s="84">
        <f>Totals!B20</f>
        <v>1026</v>
      </c>
      <c r="B18" s="75" t="s">
        <v>72</v>
      </c>
      <c r="C18" s="42">
        <v>2</v>
      </c>
      <c r="D18" s="42">
        <v>1</v>
      </c>
      <c r="E18" s="42">
        <v>4</v>
      </c>
      <c r="F18" s="42">
        <v>1</v>
      </c>
      <c r="G18" s="42">
        <v>1</v>
      </c>
      <c r="H18" s="42">
        <v>1</v>
      </c>
      <c r="I18" s="85"/>
      <c r="R18" s="28"/>
    </row>
    <row r="19" spans="1:18" x14ac:dyDescent="0.2">
      <c r="A19" s="84">
        <f>Totals!B21</f>
        <v>1027</v>
      </c>
      <c r="B19" s="75" t="s">
        <v>73</v>
      </c>
      <c r="C19" s="42">
        <v>2</v>
      </c>
      <c r="D19" s="42">
        <v>1</v>
      </c>
      <c r="E19" s="42">
        <v>4</v>
      </c>
      <c r="F19" s="42">
        <v>1</v>
      </c>
      <c r="G19" s="42">
        <v>1</v>
      </c>
      <c r="H19" s="42">
        <v>1</v>
      </c>
      <c r="I19" s="85"/>
      <c r="R19" s="28"/>
    </row>
    <row r="20" spans="1:18" x14ac:dyDescent="0.2">
      <c r="A20" s="84">
        <f>Totals!B22</f>
        <v>1028</v>
      </c>
      <c r="B20" s="75" t="s">
        <v>74</v>
      </c>
      <c r="C20" s="42">
        <v>2</v>
      </c>
      <c r="D20" s="42">
        <v>1</v>
      </c>
      <c r="E20" s="42">
        <v>4</v>
      </c>
      <c r="F20" s="42">
        <v>1</v>
      </c>
      <c r="G20" s="42">
        <v>1</v>
      </c>
      <c r="H20" s="42">
        <v>1</v>
      </c>
      <c r="I20" s="85"/>
      <c r="R20" s="28"/>
    </row>
    <row r="21" spans="1:18" x14ac:dyDescent="0.2">
      <c r="A21" s="84">
        <f>Totals!B23</f>
        <v>1029</v>
      </c>
      <c r="B21" s="75" t="s">
        <v>75</v>
      </c>
      <c r="C21" s="42">
        <v>2</v>
      </c>
      <c r="D21" s="42">
        <v>1</v>
      </c>
      <c r="E21" s="42">
        <v>4</v>
      </c>
      <c r="F21" s="42">
        <v>1</v>
      </c>
      <c r="G21" s="42">
        <v>1</v>
      </c>
      <c r="H21" s="42">
        <v>1</v>
      </c>
      <c r="I21" s="85"/>
      <c r="R21" s="28"/>
    </row>
    <row r="22" spans="1:18" x14ac:dyDescent="0.2">
      <c r="A22" s="84">
        <f>Totals!B24</f>
        <v>1030</v>
      </c>
      <c r="B22" s="75" t="s">
        <v>76</v>
      </c>
      <c r="C22" s="42">
        <v>2</v>
      </c>
      <c r="D22" s="42">
        <v>1</v>
      </c>
      <c r="E22" s="42">
        <v>4</v>
      </c>
      <c r="F22" s="42">
        <v>1</v>
      </c>
      <c r="G22" s="42">
        <v>1</v>
      </c>
      <c r="H22" s="42">
        <v>1</v>
      </c>
      <c r="I22" s="85"/>
      <c r="R22" s="28"/>
    </row>
    <row r="23" spans="1:18" x14ac:dyDescent="0.2">
      <c r="A23" s="84">
        <f>Totals!B25</f>
        <v>1031</v>
      </c>
      <c r="B23" s="75" t="s">
        <v>77</v>
      </c>
      <c r="C23" s="42">
        <v>2</v>
      </c>
      <c r="D23" s="42">
        <v>1</v>
      </c>
      <c r="E23" s="42">
        <v>4</v>
      </c>
      <c r="F23" s="42">
        <v>1</v>
      </c>
      <c r="G23" s="42">
        <v>1</v>
      </c>
      <c r="H23" s="42">
        <v>1</v>
      </c>
      <c r="I23" s="85"/>
      <c r="R23" s="28"/>
    </row>
    <row r="24" spans="1:18" x14ac:dyDescent="0.2">
      <c r="A24" s="84">
        <f>Totals!B26</f>
        <v>1032</v>
      </c>
      <c r="B24" s="75" t="s">
        <v>78</v>
      </c>
      <c r="C24" s="42">
        <v>2</v>
      </c>
      <c r="D24" s="42">
        <v>1</v>
      </c>
      <c r="E24" s="42">
        <v>4</v>
      </c>
      <c r="F24" s="42">
        <v>1</v>
      </c>
      <c r="G24" s="42">
        <v>1</v>
      </c>
      <c r="H24" s="42">
        <v>1</v>
      </c>
      <c r="I24" s="85"/>
      <c r="R24" s="28"/>
    </row>
    <row r="25" spans="1:18" x14ac:dyDescent="0.2">
      <c r="A25" s="84">
        <f>Totals!B27</f>
        <v>1033</v>
      </c>
      <c r="B25" s="75" t="s">
        <v>79</v>
      </c>
      <c r="C25" s="42">
        <v>2</v>
      </c>
      <c r="D25" s="42">
        <v>1</v>
      </c>
      <c r="E25" s="42">
        <v>4</v>
      </c>
      <c r="F25" s="42">
        <v>1</v>
      </c>
      <c r="G25" s="42">
        <v>1</v>
      </c>
      <c r="H25" s="42">
        <v>1</v>
      </c>
      <c r="I25" s="85"/>
      <c r="R25" s="28"/>
    </row>
    <row r="26" spans="1:18" ht="12.75" customHeight="1" thickBot="1" x14ac:dyDescent="0.25">
      <c r="A26" s="88">
        <f>Totals!B28</f>
        <v>1034</v>
      </c>
      <c r="B26" s="76" t="s">
        <v>80</v>
      </c>
      <c r="C26" s="64">
        <v>2</v>
      </c>
      <c r="D26" s="64">
        <v>1</v>
      </c>
      <c r="E26" s="64">
        <v>4</v>
      </c>
      <c r="F26" s="64">
        <v>1</v>
      </c>
      <c r="G26" s="64">
        <v>1</v>
      </c>
      <c r="H26" s="64">
        <v>1</v>
      </c>
      <c r="I26" s="89"/>
      <c r="R26" s="28"/>
    </row>
    <row r="27" spans="1:18" x14ac:dyDescent="0.2">
      <c r="A27" s="86">
        <f>Totals!B29</f>
        <v>1035</v>
      </c>
      <c r="B27" s="43" t="s">
        <v>81</v>
      </c>
      <c r="C27" s="44">
        <v>2</v>
      </c>
      <c r="D27" s="44">
        <v>1</v>
      </c>
      <c r="E27" s="44">
        <v>2</v>
      </c>
      <c r="F27" s="44">
        <v>1</v>
      </c>
      <c r="G27" s="44">
        <v>1</v>
      </c>
      <c r="H27" s="44">
        <v>4</v>
      </c>
      <c r="I27" s="87"/>
      <c r="R27" s="28"/>
    </row>
    <row r="28" spans="1:18" x14ac:dyDescent="0.2">
      <c r="A28" s="84">
        <f>Totals!B30</f>
        <v>1036</v>
      </c>
      <c r="B28" s="75" t="s">
        <v>82</v>
      </c>
      <c r="C28" s="42">
        <v>2</v>
      </c>
      <c r="D28" s="42">
        <v>1</v>
      </c>
      <c r="E28" s="42">
        <v>2</v>
      </c>
      <c r="F28" s="42">
        <v>1</v>
      </c>
      <c r="G28" s="42">
        <v>1</v>
      </c>
      <c r="H28" s="42">
        <v>4</v>
      </c>
      <c r="I28" s="85"/>
      <c r="R28" s="28"/>
    </row>
    <row r="29" spans="1:18" x14ac:dyDescent="0.2">
      <c r="A29" s="84">
        <f>Totals!B31</f>
        <v>1037</v>
      </c>
      <c r="B29" s="75" t="s">
        <v>83</v>
      </c>
      <c r="C29" s="42">
        <v>2</v>
      </c>
      <c r="D29" s="42">
        <v>1</v>
      </c>
      <c r="E29" s="42">
        <v>2</v>
      </c>
      <c r="F29" s="42">
        <v>1</v>
      </c>
      <c r="G29" s="42">
        <v>1</v>
      </c>
      <c r="H29" s="42">
        <v>4</v>
      </c>
      <c r="I29" s="85"/>
      <c r="R29" s="28"/>
    </row>
    <row r="30" spans="1:18" x14ac:dyDescent="0.2">
      <c r="A30" s="84">
        <f>Totals!B32</f>
        <v>1038</v>
      </c>
      <c r="B30" s="75" t="s">
        <v>84</v>
      </c>
      <c r="C30" s="42">
        <v>2</v>
      </c>
      <c r="D30" s="42">
        <v>1</v>
      </c>
      <c r="E30" s="42">
        <v>2</v>
      </c>
      <c r="F30" s="42">
        <v>1</v>
      </c>
      <c r="G30" s="42">
        <v>1</v>
      </c>
      <c r="H30" s="42">
        <v>4</v>
      </c>
      <c r="I30" s="85"/>
      <c r="R30" s="28"/>
    </row>
    <row r="31" spans="1:18" x14ac:dyDescent="0.2">
      <c r="A31" s="84">
        <f>Totals!B33</f>
        <v>1039</v>
      </c>
      <c r="B31" s="75" t="s">
        <v>85</v>
      </c>
      <c r="C31" s="42">
        <v>2</v>
      </c>
      <c r="D31" s="42">
        <v>1</v>
      </c>
      <c r="E31" s="42">
        <v>2</v>
      </c>
      <c r="F31" s="42">
        <v>1</v>
      </c>
      <c r="G31" s="42">
        <v>1</v>
      </c>
      <c r="H31" s="42">
        <v>4</v>
      </c>
      <c r="I31" s="85"/>
      <c r="R31" s="28"/>
    </row>
    <row r="32" spans="1:18" x14ac:dyDescent="0.2">
      <c r="A32" s="84">
        <f>Totals!B34</f>
        <v>1041</v>
      </c>
      <c r="B32" s="75" t="s">
        <v>86</v>
      </c>
      <c r="C32" s="42">
        <v>2</v>
      </c>
      <c r="D32" s="42">
        <v>1</v>
      </c>
      <c r="E32" s="42">
        <v>2</v>
      </c>
      <c r="F32" s="42">
        <v>1</v>
      </c>
      <c r="G32" s="42">
        <v>1</v>
      </c>
      <c r="H32" s="42">
        <v>4</v>
      </c>
      <c r="I32" s="85"/>
      <c r="R32" s="28"/>
    </row>
    <row r="33" spans="1:18" ht="13.5" thickBot="1" x14ac:dyDescent="0.25">
      <c r="A33" s="88">
        <f>Totals!B35</f>
        <v>1040</v>
      </c>
      <c r="B33" s="76" t="s">
        <v>409</v>
      </c>
      <c r="C33" s="64">
        <v>2</v>
      </c>
      <c r="D33" s="64">
        <v>1</v>
      </c>
      <c r="E33" s="64">
        <v>2</v>
      </c>
      <c r="F33" s="64">
        <v>1</v>
      </c>
      <c r="G33" s="64">
        <v>1</v>
      </c>
      <c r="H33" s="64">
        <v>4</v>
      </c>
      <c r="I33" s="89"/>
      <c r="R33" s="28"/>
    </row>
    <row r="34" spans="1:18" x14ac:dyDescent="0.2">
      <c r="A34" s="86">
        <f>Totals!B36</f>
        <v>1042</v>
      </c>
      <c r="B34" s="43" t="s">
        <v>397</v>
      </c>
      <c r="C34" s="44">
        <v>2</v>
      </c>
      <c r="D34" s="44">
        <v>1</v>
      </c>
      <c r="E34" s="44">
        <v>2</v>
      </c>
      <c r="F34" s="44">
        <v>4</v>
      </c>
      <c r="G34" s="44">
        <v>1</v>
      </c>
      <c r="H34" s="44">
        <v>1</v>
      </c>
      <c r="I34" s="87"/>
      <c r="R34" s="28"/>
    </row>
    <row r="35" spans="1:18" ht="12.75" customHeight="1" x14ac:dyDescent="0.2">
      <c r="A35" s="84">
        <f>Totals!B37</f>
        <v>1043</v>
      </c>
      <c r="B35" s="75" t="s">
        <v>398</v>
      </c>
      <c r="C35" s="42">
        <v>2</v>
      </c>
      <c r="D35" s="42">
        <v>1</v>
      </c>
      <c r="E35" s="42">
        <v>2</v>
      </c>
      <c r="F35" s="42">
        <v>4</v>
      </c>
      <c r="G35" s="42">
        <v>1</v>
      </c>
      <c r="H35" s="42">
        <v>1</v>
      </c>
      <c r="I35" s="85"/>
      <c r="R35" s="28"/>
    </row>
    <row r="36" spans="1:18" x14ac:dyDescent="0.2">
      <c r="A36" s="84">
        <f>Totals!B38</f>
        <v>1044</v>
      </c>
      <c r="B36" s="75" t="s">
        <v>399</v>
      </c>
      <c r="C36" s="42">
        <v>2</v>
      </c>
      <c r="D36" s="42">
        <v>1</v>
      </c>
      <c r="E36" s="42">
        <v>2</v>
      </c>
      <c r="F36" s="42">
        <v>4</v>
      </c>
      <c r="G36" s="42">
        <v>1</v>
      </c>
      <c r="H36" s="42">
        <v>1</v>
      </c>
      <c r="I36" s="85"/>
      <c r="R36" s="28"/>
    </row>
    <row r="37" spans="1:18" x14ac:dyDescent="0.2">
      <c r="A37" s="84">
        <f>Totals!B39</f>
        <v>1045</v>
      </c>
      <c r="B37" s="75" t="s">
        <v>400</v>
      </c>
      <c r="C37" s="42">
        <v>2</v>
      </c>
      <c r="D37" s="42">
        <v>1</v>
      </c>
      <c r="E37" s="42">
        <v>2</v>
      </c>
      <c r="F37" s="42">
        <v>4</v>
      </c>
      <c r="G37" s="42">
        <v>1</v>
      </c>
      <c r="H37" s="42">
        <v>1</v>
      </c>
      <c r="I37" s="85"/>
      <c r="R37" s="28"/>
    </row>
    <row r="38" spans="1:18" x14ac:dyDescent="0.2">
      <c r="A38" s="84">
        <f>Totals!B40</f>
        <v>1046</v>
      </c>
      <c r="B38" s="75" t="s">
        <v>401</v>
      </c>
      <c r="C38" s="42">
        <v>2</v>
      </c>
      <c r="D38" s="42">
        <v>1</v>
      </c>
      <c r="E38" s="42">
        <v>2</v>
      </c>
      <c r="F38" s="42">
        <v>4</v>
      </c>
      <c r="G38" s="42">
        <v>1</v>
      </c>
      <c r="H38" s="42">
        <v>1</v>
      </c>
      <c r="I38" s="85"/>
      <c r="R38" s="28"/>
    </row>
    <row r="39" spans="1:18" x14ac:dyDescent="0.2">
      <c r="A39" s="84">
        <f>Totals!B41</f>
        <v>1048</v>
      </c>
      <c r="B39" s="75" t="s">
        <v>403</v>
      </c>
      <c r="C39" s="42">
        <v>2</v>
      </c>
      <c r="D39" s="42">
        <v>1</v>
      </c>
      <c r="E39" s="42">
        <v>2</v>
      </c>
      <c r="F39" s="42">
        <v>4</v>
      </c>
      <c r="G39" s="42">
        <v>1</v>
      </c>
      <c r="H39" s="42">
        <v>1</v>
      </c>
      <c r="I39" s="85"/>
      <c r="R39" s="28"/>
    </row>
    <row r="40" spans="1:18" ht="13.5" thickBot="1" x14ac:dyDescent="0.25">
      <c r="A40" s="88">
        <f>Totals!B42</f>
        <v>1047</v>
      </c>
      <c r="B40" s="76" t="s">
        <v>402</v>
      </c>
      <c r="C40" s="64">
        <v>2</v>
      </c>
      <c r="D40" s="64">
        <v>1</v>
      </c>
      <c r="E40" s="64">
        <v>2</v>
      </c>
      <c r="F40" s="64">
        <v>4</v>
      </c>
      <c r="G40" s="64">
        <v>1</v>
      </c>
      <c r="H40" s="64">
        <v>1</v>
      </c>
      <c r="I40" s="89"/>
      <c r="R40" s="28"/>
    </row>
    <row r="41" spans="1:18" x14ac:dyDescent="0.2">
      <c r="A41" s="86">
        <f>Totals!B43</f>
        <v>1049</v>
      </c>
      <c r="B41" s="43" t="s">
        <v>88</v>
      </c>
      <c r="C41" s="44">
        <v>2</v>
      </c>
      <c r="D41" s="44">
        <v>1</v>
      </c>
      <c r="E41" s="44">
        <v>2</v>
      </c>
      <c r="F41" s="44">
        <v>1</v>
      </c>
      <c r="G41" s="44">
        <v>3</v>
      </c>
      <c r="H41" s="44">
        <v>1</v>
      </c>
      <c r="I41" s="87"/>
      <c r="R41" s="28"/>
    </row>
    <row r="42" spans="1:18" ht="12.75" customHeight="1" x14ac:dyDescent="0.2">
      <c r="A42" s="84">
        <f>Totals!B44</f>
        <v>1053</v>
      </c>
      <c r="B42" s="75" t="s">
        <v>87</v>
      </c>
      <c r="C42" s="42">
        <v>2</v>
      </c>
      <c r="D42" s="42">
        <v>1</v>
      </c>
      <c r="E42" s="42">
        <v>2</v>
      </c>
      <c r="F42" s="42">
        <v>1</v>
      </c>
      <c r="G42" s="42">
        <v>3</v>
      </c>
      <c r="H42" s="42">
        <v>1</v>
      </c>
      <c r="I42" s="85"/>
      <c r="R42" s="28"/>
    </row>
    <row r="43" spans="1:18" x14ac:dyDescent="0.2">
      <c r="A43" s="84">
        <f>Totals!B45</f>
        <v>1057</v>
      </c>
      <c r="B43" s="75" t="s">
        <v>89</v>
      </c>
      <c r="C43" s="42">
        <v>2</v>
      </c>
      <c r="D43" s="42">
        <v>1</v>
      </c>
      <c r="E43" s="42">
        <v>2</v>
      </c>
      <c r="F43" s="42">
        <v>1</v>
      </c>
      <c r="G43" s="42">
        <v>3</v>
      </c>
      <c r="H43" s="42">
        <v>1</v>
      </c>
      <c r="I43" s="85"/>
      <c r="R43" s="28"/>
    </row>
    <row r="44" spans="1:18" x14ac:dyDescent="0.2">
      <c r="A44" s="84">
        <f>Totals!B46</f>
        <v>1066</v>
      </c>
      <c r="B44" s="75" t="s">
        <v>91</v>
      </c>
      <c r="C44" s="42">
        <v>2</v>
      </c>
      <c r="D44" s="42">
        <v>1</v>
      </c>
      <c r="E44" s="42">
        <v>2</v>
      </c>
      <c r="F44" s="42">
        <v>1</v>
      </c>
      <c r="G44" s="42">
        <v>3</v>
      </c>
      <c r="H44" s="42">
        <v>1</v>
      </c>
      <c r="I44" s="85"/>
      <c r="R44" s="28"/>
    </row>
    <row r="45" spans="1:18" x14ac:dyDescent="0.2">
      <c r="A45" s="84">
        <f>Totals!B47</f>
        <v>1061</v>
      </c>
      <c r="B45" s="75" t="s">
        <v>90</v>
      </c>
      <c r="C45" s="42">
        <v>2</v>
      </c>
      <c r="D45" s="42">
        <v>1</v>
      </c>
      <c r="E45" s="42">
        <v>2</v>
      </c>
      <c r="F45" s="42">
        <v>1</v>
      </c>
      <c r="G45" s="42">
        <v>3</v>
      </c>
      <c r="H45" s="42">
        <v>1</v>
      </c>
      <c r="I45" s="85"/>
      <c r="R45" s="28"/>
    </row>
    <row r="46" spans="1:18" x14ac:dyDescent="0.2">
      <c r="A46" s="84">
        <f>Totals!B48</f>
        <v>1071</v>
      </c>
      <c r="B46" s="75" t="s">
        <v>92</v>
      </c>
      <c r="C46" s="42">
        <v>2</v>
      </c>
      <c r="D46" s="42">
        <v>1</v>
      </c>
      <c r="E46" s="42">
        <v>2</v>
      </c>
      <c r="F46" s="42">
        <v>1</v>
      </c>
      <c r="G46" s="42">
        <v>3</v>
      </c>
      <c r="H46" s="42">
        <v>1</v>
      </c>
      <c r="I46" s="85"/>
      <c r="R46" s="28"/>
    </row>
    <row r="47" spans="1:18" x14ac:dyDescent="0.2">
      <c r="A47" s="3">
        <f>Totals!B3</f>
        <v>1001</v>
      </c>
      <c r="B47" s="43" t="s">
        <v>340</v>
      </c>
      <c r="C47" s="44">
        <v>2</v>
      </c>
      <c r="D47" s="44"/>
      <c r="E47" s="44">
        <v>4</v>
      </c>
      <c r="F47" s="44"/>
      <c r="G47" s="44"/>
      <c r="H47" s="44"/>
      <c r="I47" s="44"/>
    </row>
    <row r="48" spans="1:18" x14ac:dyDescent="0.2">
      <c r="B48" s="45" t="s">
        <v>58</v>
      </c>
      <c r="C48" s="2">
        <f t="shared" ref="C48:H48" si="0">SUM(C3:C47)</f>
        <v>90</v>
      </c>
      <c r="D48" s="2">
        <f t="shared" si="0"/>
        <v>62</v>
      </c>
      <c r="E48" s="2">
        <f t="shared" si="0"/>
        <v>124</v>
      </c>
      <c r="F48" s="2">
        <f t="shared" si="0"/>
        <v>65</v>
      </c>
      <c r="G48" s="2">
        <f t="shared" si="0"/>
        <v>56</v>
      </c>
      <c r="H48" s="2">
        <f t="shared" si="0"/>
        <v>71</v>
      </c>
      <c r="I48" s="2"/>
    </row>
    <row r="49" spans="2:9" x14ac:dyDescent="0.2">
      <c r="B49" s="46" t="s">
        <v>57</v>
      </c>
      <c r="C49" s="5"/>
      <c r="D49" s="5"/>
      <c r="E49" s="5"/>
      <c r="F49" s="5"/>
      <c r="G49" s="5"/>
      <c r="H49" s="5"/>
      <c r="I49" s="6">
        <f>SUM(C48:H48)</f>
        <v>468</v>
      </c>
    </row>
    <row r="51" spans="2:9" ht="15.75" x14ac:dyDescent="0.25">
      <c r="B51" s="4"/>
      <c r="D51" s="1"/>
    </row>
  </sheetData>
  <sheetProtection selectLockedCells="1"/>
  <mergeCells count="1">
    <mergeCell ref="B1:I1"/>
  </mergeCells>
  <phoneticPr fontId="21" type="noConversion"/>
  <conditionalFormatting sqref="C3:H47">
    <cfRule type="cellIs" dxfId="152" priority="1" operator="equal">
      <formula>0</formula>
    </cfRule>
  </conditionalFormatting>
  <printOptions gridLines="1"/>
  <pageMargins left="0.7" right="0.7" top="0.5932291666666667" bottom="0.75" header="0.3" footer="0.3"/>
  <pageSetup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zoomScaleNormal="75" zoomScalePageLayoutView="75" workbookViewId="0">
      <selection activeCell="F7" sqref="F7"/>
    </sheetView>
  </sheetViews>
  <sheetFormatPr defaultColWidth="9.140625" defaultRowHeight="15" x14ac:dyDescent="0.2"/>
  <cols>
    <col min="1" max="1" width="37.85546875" style="7" bestFit="1" customWidth="1"/>
    <col min="2" max="2" width="13.140625" style="7" customWidth="1"/>
    <col min="3" max="4" width="9.140625" style="7" bestFit="1" customWidth="1"/>
    <col min="5" max="5" width="10.140625" style="7" bestFit="1" customWidth="1"/>
    <col min="6" max="6" width="11.85546875" style="7" customWidth="1"/>
    <col min="7" max="7" width="10.85546875" style="8" bestFit="1" customWidth="1"/>
    <col min="8" max="8" width="12.85546875" style="7" bestFit="1" customWidth="1"/>
    <col min="9" max="16384" width="9.140625" style="7"/>
  </cols>
  <sheetData>
    <row r="1" spans="1:8" ht="69" customHeight="1" thickBot="1" x14ac:dyDescent="0.3">
      <c r="A1" s="222" t="s">
        <v>829</v>
      </c>
      <c r="B1" s="223"/>
      <c r="C1" s="223"/>
      <c r="D1" s="223"/>
      <c r="E1" s="223"/>
      <c r="F1" s="223"/>
      <c r="G1" s="223"/>
      <c r="H1" s="223"/>
    </row>
    <row r="2" spans="1:8" ht="16.5" customHeight="1" thickBot="1" x14ac:dyDescent="0.3">
      <c r="A2" s="206"/>
      <c r="B2" s="26"/>
      <c r="C2" s="26"/>
      <c r="D2" s="26"/>
      <c r="E2" s="26"/>
      <c r="F2" s="224" t="s">
        <v>342</v>
      </c>
      <c r="G2" s="225"/>
      <c r="H2" s="97">
        <f>Totals!B3</f>
        <v>1001</v>
      </c>
    </row>
    <row r="3" spans="1:8" ht="13.5" customHeight="1" x14ac:dyDescent="0.25">
      <c r="A3" s="206"/>
      <c r="B3" s="26"/>
      <c r="C3" s="26"/>
      <c r="D3" s="26"/>
      <c r="E3" s="26"/>
      <c r="F3" s="26"/>
      <c r="G3" s="26"/>
      <c r="H3" s="26"/>
    </row>
    <row r="4" spans="1:8" ht="16.5" thickBot="1" x14ac:dyDescent="0.3">
      <c r="A4" s="207"/>
      <c r="B4" s="26" t="s">
        <v>3</v>
      </c>
      <c r="C4" s="221" t="s">
        <v>38</v>
      </c>
      <c r="D4" s="221"/>
      <c r="E4" s="36" t="s">
        <v>35</v>
      </c>
      <c r="F4" s="36" t="s">
        <v>37</v>
      </c>
      <c r="G4" s="37"/>
      <c r="H4" s="10"/>
    </row>
    <row r="5" spans="1:8" ht="15.75" x14ac:dyDescent="0.25">
      <c r="A5" s="26" t="s">
        <v>13</v>
      </c>
      <c r="B5" s="26" t="s">
        <v>36</v>
      </c>
      <c r="C5" s="26" t="s">
        <v>0</v>
      </c>
      <c r="D5" s="26" t="s">
        <v>1</v>
      </c>
      <c r="E5" s="26" t="s">
        <v>36</v>
      </c>
      <c r="F5" s="26" t="s">
        <v>36</v>
      </c>
      <c r="G5" s="26" t="s">
        <v>52</v>
      </c>
      <c r="H5" s="36" t="s">
        <v>42</v>
      </c>
    </row>
    <row r="6" spans="1:8" x14ac:dyDescent="0.2">
      <c r="A6" s="47" t="s">
        <v>93</v>
      </c>
      <c r="B6" s="47">
        <v>100</v>
      </c>
      <c r="C6" s="22">
        <v>1</v>
      </c>
      <c r="D6" s="22">
        <f>SUM(C6+B6-1)</f>
        <v>100</v>
      </c>
      <c r="E6" s="47"/>
      <c r="F6" s="47"/>
      <c r="G6" s="57" t="s">
        <v>53</v>
      </c>
      <c r="H6" s="47">
        <f>MOD(B6,25)</f>
        <v>0</v>
      </c>
    </row>
    <row r="7" spans="1:8" x14ac:dyDescent="0.2">
      <c r="A7" s="203"/>
      <c r="B7" s="203"/>
      <c r="C7" s="215"/>
      <c r="D7" s="215"/>
      <c r="E7" s="203"/>
      <c r="F7" s="203">
        <v>400</v>
      </c>
      <c r="G7" s="216" t="s">
        <v>47</v>
      </c>
      <c r="H7" s="203"/>
    </row>
    <row r="8" spans="1:8" ht="15.75" x14ac:dyDescent="0.25">
      <c r="A8" s="203"/>
      <c r="B8" s="203"/>
      <c r="C8" s="203"/>
      <c r="D8" s="203"/>
      <c r="E8" s="203"/>
      <c r="F8" s="204"/>
      <c r="G8" s="205"/>
      <c r="H8" s="203"/>
    </row>
    <row r="9" spans="1:8" x14ac:dyDescent="0.2">
      <c r="A9" s="10" t="s">
        <v>40</v>
      </c>
      <c r="B9" s="27">
        <f>D6-C6+1</f>
        <v>100</v>
      </c>
      <c r="C9" s="10"/>
      <c r="D9" s="10"/>
      <c r="E9" s="35"/>
      <c r="F9" s="10"/>
      <c r="G9" s="37"/>
      <c r="H9" s="10">
        <f>SUM(H6:H8)</f>
        <v>0</v>
      </c>
    </row>
    <row r="10" spans="1:8" x14ac:dyDescent="0.2">
      <c r="A10" s="10"/>
      <c r="B10" s="10"/>
    </row>
  </sheetData>
  <sheetProtection selectLockedCells="1" selectUnlockedCells="1"/>
  <mergeCells count="3">
    <mergeCell ref="C4:D4"/>
    <mergeCell ref="A1:H1"/>
    <mergeCell ref="F2:G2"/>
  </mergeCells>
  <phoneticPr fontId="21" type="noConversion"/>
  <conditionalFormatting sqref="B6:B7">
    <cfRule type="cellIs" dxfId="151" priority="2" operator="equal">
      <formula>0</formula>
    </cfRule>
  </conditionalFormatting>
  <conditionalFormatting sqref="E6:F7">
    <cfRule type="cellIs" dxfId="150" priority="1" operator="equal">
      <formula>0</formula>
    </cfRule>
  </conditionalFormatting>
  <printOptions gridLines="1"/>
  <pageMargins left="0.25" right="0.25" top="0.72499999999999998" bottom="0.25" header="0.5" footer="0.5"/>
  <pageSetup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2"/>
  <sheetViews>
    <sheetView zoomScaleNormal="75" zoomScalePageLayoutView="75" workbookViewId="0">
      <selection activeCell="C48" sqref="C48"/>
    </sheetView>
  </sheetViews>
  <sheetFormatPr defaultColWidth="9.140625" defaultRowHeight="12.75" x14ac:dyDescent="0.2"/>
  <cols>
    <col min="1" max="1" width="14.42578125" style="3" bestFit="1" customWidth="1"/>
    <col min="2" max="2" width="24.42578125" style="3" customWidth="1"/>
    <col min="3" max="3" width="13.140625" style="3" customWidth="1"/>
    <col min="4" max="4" width="12.140625" style="3" customWidth="1"/>
    <col min="5" max="5" width="12.85546875" style="3" customWidth="1"/>
    <col min="6" max="6" width="10.85546875" style="3" bestFit="1" customWidth="1"/>
    <col min="7" max="7" width="18.85546875" style="28" customWidth="1"/>
    <col min="8" max="8" width="22.140625" style="3" customWidth="1"/>
    <col min="9" max="16384" width="9.140625" style="3"/>
  </cols>
  <sheetData>
    <row r="1" spans="1:9" ht="77.25" customHeight="1" x14ac:dyDescent="0.25">
      <c r="B1" s="227" t="s">
        <v>830</v>
      </c>
      <c r="C1" s="227"/>
      <c r="D1" s="227"/>
      <c r="E1" s="227"/>
      <c r="F1" s="227"/>
      <c r="G1" s="227"/>
      <c r="H1" s="227"/>
      <c r="I1" s="19"/>
    </row>
    <row r="2" spans="1:9" ht="15.75" x14ac:dyDescent="0.25">
      <c r="B2" s="47"/>
      <c r="C2" s="56"/>
      <c r="D2" s="226" t="s">
        <v>38</v>
      </c>
      <c r="E2" s="226"/>
      <c r="F2" s="24"/>
      <c r="G2" s="25"/>
      <c r="H2" s="24"/>
    </row>
    <row r="3" spans="1:9" ht="16.5" thickBot="1" x14ac:dyDescent="0.3">
      <c r="A3" s="193" t="s">
        <v>342</v>
      </c>
      <c r="B3" s="194" t="s">
        <v>13</v>
      </c>
      <c r="C3" s="70" t="s">
        <v>54</v>
      </c>
      <c r="D3" s="180" t="s">
        <v>0</v>
      </c>
      <c r="E3" s="180" t="s">
        <v>1</v>
      </c>
      <c r="F3" s="70" t="s">
        <v>52</v>
      </c>
      <c r="G3" s="181" t="s">
        <v>60</v>
      </c>
      <c r="H3" s="182" t="s">
        <v>42</v>
      </c>
    </row>
    <row r="4" spans="1:9" ht="14.1" customHeight="1" x14ac:dyDescent="0.2">
      <c r="A4" s="195">
        <f>Totals!B5</f>
        <v>1000</v>
      </c>
      <c r="B4" s="196" t="s">
        <v>404</v>
      </c>
      <c r="C4" s="71">
        <v>1150</v>
      </c>
      <c r="D4" s="183">
        <f>SUM('Federal Only'!D6)+1</f>
        <v>101</v>
      </c>
      <c r="E4" s="183">
        <f>SUM(C4+D4-1)</f>
        <v>1250</v>
      </c>
      <c r="F4" s="184" t="s">
        <v>53</v>
      </c>
      <c r="G4" s="185">
        <f>'HD1-JD1'!B15</f>
        <v>15252</v>
      </c>
      <c r="H4" s="186">
        <f>MOD(C4,25)</f>
        <v>0</v>
      </c>
    </row>
    <row r="5" spans="1:9" ht="14.1" customHeight="1" x14ac:dyDescent="0.2">
      <c r="A5" s="197">
        <f>Totals!B6</f>
        <v>1011</v>
      </c>
      <c r="B5" s="198" t="s">
        <v>405</v>
      </c>
      <c r="C5" s="30">
        <v>1500</v>
      </c>
      <c r="D5" s="27">
        <f>SUM(E4+1)</f>
        <v>1251</v>
      </c>
      <c r="E5" s="27">
        <f>SUM(D5+C5-1)</f>
        <v>2750</v>
      </c>
      <c r="F5" s="37" t="s">
        <v>53</v>
      </c>
      <c r="G5" s="187">
        <f>'HD2-JD1'!B20</f>
        <v>16002</v>
      </c>
      <c r="H5" s="188">
        <f>MOD(C5,25)</f>
        <v>0</v>
      </c>
    </row>
    <row r="6" spans="1:9" ht="14.1" customHeight="1" x14ac:dyDescent="0.2">
      <c r="A6" s="197">
        <f>Totals!B7</f>
        <v>1012</v>
      </c>
      <c r="B6" s="198" t="s">
        <v>406</v>
      </c>
      <c r="C6" s="30">
        <v>1700</v>
      </c>
      <c r="D6" s="27">
        <f>SUM(E5+1)</f>
        <v>2751</v>
      </c>
      <c r="E6" s="27">
        <f t="shared" ref="E6:E47" si="0">SUM(D6+C6-1)</f>
        <v>4450</v>
      </c>
      <c r="F6" s="37" t="s">
        <v>53</v>
      </c>
      <c r="G6" s="187">
        <f>'HD3-JD1'!B15</f>
        <v>16915</v>
      </c>
      <c r="H6" s="188">
        <f t="shared" ref="H6:H47" si="1">MOD(C6,25)</f>
        <v>0</v>
      </c>
    </row>
    <row r="7" spans="1:9" ht="14.1" customHeight="1" x14ac:dyDescent="0.2">
      <c r="A7" s="197">
        <f>Totals!B8</f>
        <v>1013</v>
      </c>
      <c r="B7" s="198" t="s">
        <v>407</v>
      </c>
      <c r="C7" s="30">
        <v>1750</v>
      </c>
      <c r="D7" s="27">
        <f t="shared" ref="D7:D47" si="2">SUM(E6+1)</f>
        <v>4451</v>
      </c>
      <c r="E7" s="27">
        <f t="shared" si="0"/>
        <v>6200</v>
      </c>
      <c r="F7" s="37" t="s">
        <v>53</v>
      </c>
      <c r="G7" s="187">
        <f>'HD4-JD1'!B13</f>
        <v>15259</v>
      </c>
      <c r="H7" s="188">
        <f t="shared" si="1"/>
        <v>0</v>
      </c>
    </row>
    <row r="8" spans="1:9" ht="14.1" customHeight="1" x14ac:dyDescent="0.2">
      <c r="A8" s="197">
        <f>Totals!B9</f>
        <v>1014</v>
      </c>
      <c r="B8" s="198" t="s">
        <v>408</v>
      </c>
      <c r="C8" s="30">
        <v>1000</v>
      </c>
      <c r="D8" s="27">
        <f t="shared" si="2"/>
        <v>6201</v>
      </c>
      <c r="E8" s="27">
        <f t="shared" si="0"/>
        <v>7200</v>
      </c>
      <c r="F8" s="37" t="s">
        <v>53</v>
      </c>
      <c r="G8" s="187">
        <f>'HD5-JD3'!B17</f>
        <v>14102</v>
      </c>
      <c r="H8" s="188">
        <f t="shared" si="1"/>
        <v>0</v>
      </c>
    </row>
    <row r="9" spans="1:9" ht="14.1" customHeight="1" thickBot="1" x14ac:dyDescent="0.25">
      <c r="A9" s="199">
        <f>Totals!B10</f>
        <v>1016</v>
      </c>
      <c r="B9" s="200" t="s">
        <v>62</v>
      </c>
      <c r="C9" s="72">
        <v>2500</v>
      </c>
      <c r="D9" s="189">
        <f t="shared" si="2"/>
        <v>7201</v>
      </c>
      <c r="E9" s="189">
        <f t="shared" si="0"/>
        <v>9700</v>
      </c>
      <c r="F9" s="190" t="s">
        <v>53</v>
      </c>
      <c r="G9" s="191">
        <f>'HD6-JD3'!B14</f>
        <v>18292</v>
      </c>
      <c r="H9" s="192">
        <f t="shared" si="1"/>
        <v>0</v>
      </c>
    </row>
    <row r="10" spans="1:9" ht="14.1" customHeight="1" x14ac:dyDescent="0.2">
      <c r="A10" s="197">
        <f>Totals!B11</f>
        <v>1017</v>
      </c>
      <c r="B10" s="198" t="s">
        <v>63</v>
      </c>
      <c r="C10" s="30">
        <v>1700</v>
      </c>
      <c r="D10" s="27">
        <f t="shared" si="2"/>
        <v>9701</v>
      </c>
      <c r="E10" s="27">
        <f t="shared" si="0"/>
        <v>11400</v>
      </c>
      <c r="F10" s="37" t="s">
        <v>53</v>
      </c>
      <c r="G10" s="187">
        <f>'HD7-JD3'!B11</f>
        <v>16894</v>
      </c>
      <c r="H10" s="188">
        <f t="shared" si="1"/>
        <v>0</v>
      </c>
    </row>
    <row r="11" spans="1:9" ht="14.1" customHeight="1" thickBot="1" x14ac:dyDescent="0.25">
      <c r="A11" s="199">
        <f>Totals!B12</f>
        <v>1018</v>
      </c>
      <c r="B11" s="200" t="s">
        <v>64</v>
      </c>
      <c r="C11" s="72">
        <v>2100</v>
      </c>
      <c r="D11" s="189">
        <f t="shared" si="2"/>
        <v>11401</v>
      </c>
      <c r="E11" s="189">
        <f t="shared" si="0"/>
        <v>13500</v>
      </c>
      <c r="F11" s="190" t="s">
        <v>53</v>
      </c>
      <c r="G11" s="191">
        <f>'HD8-JD3'!B16</f>
        <v>17361</v>
      </c>
      <c r="H11" s="192">
        <f t="shared" si="1"/>
        <v>0</v>
      </c>
    </row>
    <row r="12" spans="1:9" ht="14.1" customHeight="1" x14ac:dyDescent="0.2">
      <c r="A12" s="197">
        <f>Totals!B13</f>
        <v>1019</v>
      </c>
      <c r="B12" s="198" t="s">
        <v>65</v>
      </c>
      <c r="C12" s="30">
        <v>3350</v>
      </c>
      <c r="D12" s="27">
        <f t="shared" si="2"/>
        <v>13501</v>
      </c>
      <c r="E12" s="27">
        <f t="shared" si="0"/>
        <v>16850</v>
      </c>
      <c r="F12" s="37" t="s">
        <v>53</v>
      </c>
      <c r="G12" s="187">
        <f>'HD9-JD3'!B14</f>
        <v>16315</v>
      </c>
      <c r="H12" s="188">
        <f t="shared" si="1"/>
        <v>0</v>
      </c>
    </row>
    <row r="13" spans="1:9" ht="14.1" customHeight="1" x14ac:dyDescent="0.2">
      <c r="A13" s="197">
        <f>Totals!B14</f>
        <v>1020</v>
      </c>
      <c r="B13" s="198" t="s">
        <v>66</v>
      </c>
      <c r="C13" s="30">
        <v>2100</v>
      </c>
      <c r="D13" s="27">
        <f t="shared" si="2"/>
        <v>16851</v>
      </c>
      <c r="E13" s="27">
        <f t="shared" si="0"/>
        <v>18950</v>
      </c>
      <c r="F13" s="37" t="s">
        <v>53</v>
      </c>
      <c r="G13" s="187">
        <f>'HD10-JD3'!B11</f>
        <v>15282</v>
      </c>
      <c r="H13" s="188">
        <f t="shared" si="1"/>
        <v>0</v>
      </c>
    </row>
    <row r="14" spans="1:9" ht="14.1" customHeight="1" x14ac:dyDescent="0.2">
      <c r="A14" s="197">
        <f>Totals!B15</f>
        <v>1021</v>
      </c>
      <c r="B14" s="198" t="s">
        <v>67</v>
      </c>
      <c r="C14" s="30">
        <v>2550</v>
      </c>
      <c r="D14" s="27">
        <f t="shared" si="2"/>
        <v>18951</v>
      </c>
      <c r="E14" s="27">
        <f t="shared" si="0"/>
        <v>21500</v>
      </c>
      <c r="F14" s="37" t="s">
        <v>53</v>
      </c>
      <c r="G14" s="187">
        <f>'HD11-JD3'!B12</f>
        <v>15325</v>
      </c>
      <c r="H14" s="188">
        <f t="shared" si="1"/>
        <v>0</v>
      </c>
    </row>
    <row r="15" spans="1:9" ht="14.1" customHeight="1" x14ac:dyDescent="0.2">
      <c r="A15" s="197">
        <f>Totals!B16</f>
        <v>1022</v>
      </c>
      <c r="B15" s="198" t="s">
        <v>68</v>
      </c>
      <c r="C15" s="30">
        <v>1850</v>
      </c>
      <c r="D15" s="27">
        <f>SUM(E14+1)</f>
        <v>21501</v>
      </c>
      <c r="E15" s="27">
        <f t="shared" si="0"/>
        <v>23350</v>
      </c>
      <c r="F15" s="37" t="s">
        <v>53</v>
      </c>
      <c r="G15" s="187">
        <f>'HD12-JD3'!B11</f>
        <v>15287</v>
      </c>
      <c r="H15" s="188">
        <f t="shared" si="1"/>
        <v>0</v>
      </c>
    </row>
    <row r="16" spans="1:9" ht="14.1" customHeight="1" x14ac:dyDescent="0.2">
      <c r="A16" s="197">
        <f>Totals!B17</f>
        <v>1023</v>
      </c>
      <c r="B16" s="198" t="s">
        <v>69</v>
      </c>
      <c r="C16" s="30">
        <v>1500</v>
      </c>
      <c r="D16" s="27">
        <f t="shared" si="2"/>
        <v>23351</v>
      </c>
      <c r="E16" s="27">
        <f t="shared" si="0"/>
        <v>24850</v>
      </c>
      <c r="F16" s="37" t="s">
        <v>53</v>
      </c>
      <c r="G16" s="187">
        <f>'HD13-JD3'!B10</f>
        <v>15426</v>
      </c>
      <c r="H16" s="188">
        <f t="shared" si="1"/>
        <v>0</v>
      </c>
    </row>
    <row r="17" spans="1:8" ht="14.1" customHeight="1" x14ac:dyDescent="0.2">
      <c r="A17" s="197">
        <f>Totals!B18</f>
        <v>1024</v>
      </c>
      <c r="B17" s="198" t="s">
        <v>70</v>
      </c>
      <c r="C17" s="30">
        <v>1850</v>
      </c>
      <c r="D17" s="27">
        <f t="shared" si="2"/>
        <v>24851</v>
      </c>
      <c r="E17" s="27">
        <f t="shared" si="0"/>
        <v>26700</v>
      </c>
      <c r="F17" s="37" t="s">
        <v>53</v>
      </c>
      <c r="G17" s="187">
        <f>'HD14-JD3'!B12</f>
        <v>14771</v>
      </c>
      <c r="H17" s="188">
        <f t="shared" si="1"/>
        <v>0</v>
      </c>
    </row>
    <row r="18" spans="1:8" ht="14.1" customHeight="1" x14ac:dyDescent="0.2">
      <c r="A18" s="197">
        <f>Totals!B19</f>
        <v>1025</v>
      </c>
      <c r="B18" s="198" t="s">
        <v>71</v>
      </c>
      <c r="C18" s="30">
        <v>2250</v>
      </c>
      <c r="D18" s="27">
        <f t="shared" si="2"/>
        <v>26701</v>
      </c>
      <c r="E18" s="27">
        <f t="shared" si="0"/>
        <v>28950</v>
      </c>
      <c r="F18" s="37" t="s">
        <v>53</v>
      </c>
      <c r="G18" s="187">
        <f>'HD15-JD3'!B11</f>
        <v>15618</v>
      </c>
      <c r="H18" s="188">
        <f t="shared" si="1"/>
        <v>0</v>
      </c>
    </row>
    <row r="19" spans="1:8" ht="14.1" customHeight="1" x14ac:dyDescent="0.2">
      <c r="A19" s="197">
        <f>Totals!B20</f>
        <v>1026</v>
      </c>
      <c r="B19" s="198" t="s">
        <v>72</v>
      </c>
      <c r="C19" s="30">
        <v>2350</v>
      </c>
      <c r="D19" s="27">
        <f t="shared" si="2"/>
        <v>28951</v>
      </c>
      <c r="E19" s="27">
        <f t="shared" si="0"/>
        <v>31300</v>
      </c>
      <c r="F19" s="37" t="s">
        <v>53</v>
      </c>
      <c r="G19" s="187">
        <f>'HD16-JD3'!B12</f>
        <v>15885</v>
      </c>
      <c r="H19" s="188">
        <f t="shared" si="1"/>
        <v>0</v>
      </c>
    </row>
    <row r="20" spans="1:8" ht="14.1" customHeight="1" x14ac:dyDescent="0.2">
      <c r="A20" s="197">
        <f>Totals!B21</f>
        <v>1027</v>
      </c>
      <c r="B20" s="198" t="s">
        <v>73</v>
      </c>
      <c r="C20" s="30">
        <v>2100</v>
      </c>
      <c r="D20" s="27">
        <f t="shared" si="2"/>
        <v>31301</v>
      </c>
      <c r="E20" s="27">
        <f t="shared" si="0"/>
        <v>33400</v>
      </c>
      <c r="F20" s="37" t="s">
        <v>53</v>
      </c>
      <c r="G20" s="187">
        <f>'HD17-JD3'!B12</f>
        <v>15184</v>
      </c>
      <c r="H20" s="188">
        <f t="shared" si="1"/>
        <v>0</v>
      </c>
    </row>
    <row r="21" spans="1:8" ht="14.1" customHeight="1" x14ac:dyDescent="0.2">
      <c r="A21" s="197">
        <f>Totals!B22</f>
        <v>1028</v>
      </c>
      <c r="B21" s="198" t="s">
        <v>74</v>
      </c>
      <c r="C21" s="30">
        <v>700</v>
      </c>
      <c r="D21" s="27">
        <f t="shared" si="2"/>
        <v>33401</v>
      </c>
      <c r="E21" s="27">
        <f t="shared" si="0"/>
        <v>34100</v>
      </c>
      <c r="F21" s="37" t="s">
        <v>53</v>
      </c>
      <c r="G21" s="187">
        <f>'HD18-JD3'!B10</f>
        <v>12104</v>
      </c>
      <c r="H21" s="188">
        <f t="shared" si="1"/>
        <v>0</v>
      </c>
    </row>
    <row r="22" spans="1:8" ht="14.1" customHeight="1" x14ac:dyDescent="0.2">
      <c r="A22" s="197">
        <f>Totals!B23</f>
        <v>1029</v>
      </c>
      <c r="B22" s="198" t="s">
        <v>75</v>
      </c>
      <c r="C22" s="30">
        <v>1050</v>
      </c>
      <c r="D22" s="27">
        <f t="shared" si="2"/>
        <v>34101</v>
      </c>
      <c r="E22" s="27">
        <f t="shared" si="0"/>
        <v>35150</v>
      </c>
      <c r="F22" s="37" t="s">
        <v>53</v>
      </c>
      <c r="G22" s="187">
        <f>'HD19-JD3'!B10</f>
        <v>13467</v>
      </c>
      <c r="H22" s="188">
        <f t="shared" si="1"/>
        <v>0</v>
      </c>
    </row>
    <row r="23" spans="1:8" ht="14.1" customHeight="1" x14ac:dyDescent="0.2">
      <c r="A23" s="197">
        <f>Totals!B24</f>
        <v>1030</v>
      </c>
      <c r="B23" s="198" t="s">
        <v>76</v>
      </c>
      <c r="C23" s="30">
        <v>1600</v>
      </c>
      <c r="D23" s="27">
        <f t="shared" si="2"/>
        <v>35151</v>
      </c>
      <c r="E23" s="27">
        <f t="shared" si="0"/>
        <v>36750</v>
      </c>
      <c r="F23" s="37" t="s">
        <v>53</v>
      </c>
      <c r="G23" s="187">
        <f>'HD20-JD3'!B10</f>
        <v>14364</v>
      </c>
      <c r="H23" s="188">
        <f t="shared" si="1"/>
        <v>0</v>
      </c>
    </row>
    <row r="24" spans="1:8" ht="14.1" customHeight="1" x14ac:dyDescent="0.2">
      <c r="A24" s="197">
        <f>Totals!B25</f>
        <v>1031</v>
      </c>
      <c r="B24" s="198" t="s">
        <v>77</v>
      </c>
      <c r="C24" s="30">
        <v>2250</v>
      </c>
      <c r="D24" s="27">
        <f t="shared" si="2"/>
        <v>36751</v>
      </c>
      <c r="E24" s="27">
        <f t="shared" si="0"/>
        <v>39000</v>
      </c>
      <c r="F24" s="37" t="s">
        <v>53</v>
      </c>
      <c r="G24" s="187">
        <f>'HD21-JD3'!B10</f>
        <v>15933</v>
      </c>
      <c r="H24" s="188">
        <f t="shared" si="1"/>
        <v>0</v>
      </c>
    </row>
    <row r="25" spans="1:8" ht="14.1" customHeight="1" x14ac:dyDescent="0.2">
      <c r="A25" s="197">
        <f>Totals!B26</f>
        <v>1032</v>
      </c>
      <c r="B25" s="198" t="s">
        <v>78</v>
      </c>
      <c r="C25" s="30">
        <v>1000</v>
      </c>
      <c r="D25" s="27">
        <f t="shared" si="2"/>
        <v>39001</v>
      </c>
      <c r="E25" s="27">
        <f t="shared" si="0"/>
        <v>40000</v>
      </c>
      <c r="F25" s="37" t="s">
        <v>53</v>
      </c>
      <c r="G25" s="187">
        <f>'HD22-JD3'!B9</f>
        <v>14600</v>
      </c>
      <c r="H25" s="188">
        <f t="shared" si="1"/>
        <v>0</v>
      </c>
    </row>
    <row r="26" spans="1:8" ht="14.1" customHeight="1" x14ac:dyDescent="0.2">
      <c r="A26" s="197">
        <f>Totals!B27</f>
        <v>1033</v>
      </c>
      <c r="B26" s="198" t="s">
        <v>79</v>
      </c>
      <c r="C26" s="30">
        <v>2300</v>
      </c>
      <c r="D26" s="27">
        <f t="shared" si="2"/>
        <v>40001</v>
      </c>
      <c r="E26" s="27">
        <f t="shared" si="0"/>
        <v>42300</v>
      </c>
      <c r="F26" s="37" t="s">
        <v>53</v>
      </c>
      <c r="G26" s="187">
        <f>'HD23-JD3'!B11</f>
        <v>16793</v>
      </c>
      <c r="H26" s="188">
        <f t="shared" si="1"/>
        <v>0</v>
      </c>
    </row>
    <row r="27" spans="1:8" ht="14.1" customHeight="1" thickBot="1" x14ac:dyDescent="0.25">
      <c r="A27" s="199">
        <f>Totals!B28</f>
        <v>1034</v>
      </c>
      <c r="B27" s="200" t="s">
        <v>80</v>
      </c>
      <c r="C27" s="72">
        <v>1850</v>
      </c>
      <c r="D27" s="189">
        <f t="shared" si="2"/>
        <v>42301</v>
      </c>
      <c r="E27" s="189">
        <f t="shared" si="0"/>
        <v>44150</v>
      </c>
      <c r="F27" s="190" t="s">
        <v>53</v>
      </c>
      <c r="G27" s="191">
        <f>'HD24-JD3'!B12</f>
        <v>16036</v>
      </c>
      <c r="H27" s="192">
        <f t="shared" si="1"/>
        <v>0</v>
      </c>
    </row>
    <row r="28" spans="1:8" ht="14.1" customHeight="1" x14ac:dyDescent="0.2">
      <c r="A28" s="197">
        <f>Totals!B29</f>
        <v>1035</v>
      </c>
      <c r="B28" s="198" t="s">
        <v>81</v>
      </c>
      <c r="C28" s="30">
        <v>1450</v>
      </c>
      <c r="D28" s="27">
        <f t="shared" si="2"/>
        <v>44151</v>
      </c>
      <c r="E28" s="27">
        <f t="shared" si="0"/>
        <v>45600</v>
      </c>
      <c r="F28" s="37" t="s">
        <v>53</v>
      </c>
      <c r="G28" s="187">
        <f>'HD25-JD3'!B12</f>
        <v>16789</v>
      </c>
      <c r="H28" s="188">
        <f t="shared" si="1"/>
        <v>0</v>
      </c>
    </row>
    <row r="29" spans="1:8" ht="14.1" customHeight="1" x14ac:dyDescent="0.2">
      <c r="A29" s="197">
        <f>Totals!B30</f>
        <v>1036</v>
      </c>
      <c r="B29" s="198" t="s">
        <v>82</v>
      </c>
      <c r="C29" s="30">
        <v>1150</v>
      </c>
      <c r="D29" s="27">
        <f t="shared" si="2"/>
        <v>45601</v>
      </c>
      <c r="E29" s="27">
        <f t="shared" si="0"/>
        <v>46750</v>
      </c>
      <c r="F29" s="37" t="s">
        <v>53</v>
      </c>
      <c r="G29" s="187">
        <f>'HD26-JD3'!B12</f>
        <v>16315</v>
      </c>
      <c r="H29" s="188">
        <f t="shared" si="1"/>
        <v>0</v>
      </c>
    </row>
    <row r="30" spans="1:8" ht="14.1" customHeight="1" x14ac:dyDescent="0.2">
      <c r="A30" s="197">
        <f>Totals!B31</f>
        <v>1037</v>
      </c>
      <c r="B30" s="198" t="s">
        <v>83</v>
      </c>
      <c r="C30" s="30">
        <v>1100</v>
      </c>
      <c r="D30" s="27">
        <f t="shared" si="2"/>
        <v>46751</v>
      </c>
      <c r="E30" s="27">
        <f t="shared" si="0"/>
        <v>47850</v>
      </c>
      <c r="F30" s="37" t="s">
        <v>53</v>
      </c>
      <c r="G30" s="187">
        <f>'HD27-JD3'!B10</f>
        <v>16588</v>
      </c>
      <c r="H30" s="188">
        <f t="shared" si="1"/>
        <v>0</v>
      </c>
    </row>
    <row r="31" spans="1:8" ht="14.1" customHeight="1" x14ac:dyDescent="0.2">
      <c r="A31" s="197">
        <f>Totals!B32</f>
        <v>1038</v>
      </c>
      <c r="B31" s="198" t="s">
        <v>84</v>
      </c>
      <c r="C31" s="30">
        <v>1250</v>
      </c>
      <c r="D31" s="27">
        <f t="shared" si="2"/>
        <v>47851</v>
      </c>
      <c r="E31" s="27">
        <f t="shared" si="0"/>
        <v>49100</v>
      </c>
      <c r="F31" s="37" t="s">
        <v>53</v>
      </c>
      <c r="G31" s="187">
        <f>'HD28-JD3'!B12</f>
        <v>16272</v>
      </c>
      <c r="H31" s="188">
        <f t="shared" si="1"/>
        <v>0</v>
      </c>
    </row>
    <row r="32" spans="1:8" ht="14.1" customHeight="1" x14ac:dyDescent="0.2">
      <c r="A32" s="197">
        <f>Totals!B33</f>
        <v>1039</v>
      </c>
      <c r="B32" s="198" t="s">
        <v>85</v>
      </c>
      <c r="C32" s="30">
        <v>1500</v>
      </c>
      <c r="D32" s="27">
        <f t="shared" si="2"/>
        <v>49101</v>
      </c>
      <c r="E32" s="27">
        <f t="shared" si="0"/>
        <v>50600</v>
      </c>
      <c r="F32" s="37" t="s">
        <v>53</v>
      </c>
      <c r="G32" s="187">
        <f>'HD29-JD3'!B14</f>
        <v>16746</v>
      </c>
      <c r="H32" s="188">
        <f t="shared" si="1"/>
        <v>0</v>
      </c>
    </row>
    <row r="33" spans="1:8" ht="14.1" customHeight="1" x14ac:dyDescent="0.2">
      <c r="A33" s="197">
        <f>Totals!B34</f>
        <v>1041</v>
      </c>
      <c r="B33" s="198" t="s">
        <v>86</v>
      </c>
      <c r="C33" s="30">
        <v>1500</v>
      </c>
      <c r="D33" s="27">
        <f t="shared" si="2"/>
        <v>50601</v>
      </c>
      <c r="E33" s="27">
        <f t="shared" si="0"/>
        <v>52100</v>
      </c>
      <c r="F33" s="37" t="s">
        <v>53</v>
      </c>
      <c r="G33" s="187">
        <f>'HD30-JD3'!B13</f>
        <v>15521</v>
      </c>
      <c r="H33" s="188">
        <f t="shared" si="1"/>
        <v>0</v>
      </c>
    </row>
    <row r="34" spans="1:8" ht="14.1" customHeight="1" thickBot="1" x14ac:dyDescent="0.25">
      <c r="A34" s="199">
        <f>Totals!B35</f>
        <v>1040</v>
      </c>
      <c r="B34" s="200" t="s">
        <v>409</v>
      </c>
      <c r="C34" s="72">
        <v>350</v>
      </c>
      <c r="D34" s="189">
        <f t="shared" si="2"/>
        <v>52101</v>
      </c>
      <c r="E34" s="189">
        <f t="shared" si="0"/>
        <v>52450</v>
      </c>
      <c r="F34" s="190" t="s">
        <v>53</v>
      </c>
      <c r="G34" s="191">
        <f>'HD30-JD4'!B9</f>
        <v>1827</v>
      </c>
      <c r="H34" s="192">
        <f t="shared" si="1"/>
        <v>0</v>
      </c>
    </row>
    <row r="35" spans="1:8" ht="14.1" customHeight="1" x14ac:dyDescent="0.2">
      <c r="A35" s="197">
        <f>Totals!B36</f>
        <v>1042</v>
      </c>
      <c r="B35" s="198" t="s">
        <v>397</v>
      </c>
      <c r="C35" s="30">
        <v>1000</v>
      </c>
      <c r="D35" s="27">
        <f t="shared" si="2"/>
        <v>52451</v>
      </c>
      <c r="E35" s="27">
        <f t="shared" si="0"/>
        <v>53450</v>
      </c>
      <c r="F35" s="37" t="s">
        <v>53</v>
      </c>
      <c r="G35" s="187">
        <f>'HD31-JD4'!B9</f>
        <v>14466</v>
      </c>
      <c r="H35" s="188">
        <f t="shared" si="1"/>
        <v>0</v>
      </c>
    </row>
    <row r="36" spans="1:8" ht="14.1" customHeight="1" x14ac:dyDescent="0.2">
      <c r="A36" s="197">
        <f>Totals!B37</f>
        <v>1043</v>
      </c>
      <c r="B36" s="198" t="s">
        <v>398</v>
      </c>
      <c r="C36" s="30">
        <v>550</v>
      </c>
      <c r="D36" s="27">
        <f t="shared" si="2"/>
        <v>53451</v>
      </c>
      <c r="E36" s="27">
        <f t="shared" si="0"/>
        <v>54000</v>
      </c>
      <c r="F36" s="37" t="s">
        <v>53</v>
      </c>
      <c r="G36" s="187">
        <f>'HD32-JD4'!B9</f>
        <v>11528</v>
      </c>
      <c r="H36" s="188">
        <f t="shared" si="1"/>
        <v>0</v>
      </c>
    </row>
    <row r="37" spans="1:8" ht="14.1" customHeight="1" x14ac:dyDescent="0.2">
      <c r="A37" s="197">
        <f>Totals!B38</f>
        <v>1044</v>
      </c>
      <c r="B37" s="198" t="s">
        <v>399</v>
      </c>
      <c r="C37" s="30">
        <v>900</v>
      </c>
      <c r="D37" s="27">
        <f t="shared" si="2"/>
        <v>54001</v>
      </c>
      <c r="E37" s="27">
        <f t="shared" si="0"/>
        <v>54900</v>
      </c>
      <c r="F37" s="37" t="s">
        <v>53</v>
      </c>
      <c r="G37" s="187">
        <f>'HD33-JD4'!B11</f>
        <v>16472</v>
      </c>
      <c r="H37" s="188">
        <f t="shared" si="1"/>
        <v>0</v>
      </c>
    </row>
    <row r="38" spans="1:8" ht="14.1" customHeight="1" x14ac:dyDescent="0.2">
      <c r="A38" s="197">
        <f>Totals!B39</f>
        <v>1045</v>
      </c>
      <c r="B38" s="198" t="s">
        <v>400</v>
      </c>
      <c r="C38" s="30">
        <v>1400</v>
      </c>
      <c r="D38" s="27">
        <f t="shared" si="2"/>
        <v>54901</v>
      </c>
      <c r="E38" s="27">
        <f t="shared" si="0"/>
        <v>56300</v>
      </c>
      <c r="F38" s="37" t="s">
        <v>53</v>
      </c>
      <c r="G38" s="187">
        <f>'HD34-JD4'!B13</f>
        <v>16091</v>
      </c>
      <c r="H38" s="188">
        <f t="shared" si="1"/>
        <v>0</v>
      </c>
    </row>
    <row r="39" spans="1:8" ht="14.1" customHeight="1" x14ac:dyDescent="0.2">
      <c r="A39" s="197">
        <f>Totals!B40</f>
        <v>1046</v>
      </c>
      <c r="B39" s="198" t="s">
        <v>401</v>
      </c>
      <c r="C39" s="30">
        <v>1400</v>
      </c>
      <c r="D39" s="27">
        <f t="shared" si="2"/>
        <v>56301</v>
      </c>
      <c r="E39" s="27">
        <f t="shared" si="0"/>
        <v>57700</v>
      </c>
      <c r="F39" s="37" t="s">
        <v>53</v>
      </c>
      <c r="G39" s="187">
        <f>'HD35-JD4'!B13</f>
        <v>15796</v>
      </c>
      <c r="H39" s="188">
        <f t="shared" si="1"/>
        <v>0</v>
      </c>
    </row>
    <row r="40" spans="1:8" ht="14.1" customHeight="1" x14ac:dyDescent="0.2">
      <c r="A40" s="197">
        <f>Totals!B41</f>
        <v>1048</v>
      </c>
      <c r="B40" s="198" t="s">
        <v>403</v>
      </c>
      <c r="C40" s="30">
        <v>500</v>
      </c>
      <c r="D40" s="27">
        <f t="shared" si="2"/>
        <v>57701</v>
      </c>
      <c r="E40" s="27">
        <f t="shared" si="0"/>
        <v>58200</v>
      </c>
      <c r="F40" s="37" t="s">
        <v>53</v>
      </c>
      <c r="G40" s="187">
        <f>'HD36-JD4'!B39</f>
        <v>13449</v>
      </c>
      <c r="H40" s="188">
        <f t="shared" si="1"/>
        <v>0</v>
      </c>
    </row>
    <row r="41" spans="1:8" ht="14.1" customHeight="1" thickBot="1" x14ac:dyDescent="0.25">
      <c r="A41" s="199">
        <f>Totals!B42</f>
        <v>1047</v>
      </c>
      <c r="B41" s="200" t="s">
        <v>402</v>
      </c>
      <c r="C41" s="72">
        <v>1050</v>
      </c>
      <c r="D41" s="189">
        <f t="shared" si="2"/>
        <v>58201</v>
      </c>
      <c r="E41" s="189">
        <f t="shared" si="0"/>
        <v>59250</v>
      </c>
      <c r="F41" s="190" t="s">
        <v>53</v>
      </c>
      <c r="G41" s="191">
        <f>'HD36-JD3'!B11</f>
        <v>2776</v>
      </c>
      <c r="H41" s="192">
        <f t="shared" si="1"/>
        <v>0</v>
      </c>
    </row>
    <row r="42" spans="1:8" ht="14.1" customHeight="1" x14ac:dyDescent="0.2">
      <c r="A42" s="197">
        <f>Totals!B43</f>
        <v>1049</v>
      </c>
      <c r="B42" s="198" t="s">
        <v>88</v>
      </c>
      <c r="C42" s="30">
        <v>350</v>
      </c>
      <c r="D42" s="27">
        <f t="shared" si="2"/>
        <v>59251</v>
      </c>
      <c r="E42" s="27">
        <f t="shared" si="0"/>
        <v>59600</v>
      </c>
      <c r="F42" s="37" t="s">
        <v>53</v>
      </c>
      <c r="G42" s="187">
        <f>'HD37-JD3'!B33</f>
        <v>9078</v>
      </c>
      <c r="H42" s="188">
        <f t="shared" si="1"/>
        <v>0</v>
      </c>
    </row>
    <row r="43" spans="1:8" ht="14.1" customHeight="1" x14ac:dyDescent="0.2">
      <c r="A43" s="197">
        <f>Totals!B44</f>
        <v>1053</v>
      </c>
      <c r="B43" s="198" t="s">
        <v>87</v>
      </c>
      <c r="C43" s="30">
        <v>50</v>
      </c>
      <c r="D43" s="27">
        <f t="shared" si="2"/>
        <v>59601</v>
      </c>
      <c r="E43" s="27">
        <f t="shared" si="0"/>
        <v>59650</v>
      </c>
      <c r="F43" s="37" t="s">
        <v>53</v>
      </c>
      <c r="G43" s="187">
        <f>'HD37-JD4'!B12</f>
        <v>1016</v>
      </c>
      <c r="H43" s="188">
        <f t="shared" si="1"/>
        <v>0</v>
      </c>
    </row>
    <row r="44" spans="1:8" ht="14.1" customHeight="1" x14ac:dyDescent="0.2">
      <c r="A44" s="197">
        <f>Totals!B45</f>
        <v>1057</v>
      </c>
      <c r="B44" s="198" t="s">
        <v>89</v>
      </c>
      <c r="C44" s="30">
        <v>150</v>
      </c>
      <c r="D44" s="27">
        <f t="shared" si="2"/>
        <v>59651</v>
      </c>
      <c r="E44" s="27">
        <f t="shared" si="0"/>
        <v>59800</v>
      </c>
      <c r="F44" s="37" t="s">
        <v>53</v>
      </c>
      <c r="G44" s="187">
        <f>'HD38-JD4'!B29</f>
        <v>10926</v>
      </c>
      <c r="H44" s="188">
        <f t="shared" si="1"/>
        <v>0</v>
      </c>
    </row>
    <row r="45" spans="1:8" ht="14.1" customHeight="1" x14ac:dyDescent="0.2">
      <c r="A45" s="197">
        <f>Totals!B46</f>
        <v>1066</v>
      </c>
      <c r="B45" s="198" t="s">
        <v>91</v>
      </c>
      <c r="C45" s="30">
        <v>150</v>
      </c>
      <c r="D45" s="27">
        <f t="shared" si="2"/>
        <v>59801</v>
      </c>
      <c r="E45" s="27">
        <f t="shared" si="0"/>
        <v>59950</v>
      </c>
      <c r="F45" s="37" t="s">
        <v>53</v>
      </c>
      <c r="G45" s="187">
        <f>'HD39-JD2'!B22</f>
        <v>6423</v>
      </c>
      <c r="H45" s="188">
        <f t="shared" si="1"/>
        <v>0</v>
      </c>
    </row>
    <row r="46" spans="1:8" ht="14.1" customHeight="1" x14ac:dyDescent="0.2">
      <c r="A46" s="197">
        <f>Totals!B47</f>
        <v>1061</v>
      </c>
      <c r="B46" s="198" t="s">
        <v>90</v>
      </c>
      <c r="C46" s="30">
        <v>50</v>
      </c>
      <c r="D46" s="27">
        <f t="shared" si="2"/>
        <v>59951</v>
      </c>
      <c r="E46" s="27">
        <f t="shared" si="0"/>
        <v>60000</v>
      </c>
      <c r="F46" s="37" t="s">
        <v>53</v>
      </c>
      <c r="G46" s="187">
        <f>'HD39-JD4'!B16</f>
        <v>4132</v>
      </c>
      <c r="H46" s="188">
        <f t="shared" si="1"/>
        <v>0</v>
      </c>
    </row>
    <row r="47" spans="1:8" ht="14.1" customHeight="1" thickBot="1" x14ac:dyDescent="0.25">
      <c r="A47" s="199">
        <f>Totals!B48</f>
        <v>1071</v>
      </c>
      <c r="B47" s="200" t="s">
        <v>92</v>
      </c>
      <c r="C47" s="72">
        <v>150</v>
      </c>
      <c r="D47" s="189">
        <f t="shared" si="2"/>
        <v>60001</v>
      </c>
      <c r="E47" s="189">
        <f t="shared" si="0"/>
        <v>60150</v>
      </c>
      <c r="F47" s="190" t="s">
        <v>53</v>
      </c>
      <c r="G47" s="191">
        <f>'HD40-JD2'!B25</f>
        <v>9146</v>
      </c>
      <c r="H47" s="192">
        <f t="shared" si="1"/>
        <v>0</v>
      </c>
    </row>
    <row r="48" spans="1:8" ht="14.1" customHeight="1" x14ac:dyDescent="0.2">
      <c r="A48"/>
      <c r="B48" s="201"/>
      <c r="C48" s="30"/>
      <c r="D48" s="27"/>
      <c r="E48" s="27"/>
      <c r="F48" s="37"/>
      <c r="G48" s="187">
        <f>SUM(G4:G47)</f>
        <v>603824</v>
      </c>
      <c r="H48" s="10"/>
    </row>
    <row r="49" spans="1:8" ht="14.1" customHeight="1" x14ac:dyDescent="0.25">
      <c r="A49"/>
      <c r="B49" s="202" t="s">
        <v>285</v>
      </c>
      <c r="C49" s="31">
        <f>SUM(C4:C47)</f>
        <v>60050</v>
      </c>
      <c r="D49" s="10"/>
      <c r="E49" s="10"/>
      <c r="F49" s="10"/>
      <c r="G49" s="34"/>
      <c r="H49" s="34">
        <f>SUM(H4:H47)</f>
        <v>0</v>
      </c>
    </row>
    <row r="50" spans="1:8" ht="14.1" customHeight="1" x14ac:dyDescent="0.2">
      <c r="B50" s="10"/>
      <c r="C50" s="10"/>
      <c r="D50" s="10"/>
      <c r="E50" s="10"/>
      <c r="F50" s="10"/>
      <c r="G50" s="34"/>
      <c r="H50" s="10"/>
    </row>
    <row r="51" spans="1:8" ht="14.1" customHeight="1" x14ac:dyDescent="0.2">
      <c r="B51" s="10" t="s">
        <v>40</v>
      </c>
      <c r="C51" s="10"/>
      <c r="D51" s="27">
        <f>E47-D4+1</f>
        <v>60050</v>
      </c>
      <c r="E51" s="10"/>
      <c r="F51" s="10"/>
      <c r="G51" s="34"/>
      <c r="H51" s="10"/>
    </row>
    <row r="52" spans="1:8" x14ac:dyDescent="0.2">
      <c r="B52"/>
      <c r="C52"/>
      <c r="D52"/>
      <c r="E52"/>
      <c r="F52"/>
      <c r="G52" s="48"/>
      <c r="H52"/>
    </row>
  </sheetData>
  <sheetProtection selectLockedCells="1"/>
  <mergeCells count="2">
    <mergeCell ref="D2:E2"/>
    <mergeCell ref="B1:H1"/>
  </mergeCells>
  <phoneticPr fontId="0" type="noConversion"/>
  <printOptions gridLines="1"/>
  <pageMargins left="0.25" right="0.25" top="0.59166666666666667" bottom="0.25" header="0.5" footer="0.5"/>
  <pageSetup scale="80" fitToHeight="0" orientation="portrait" r:id="rId1"/>
  <headerFooter alignWithMargins="0"/>
  <ignoredErrors>
    <ignoredError sqref="G4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9"/>
  <sheetViews>
    <sheetView topLeftCell="A8" zoomScaleNormal="75" zoomScalePageLayoutView="75" workbookViewId="0">
      <selection activeCell="G50" sqref="G50"/>
    </sheetView>
  </sheetViews>
  <sheetFormatPr defaultColWidth="9.140625" defaultRowHeight="15" x14ac:dyDescent="0.2"/>
  <cols>
    <col min="1" max="1" width="41.42578125" style="7" customWidth="1"/>
    <col min="2" max="2" width="11" style="7" bestFit="1" customWidth="1"/>
    <col min="3" max="3" width="3.7109375" style="7" hidden="1" customWidth="1"/>
    <col min="4" max="4" width="9" style="7" bestFit="1" customWidth="1"/>
    <col min="5" max="7" width="9.140625" style="7" bestFit="1" customWidth="1"/>
    <col min="8" max="8" width="11.5703125" style="7" bestFit="1" customWidth="1"/>
    <col min="9" max="9" width="10.140625" style="8" bestFit="1" customWidth="1"/>
    <col min="10" max="10" width="8.140625" style="7" bestFit="1" customWidth="1"/>
    <col min="11" max="16384" width="9.140625" style="7"/>
  </cols>
  <sheetData>
    <row r="1" spans="1:10" ht="16.5" thickBot="1" x14ac:dyDescent="0.3">
      <c r="H1" s="224" t="s">
        <v>342</v>
      </c>
      <c r="I1" s="225"/>
      <c r="J1" s="97">
        <f>Totals!B5</f>
        <v>1000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98" t="s">
        <v>413</v>
      </c>
      <c r="B5" s="99">
        <v>2285</v>
      </c>
      <c r="C5" s="108">
        <f>SUM(B5*0.8)</f>
        <v>1828</v>
      </c>
      <c r="D5" s="109">
        <f>MROUND(C5, 25)</f>
        <v>1825</v>
      </c>
      <c r="E5" s="100">
        <f>SUM('Abs By Mail'!E47,1)</f>
        <v>60151</v>
      </c>
      <c r="F5" s="22">
        <f t="shared" ref="F5:F14" si="0">SUM(E5+D5-1)</f>
        <v>61975</v>
      </c>
      <c r="G5" s="23">
        <v>25</v>
      </c>
      <c r="H5" s="23"/>
      <c r="I5" s="57" t="s">
        <v>48</v>
      </c>
      <c r="J5" s="99">
        <f t="shared" ref="J5:J23" si="1">MOD(D5,25)</f>
        <v>0</v>
      </c>
    </row>
    <row r="6" spans="1:10" x14ac:dyDescent="0.2">
      <c r="A6" s="101" t="s">
        <v>414</v>
      </c>
      <c r="B6" s="99">
        <v>2587</v>
      </c>
      <c r="C6" s="108">
        <f t="shared" ref="C6:C14" si="2">SUM(B6*0.8)</f>
        <v>2069.6</v>
      </c>
      <c r="D6" s="109">
        <f t="shared" ref="D6:D14" si="3">MROUND(C6, 25)</f>
        <v>2075</v>
      </c>
      <c r="E6" s="22">
        <f t="shared" ref="E6:E13" si="4">SUM(F5+1)</f>
        <v>61976</v>
      </c>
      <c r="F6" s="22">
        <f t="shared" si="0"/>
        <v>64050</v>
      </c>
      <c r="G6" s="23">
        <v>25</v>
      </c>
      <c r="H6" s="23"/>
      <c r="I6" s="57" t="s">
        <v>48</v>
      </c>
      <c r="J6" s="99">
        <f t="shared" si="1"/>
        <v>0</v>
      </c>
    </row>
    <row r="7" spans="1:10" x14ac:dyDescent="0.2">
      <c r="A7" s="98" t="s">
        <v>415</v>
      </c>
      <c r="B7" s="99">
        <v>1769</v>
      </c>
      <c r="C7" s="108">
        <f t="shared" si="2"/>
        <v>1415.2</v>
      </c>
      <c r="D7" s="109">
        <f t="shared" si="3"/>
        <v>1425</v>
      </c>
      <c r="E7" s="22">
        <f t="shared" si="4"/>
        <v>64051</v>
      </c>
      <c r="F7" s="22">
        <f t="shared" si="0"/>
        <v>65475</v>
      </c>
      <c r="G7" s="23">
        <v>25</v>
      </c>
      <c r="H7" s="23"/>
      <c r="I7" s="57" t="s">
        <v>48</v>
      </c>
      <c r="J7" s="99">
        <f t="shared" si="1"/>
        <v>0</v>
      </c>
    </row>
    <row r="8" spans="1:10" x14ac:dyDescent="0.2">
      <c r="A8" s="101" t="s">
        <v>416</v>
      </c>
      <c r="B8" s="99">
        <v>1107</v>
      </c>
      <c r="C8" s="108">
        <f t="shared" si="2"/>
        <v>885.6</v>
      </c>
      <c r="D8" s="109">
        <f t="shared" si="3"/>
        <v>875</v>
      </c>
      <c r="E8" s="22">
        <f t="shared" si="4"/>
        <v>65476</v>
      </c>
      <c r="F8" s="22">
        <f t="shared" si="0"/>
        <v>66350</v>
      </c>
      <c r="G8" s="23">
        <v>25</v>
      </c>
      <c r="H8" s="23"/>
      <c r="I8" s="57" t="s">
        <v>48</v>
      </c>
      <c r="J8" s="99">
        <f t="shared" si="1"/>
        <v>0</v>
      </c>
    </row>
    <row r="9" spans="1:10" x14ac:dyDescent="0.2">
      <c r="A9" s="98" t="s">
        <v>417</v>
      </c>
      <c r="B9" s="99">
        <v>1898</v>
      </c>
      <c r="C9" s="108">
        <f t="shared" si="2"/>
        <v>1518.4</v>
      </c>
      <c r="D9" s="109">
        <f t="shared" si="3"/>
        <v>1525</v>
      </c>
      <c r="E9" s="22">
        <f t="shared" si="4"/>
        <v>66351</v>
      </c>
      <c r="F9" s="22">
        <f t="shared" si="0"/>
        <v>67875</v>
      </c>
      <c r="G9" s="23">
        <v>25</v>
      </c>
      <c r="H9" s="23"/>
      <c r="I9" s="57" t="s">
        <v>48</v>
      </c>
      <c r="J9" s="99">
        <f t="shared" si="1"/>
        <v>0</v>
      </c>
    </row>
    <row r="10" spans="1:10" x14ac:dyDescent="0.2">
      <c r="A10" s="101" t="s">
        <v>418</v>
      </c>
      <c r="B10" s="99">
        <v>308</v>
      </c>
      <c r="C10" s="108">
        <f t="shared" si="2"/>
        <v>246.4</v>
      </c>
      <c r="D10" s="109">
        <f t="shared" si="3"/>
        <v>250</v>
      </c>
      <c r="E10" s="22">
        <f t="shared" si="4"/>
        <v>67876</v>
      </c>
      <c r="F10" s="22">
        <f t="shared" si="0"/>
        <v>68125</v>
      </c>
      <c r="G10" s="23">
        <v>25</v>
      </c>
      <c r="H10" s="23"/>
      <c r="I10" s="57" t="s">
        <v>48</v>
      </c>
      <c r="J10" s="99">
        <f t="shared" si="1"/>
        <v>0</v>
      </c>
    </row>
    <row r="11" spans="1:10" x14ac:dyDescent="0.2">
      <c r="A11" s="98" t="s">
        <v>419</v>
      </c>
      <c r="B11" s="99">
        <v>1993</v>
      </c>
      <c r="C11" s="108">
        <f t="shared" si="2"/>
        <v>1594.4</v>
      </c>
      <c r="D11" s="109">
        <f t="shared" si="3"/>
        <v>1600</v>
      </c>
      <c r="E11" s="22">
        <f t="shared" si="4"/>
        <v>68126</v>
      </c>
      <c r="F11" s="22">
        <f t="shared" si="0"/>
        <v>69725</v>
      </c>
      <c r="G11" s="23">
        <v>25</v>
      </c>
      <c r="H11" s="23"/>
      <c r="I11" s="57" t="s">
        <v>48</v>
      </c>
      <c r="J11" s="99">
        <f t="shared" si="1"/>
        <v>0</v>
      </c>
    </row>
    <row r="12" spans="1:10" x14ac:dyDescent="0.2">
      <c r="A12" s="98" t="s">
        <v>420</v>
      </c>
      <c r="B12" s="99">
        <v>329</v>
      </c>
      <c r="C12" s="108">
        <f t="shared" si="2"/>
        <v>263.2</v>
      </c>
      <c r="D12" s="109">
        <f t="shared" si="3"/>
        <v>275</v>
      </c>
      <c r="E12" s="22">
        <f t="shared" si="4"/>
        <v>69726</v>
      </c>
      <c r="F12" s="22">
        <f t="shared" si="0"/>
        <v>70000</v>
      </c>
      <c r="G12" s="23">
        <v>25</v>
      </c>
      <c r="H12" s="23"/>
      <c r="I12" s="57" t="s">
        <v>48</v>
      </c>
      <c r="J12" s="99">
        <f t="shared" si="1"/>
        <v>0</v>
      </c>
    </row>
    <row r="13" spans="1:10" x14ac:dyDescent="0.2">
      <c r="A13" s="98" t="s">
        <v>421</v>
      </c>
      <c r="B13" s="99">
        <v>1035</v>
      </c>
      <c r="C13" s="108">
        <f t="shared" si="2"/>
        <v>828</v>
      </c>
      <c r="D13" s="109">
        <f t="shared" si="3"/>
        <v>825</v>
      </c>
      <c r="E13" s="22">
        <f t="shared" si="4"/>
        <v>70001</v>
      </c>
      <c r="F13" s="22">
        <f t="shared" si="0"/>
        <v>70825</v>
      </c>
      <c r="G13" s="23">
        <v>25</v>
      </c>
      <c r="H13" s="23"/>
      <c r="I13" s="57" t="s">
        <v>48</v>
      </c>
      <c r="J13" s="99">
        <f t="shared" si="1"/>
        <v>0</v>
      </c>
    </row>
    <row r="14" spans="1:10" x14ac:dyDescent="0.2">
      <c r="A14" s="101" t="s">
        <v>422</v>
      </c>
      <c r="B14" s="99">
        <v>1941</v>
      </c>
      <c r="C14" s="108">
        <f t="shared" si="2"/>
        <v>1552.8000000000002</v>
      </c>
      <c r="D14" s="109">
        <f t="shared" si="3"/>
        <v>1550</v>
      </c>
      <c r="E14" s="22">
        <f>SUM(F13+1)</f>
        <v>70826</v>
      </c>
      <c r="F14" s="22">
        <f t="shared" si="0"/>
        <v>72375</v>
      </c>
      <c r="G14" s="23">
        <v>25</v>
      </c>
      <c r="H14" s="23"/>
      <c r="I14" s="57" t="s">
        <v>48</v>
      </c>
      <c r="J14" s="99">
        <f t="shared" si="1"/>
        <v>0</v>
      </c>
    </row>
    <row r="15" spans="1:10" ht="15.75" x14ac:dyDescent="0.25">
      <c r="A15" s="36" t="s">
        <v>410</v>
      </c>
      <c r="B15" s="31">
        <f>SUM(B5:B14)</f>
        <v>15252</v>
      </c>
      <c r="C15" s="31"/>
      <c r="D15" s="110">
        <f>SUM(D5:D14)</f>
        <v>12225</v>
      </c>
      <c r="E15" s="10"/>
      <c r="F15" s="10"/>
      <c r="I15" s="37"/>
      <c r="J15" s="34"/>
    </row>
    <row r="16" spans="1:10" x14ac:dyDescent="0.2">
      <c r="A16" s="10"/>
      <c r="B16" s="10"/>
      <c r="C16" s="10"/>
      <c r="E16" s="10"/>
      <c r="F16" s="10"/>
      <c r="I16" s="37"/>
      <c r="J16" s="34"/>
    </row>
    <row r="17" spans="1:10" ht="16.5" thickBot="1" x14ac:dyDescent="0.3">
      <c r="A17" s="53" t="s">
        <v>6</v>
      </c>
      <c r="B17" s="10"/>
      <c r="C17" s="10"/>
      <c r="E17" s="10"/>
      <c r="F17" s="10"/>
      <c r="I17" s="37"/>
      <c r="J17" s="34"/>
    </row>
    <row r="18" spans="1:10" ht="15.75" x14ac:dyDescent="0.25">
      <c r="A18" s="36" t="s">
        <v>31</v>
      </c>
      <c r="B18" s="10"/>
      <c r="C18" s="10"/>
      <c r="E18" s="10"/>
      <c r="F18" s="10"/>
      <c r="I18" s="37"/>
      <c r="J18" s="34"/>
    </row>
    <row r="19" spans="1:10" x14ac:dyDescent="0.2">
      <c r="A19" s="47" t="s">
        <v>8</v>
      </c>
      <c r="B19" s="47"/>
      <c r="C19" s="47"/>
      <c r="D19" s="23">
        <v>100</v>
      </c>
      <c r="E19" s="22">
        <f>SUM(F14+1)</f>
        <v>72376</v>
      </c>
      <c r="F19" s="22">
        <f>SUM(E19+D19-1)</f>
        <v>72475</v>
      </c>
      <c r="G19" s="23">
        <v>10</v>
      </c>
      <c r="H19" s="23"/>
      <c r="I19" s="57" t="s">
        <v>47</v>
      </c>
      <c r="J19" s="99">
        <f t="shared" si="1"/>
        <v>0</v>
      </c>
    </row>
    <row r="20" spans="1:10" x14ac:dyDescent="0.2">
      <c r="A20" s="47" t="s">
        <v>9</v>
      </c>
      <c r="B20" s="47"/>
      <c r="C20" s="47"/>
      <c r="D20" s="23">
        <v>25</v>
      </c>
      <c r="E20" s="22">
        <f>SUM(F19+1)</f>
        <v>72476</v>
      </c>
      <c r="F20" s="22">
        <f>SUM(E20+D20-1)</f>
        <v>72500</v>
      </c>
      <c r="G20" s="23">
        <v>5</v>
      </c>
      <c r="H20" s="23"/>
      <c r="I20" s="57" t="s">
        <v>47</v>
      </c>
      <c r="J20" s="99">
        <f t="shared" si="1"/>
        <v>0</v>
      </c>
    </row>
    <row r="21" spans="1:10" x14ac:dyDescent="0.2">
      <c r="A21" s="47" t="s">
        <v>14</v>
      </c>
      <c r="B21" s="47"/>
      <c r="C21" s="47"/>
      <c r="D21" s="23">
        <v>50</v>
      </c>
      <c r="E21" s="22">
        <f t="shared" ref="E21:E23" si="5">SUM(F20+1)</f>
        <v>72501</v>
      </c>
      <c r="F21" s="22">
        <f t="shared" ref="F21:F23" si="6">SUM(E21+D21-1)</f>
        <v>72550</v>
      </c>
      <c r="G21" s="23">
        <v>5</v>
      </c>
      <c r="H21" s="23"/>
      <c r="I21" s="57" t="s">
        <v>47</v>
      </c>
      <c r="J21" s="99">
        <f t="shared" si="1"/>
        <v>0</v>
      </c>
    </row>
    <row r="22" spans="1:10" x14ac:dyDescent="0.2">
      <c r="A22" s="47" t="s">
        <v>260</v>
      </c>
      <c r="B22" s="47"/>
      <c r="C22" s="47"/>
      <c r="D22" s="23">
        <v>50</v>
      </c>
      <c r="E22" s="22">
        <f t="shared" si="5"/>
        <v>72551</v>
      </c>
      <c r="F22" s="22">
        <f t="shared" si="6"/>
        <v>72600</v>
      </c>
      <c r="G22" s="23">
        <v>5</v>
      </c>
      <c r="H22" s="23"/>
      <c r="I22" s="57" t="s">
        <v>47</v>
      </c>
      <c r="J22" s="99">
        <f t="shared" si="1"/>
        <v>0</v>
      </c>
    </row>
    <row r="23" spans="1:10" x14ac:dyDescent="0.2">
      <c r="A23" s="47" t="s">
        <v>852</v>
      </c>
      <c r="B23" s="47"/>
      <c r="C23" s="47"/>
      <c r="D23" s="23">
        <v>25</v>
      </c>
      <c r="E23" s="22">
        <f t="shared" si="5"/>
        <v>72601</v>
      </c>
      <c r="F23" s="22">
        <f t="shared" si="6"/>
        <v>72625</v>
      </c>
      <c r="G23" s="23">
        <v>5</v>
      </c>
      <c r="H23" s="23"/>
      <c r="I23" s="57" t="s">
        <v>47</v>
      </c>
      <c r="J23" s="99">
        <f t="shared" si="1"/>
        <v>0</v>
      </c>
    </row>
    <row r="24" spans="1:10" x14ac:dyDescent="0.2">
      <c r="A24" s="10"/>
      <c r="B24" s="10"/>
      <c r="C24" s="10"/>
      <c r="E24" s="27"/>
      <c r="F24" s="27"/>
      <c r="I24" s="37"/>
      <c r="J24" s="34"/>
    </row>
    <row r="25" spans="1:10" ht="15.75" x14ac:dyDescent="0.25">
      <c r="A25" s="36" t="s">
        <v>343</v>
      </c>
      <c r="B25" s="10"/>
      <c r="C25" s="10"/>
      <c r="E25" s="27"/>
      <c r="F25" s="27"/>
      <c r="I25" s="37"/>
      <c r="J25" s="34"/>
    </row>
    <row r="26" spans="1:10" x14ac:dyDescent="0.2">
      <c r="A26" s="113" t="s">
        <v>345</v>
      </c>
      <c r="B26" s="113"/>
      <c r="C26" s="113"/>
      <c r="D26" s="114">
        <v>25</v>
      </c>
      <c r="E26" s="115">
        <f>SUM(F23+1)</f>
        <v>72626</v>
      </c>
      <c r="F26" s="115">
        <f t="shared" ref="F26" si="7">SUM(E26+D26-1)</f>
        <v>72650</v>
      </c>
      <c r="G26" s="114">
        <v>5</v>
      </c>
      <c r="H26" s="114"/>
      <c r="I26" s="116" t="s">
        <v>344</v>
      </c>
      <c r="J26" s="117">
        <f>MOD(D26,25)</f>
        <v>0</v>
      </c>
    </row>
    <row r="27" spans="1:10" x14ac:dyDescent="0.2">
      <c r="A27" s="10"/>
      <c r="B27" s="10"/>
      <c r="C27" s="10"/>
      <c r="E27" s="27"/>
      <c r="F27" s="27"/>
      <c r="I27" s="37"/>
      <c r="J27" s="34"/>
    </row>
    <row r="28" spans="1:10" ht="15.75" x14ac:dyDescent="0.25">
      <c r="A28" s="36" t="s">
        <v>32</v>
      </c>
      <c r="B28" s="10"/>
      <c r="C28" s="10"/>
      <c r="E28" s="27"/>
      <c r="F28" s="27"/>
      <c r="I28" s="37"/>
      <c r="J28" s="34"/>
    </row>
    <row r="29" spans="1:10" x14ac:dyDescent="0.2">
      <c r="A29" s="47" t="s">
        <v>10</v>
      </c>
      <c r="B29" s="47"/>
      <c r="C29" s="47"/>
      <c r="D29" s="23">
        <v>50</v>
      </c>
      <c r="E29" s="22">
        <f>SUM(F26+1)</f>
        <v>72651</v>
      </c>
      <c r="F29" s="22">
        <f>SUM(E29+D29-1)</f>
        <v>72700</v>
      </c>
      <c r="G29" s="23">
        <v>5</v>
      </c>
      <c r="H29" s="23"/>
      <c r="I29" s="57" t="s">
        <v>49</v>
      </c>
      <c r="J29" s="99">
        <f t="shared" ref="J29:J30" si="8">MOD(D29,25)</f>
        <v>0</v>
      </c>
    </row>
    <row r="30" spans="1:10" x14ac:dyDescent="0.2">
      <c r="A30" s="113" t="s">
        <v>182</v>
      </c>
      <c r="B30" s="113"/>
      <c r="C30" s="113"/>
      <c r="D30" s="114">
        <v>25</v>
      </c>
      <c r="E30" s="115">
        <f t="shared" ref="E30" si="9">SUM(F29+1)</f>
        <v>72701</v>
      </c>
      <c r="F30" s="115">
        <f t="shared" ref="F30" si="10">SUM(E30+D30-1)</f>
        <v>72725</v>
      </c>
      <c r="G30" s="114">
        <v>5</v>
      </c>
      <c r="H30" s="114"/>
      <c r="I30" s="116" t="s">
        <v>49</v>
      </c>
      <c r="J30" s="117">
        <f t="shared" si="8"/>
        <v>0</v>
      </c>
    </row>
    <row r="31" spans="1:10" x14ac:dyDescent="0.2">
      <c r="A31" s="10"/>
      <c r="B31" s="10"/>
      <c r="C31" s="10"/>
      <c r="E31" s="27"/>
      <c r="F31" s="27"/>
      <c r="I31" s="37"/>
      <c r="J31" s="10"/>
    </row>
    <row r="32" spans="1:10" ht="15.75" x14ac:dyDescent="0.25">
      <c r="A32" s="36" t="s">
        <v>30</v>
      </c>
      <c r="B32" s="10"/>
      <c r="C32" s="10"/>
      <c r="E32" s="27"/>
      <c r="F32" s="27"/>
      <c r="I32" s="37"/>
      <c r="J32" s="10"/>
    </row>
    <row r="33" spans="1:10" x14ac:dyDescent="0.2">
      <c r="A33" s="102" t="s">
        <v>7</v>
      </c>
      <c r="B33" s="47"/>
      <c r="C33" s="47"/>
      <c r="D33" s="23">
        <v>100</v>
      </c>
      <c r="E33" s="22">
        <f>SUM(F30+1)</f>
        <v>72726</v>
      </c>
      <c r="F33" s="22">
        <f t="shared" ref="F33:F40" si="11">SUM(E33+D33-1)</f>
        <v>72825</v>
      </c>
      <c r="G33" s="23">
        <v>5</v>
      </c>
      <c r="H33" s="23">
        <v>175</v>
      </c>
      <c r="I33" s="57" t="s">
        <v>48</v>
      </c>
      <c r="J33" s="99">
        <f>MOD(D33,25)</f>
        <v>0</v>
      </c>
    </row>
    <row r="34" spans="1:10" x14ac:dyDescent="0.2">
      <c r="A34" s="102" t="s">
        <v>34</v>
      </c>
      <c r="B34" s="47"/>
      <c r="C34" s="47"/>
      <c r="D34" s="23">
        <v>75</v>
      </c>
      <c r="E34" s="22">
        <f t="shared" ref="E34:E40" si="12">SUM(F33+1)</f>
        <v>72826</v>
      </c>
      <c r="F34" s="22">
        <f t="shared" si="11"/>
        <v>72900</v>
      </c>
      <c r="G34" s="23">
        <v>5</v>
      </c>
      <c r="H34" s="23"/>
      <c r="I34" s="57" t="s">
        <v>48</v>
      </c>
      <c r="J34" s="99">
        <f t="shared" ref="J34:J40" si="13">MOD(D34,25)</f>
        <v>0</v>
      </c>
    </row>
    <row r="35" spans="1:10" x14ac:dyDescent="0.2">
      <c r="A35" s="102" t="s">
        <v>423</v>
      </c>
      <c r="B35" s="47"/>
      <c r="C35" s="47"/>
      <c r="D35" s="23">
        <v>50</v>
      </c>
      <c r="E35" s="22">
        <f t="shared" si="12"/>
        <v>72901</v>
      </c>
      <c r="F35" s="22">
        <f t="shared" si="11"/>
        <v>72950</v>
      </c>
      <c r="G35" s="23">
        <v>5</v>
      </c>
      <c r="H35" s="23"/>
      <c r="I35" s="57" t="s">
        <v>48</v>
      </c>
      <c r="J35" s="99">
        <f t="shared" si="13"/>
        <v>0</v>
      </c>
    </row>
    <row r="36" spans="1:10" x14ac:dyDescent="0.2">
      <c r="A36" s="102" t="s">
        <v>424</v>
      </c>
      <c r="B36" s="47"/>
      <c r="C36" s="47"/>
      <c r="D36" s="23">
        <v>50</v>
      </c>
      <c r="E36" s="22">
        <f t="shared" si="12"/>
        <v>72951</v>
      </c>
      <c r="F36" s="22">
        <f t="shared" si="11"/>
        <v>73000</v>
      </c>
      <c r="G36" s="23">
        <v>5</v>
      </c>
      <c r="H36" s="23"/>
      <c r="I36" s="57" t="s">
        <v>48</v>
      </c>
      <c r="J36" s="99">
        <f t="shared" si="13"/>
        <v>0</v>
      </c>
    </row>
    <row r="37" spans="1:10" x14ac:dyDescent="0.2">
      <c r="A37" s="102" t="s">
        <v>425</v>
      </c>
      <c r="B37" s="47"/>
      <c r="C37" s="47"/>
      <c r="D37" s="23">
        <v>1600</v>
      </c>
      <c r="E37" s="22">
        <f t="shared" si="12"/>
        <v>73001</v>
      </c>
      <c r="F37" s="22">
        <f t="shared" si="11"/>
        <v>74600</v>
      </c>
      <c r="G37" s="23">
        <v>100</v>
      </c>
      <c r="H37" s="23"/>
      <c r="I37" s="57" t="s">
        <v>48</v>
      </c>
      <c r="J37" s="99">
        <f t="shared" si="13"/>
        <v>0</v>
      </c>
    </row>
    <row r="38" spans="1:10" x14ac:dyDescent="0.2">
      <c r="A38" s="102" t="s">
        <v>426</v>
      </c>
      <c r="B38" s="47"/>
      <c r="C38" s="47"/>
      <c r="D38" s="23">
        <v>75</v>
      </c>
      <c r="E38" s="22">
        <f t="shared" si="12"/>
        <v>74601</v>
      </c>
      <c r="F38" s="22">
        <f t="shared" si="11"/>
        <v>74675</v>
      </c>
      <c r="G38" s="23">
        <v>10</v>
      </c>
      <c r="H38" s="23"/>
      <c r="I38" s="57" t="s">
        <v>48</v>
      </c>
      <c r="J38" s="99">
        <f t="shared" si="13"/>
        <v>0</v>
      </c>
    </row>
    <row r="39" spans="1:10" x14ac:dyDescent="0.2">
      <c r="A39" s="102" t="s">
        <v>427</v>
      </c>
      <c r="B39" s="47"/>
      <c r="C39" s="47"/>
      <c r="D39" s="23">
        <v>100</v>
      </c>
      <c r="E39" s="22">
        <f t="shared" si="12"/>
        <v>74676</v>
      </c>
      <c r="F39" s="22">
        <f t="shared" si="11"/>
        <v>74775</v>
      </c>
      <c r="G39" s="23">
        <v>5</v>
      </c>
      <c r="H39" s="23"/>
      <c r="I39" s="57" t="s">
        <v>48</v>
      </c>
      <c r="J39" s="99">
        <f t="shared" si="13"/>
        <v>0</v>
      </c>
    </row>
    <row r="40" spans="1:10" x14ac:dyDescent="0.2">
      <c r="A40" s="102" t="s">
        <v>428</v>
      </c>
      <c r="B40" s="47"/>
      <c r="C40" s="47"/>
      <c r="D40" s="23">
        <v>425</v>
      </c>
      <c r="E40" s="22">
        <f t="shared" si="12"/>
        <v>74776</v>
      </c>
      <c r="F40" s="22">
        <f t="shared" si="11"/>
        <v>75200</v>
      </c>
      <c r="G40" s="23">
        <v>50</v>
      </c>
      <c r="H40" s="23"/>
      <c r="I40" s="57" t="s">
        <v>48</v>
      </c>
      <c r="J40" s="99">
        <f t="shared" si="13"/>
        <v>0</v>
      </c>
    </row>
    <row r="41" spans="1:10" x14ac:dyDescent="0.2">
      <c r="A41" s="10"/>
      <c r="B41" s="10"/>
      <c r="C41" s="10"/>
      <c r="E41" s="27"/>
      <c r="F41" s="27"/>
      <c r="I41" s="37"/>
      <c r="J41" s="10"/>
    </row>
    <row r="42" spans="1:10" ht="15.75" x14ac:dyDescent="0.25">
      <c r="A42" s="36" t="s">
        <v>33</v>
      </c>
      <c r="B42" s="10"/>
      <c r="C42" s="10"/>
      <c r="E42" s="27"/>
      <c r="F42" s="27"/>
      <c r="I42" s="37"/>
      <c r="J42" s="10"/>
    </row>
    <row r="43" spans="1:10" x14ac:dyDescent="0.2">
      <c r="A43" s="113" t="s">
        <v>11</v>
      </c>
      <c r="B43" s="113"/>
      <c r="C43" s="113"/>
      <c r="D43" s="114">
        <v>25</v>
      </c>
      <c r="E43" s="115">
        <f>SUM(F40+1)</f>
        <v>75201</v>
      </c>
      <c r="F43" s="115">
        <f>SUM(E43+D43-1)</f>
        <v>75225</v>
      </c>
      <c r="G43" s="114">
        <v>5</v>
      </c>
      <c r="H43" s="114"/>
      <c r="I43" s="116" t="s">
        <v>50</v>
      </c>
      <c r="J43" s="117">
        <f>MOD(D43,25)</f>
        <v>0</v>
      </c>
    </row>
    <row r="44" spans="1:10" ht="15.75" thickBot="1" x14ac:dyDescent="0.25">
      <c r="A44" s="103" t="s">
        <v>12</v>
      </c>
      <c r="B44" s="103"/>
      <c r="C44" s="103"/>
      <c r="D44" s="111">
        <v>25</v>
      </c>
      <c r="E44" s="104">
        <f>SUM(F43+1)</f>
        <v>75226</v>
      </c>
      <c r="F44" s="104">
        <f>SUM(E44+D44-1)</f>
        <v>75250</v>
      </c>
      <c r="G44" s="111">
        <v>5</v>
      </c>
      <c r="H44" s="111"/>
      <c r="I44" s="105" t="s">
        <v>50</v>
      </c>
      <c r="J44" s="106">
        <f>MOD(D44,25)</f>
        <v>0</v>
      </c>
    </row>
    <row r="45" spans="1:10" ht="15.75" x14ac:dyDescent="0.25">
      <c r="A45" s="36" t="s">
        <v>411</v>
      </c>
      <c r="B45" s="10"/>
      <c r="C45" s="10"/>
      <c r="D45" s="110">
        <f>SUM(D19:D44)</f>
        <v>2875</v>
      </c>
      <c r="E45" s="10"/>
      <c r="F45" s="10"/>
      <c r="G45" s="10"/>
      <c r="H45" s="10"/>
      <c r="I45" s="37"/>
      <c r="J45" s="10"/>
    </row>
    <row r="46" spans="1:10" ht="15.75" x14ac:dyDescent="0.25">
      <c r="A46" s="36" t="s">
        <v>412</v>
      </c>
      <c r="B46" s="10"/>
      <c r="C46" s="10"/>
      <c r="D46" s="110">
        <f>D15+D45</f>
        <v>15100</v>
      </c>
      <c r="E46" s="10"/>
      <c r="F46" s="10"/>
      <c r="G46" s="36">
        <f>SUM(G5:G44)</f>
        <v>490</v>
      </c>
      <c r="H46" s="36">
        <f>SUM(H5:H45)</f>
        <v>175</v>
      </c>
      <c r="I46" s="37"/>
      <c r="J46" s="31">
        <f>SUM(J5:J45)</f>
        <v>0</v>
      </c>
    </row>
    <row r="47" spans="1:10" x14ac:dyDescent="0.2">
      <c r="A47" s="10"/>
      <c r="B47" s="10"/>
      <c r="C47" s="10"/>
      <c r="E47" s="10"/>
      <c r="F47" s="10"/>
      <c r="G47" s="10"/>
      <c r="H47" s="10"/>
      <c r="I47" s="37"/>
      <c r="J47" s="10"/>
    </row>
    <row r="48" spans="1:10" x14ac:dyDescent="0.2">
      <c r="A48" s="10"/>
      <c r="B48" s="10"/>
      <c r="C48" s="10"/>
      <c r="E48" s="10"/>
      <c r="F48" s="10"/>
      <c r="G48" s="10"/>
      <c r="H48" s="10"/>
      <c r="I48" s="37"/>
      <c r="J48" s="10"/>
    </row>
    <row r="49" spans="1:10" x14ac:dyDescent="0.2">
      <c r="A49" s="10" t="s">
        <v>40</v>
      </c>
      <c r="B49" s="10"/>
      <c r="C49" s="10"/>
      <c r="D49" s="112">
        <f>F44-E5+1</f>
        <v>15100</v>
      </c>
      <c r="E49" s="10"/>
      <c r="F49" s="10"/>
      <c r="G49" s="10"/>
      <c r="H49" s="10"/>
      <c r="I49" s="37"/>
      <c r="J49" s="10"/>
    </row>
  </sheetData>
  <sheetProtection sheet="1" selectLockedCells="1"/>
  <mergeCells count="2">
    <mergeCell ref="E3:F3"/>
    <mergeCell ref="H1:I1"/>
  </mergeCells>
  <phoneticPr fontId="0" type="noConversion"/>
  <conditionalFormatting sqref="A5:J14">
    <cfRule type="expression" dxfId="149" priority="12">
      <formula>MOD(ROW(),2)=0</formula>
    </cfRule>
  </conditionalFormatting>
  <conditionalFormatting sqref="A19:J23">
    <cfRule type="expression" dxfId="148" priority="8">
      <formula>MOD(ROW(),2)=0</formula>
    </cfRule>
    <cfRule type="expression" priority="9">
      <formula>MOD(ROW(),2)=0</formula>
    </cfRule>
  </conditionalFormatting>
  <conditionalFormatting sqref="A33:J40">
    <cfRule type="expression" dxfId="147" priority="5">
      <formula>MOD(ROW(),2)=0</formula>
    </cfRule>
  </conditionalFormatting>
  <conditionalFormatting sqref="D5:D14 D19:D23 D33:D40 D26 D29:D30 D43:D44">
    <cfRule type="cellIs" dxfId="146" priority="13" operator="equal">
      <formula>0</formula>
    </cfRule>
  </conditionalFormatting>
  <conditionalFormatting sqref="D5:D14">
    <cfRule type="cellIs" dxfId="145" priority="10" operator="equal">
      <formula>0</formula>
    </cfRule>
  </conditionalFormatting>
  <conditionalFormatting sqref="D19:D23">
    <cfRule type="cellIs" dxfId="144" priority="6" operator="equal">
      <formula>0</formula>
    </cfRule>
  </conditionalFormatting>
  <conditionalFormatting sqref="D33:D40">
    <cfRule type="cellIs" dxfId="143" priority="1" operator="equal">
      <formula>0</formula>
    </cfRule>
    <cfRule type="expression" dxfId="142" priority="2">
      <formula>MOD(ROW(),2)=0</formula>
    </cfRule>
    <cfRule type="expression" priority="3">
      <formula>MOD(ROW(),2)=0</formula>
    </cfRule>
  </conditionalFormatting>
  <conditionalFormatting sqref="G5:H14">
    <cfRule type="cellIs" dxfId="141" priority="11" operator="equal">
      <formula>0</formula>
    </cfRule>
    <cfRule type="cellIs" dxfId="140" priority="19" operator="equal">
      <formula>0</formula>
    </cfRule>
  </conditionalFormatting>
  <conditionalFormatting sqref="G19:H23">
    <cfRule type="cellIs" dxfId="139" priority="7" operator="equal">
      <formula>0</formula>
    </cfRule>
    <cfRule type="cellIs" dxfId="138" priority="18" operator="equal">
      <formula>0</formula>
    </cfRule>
  </conditionalFormatting>
  <conditionalFormatting sqref="G26:H26">
    <cfRule type="cellIs" dxfId="137" priority="17" operator="equal">
      <formula>0</formula>
    </cfRule>
  </conditionalFormatting>
  <conditionalFormatting sqref="G29:H30">
    <cfRule type="cellIs" dxfId="136" priority="16" operator="equal">
      <formula>0</formula>
    </cfRule>
  </conditionalFormatting>
  <conditionalFormatting sqref="G33:H40">
    <cfRule type="cellIs" dxfId="135" priority="4" operator="equal">
      <formula>0</formula>
    </cfRule>
    <cfRule type="cellIs" dxfId="134" priority="15" operator="equal">
      <formula>0</formula>
    </cfRule>
  </conditionalFormatting>
  <conditionalFormatting sqref="G43:H44">
    <cfRule type="cellIs" dxfId="133" priority="14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0"/>
  <sheetViews>
    <sheetView topLeftCell="A31" zoomScaleNormal="75" zoomScalePageLayoutView="75" workbookViewId="0">
      <selection activeCell="G68" sqref="G68"/>
    </sheetView>
  </sheetViews>
  <sheetFormatPr defaultColWidth="9.140625" defaultRowHeight="1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8.85546875" style="12" bestFit="1" customWidth="1"/>
    <col min="5" max="6" width="9.140625" style="12" bestFit="1" customWidth="1"/>
    <col min="7" max="7" width="9.140625" style="7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4" width="9.140625" style="12"/>
    <col min="15" max="15" width="18.42578125" style="12" customWidth="1"/>
    <col min="16" max="16384" width="9.140625" style="12"/>
  </cols>
  <sheetData>
    <row r="1" spans="1:10" ht="16.5" thickBot="1" x14ac:dyDescent="0.3">
      <c r="H1" s="224" t="s">
        <v>342</v>
      </c>
      <c r="I1" s="225"/>
      <c r="J1" s="97">
        <f>Totals!B6</f>
        <v>1011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98" t="s">
        <v>432</v>
      </c>
      <c r="B5" s="99">
        <v>305</v>
      </c>
      <c r="C5" s="108">
        <f>SUM(B5*0.8)</f>
        <v>244</v>
      </c>
      <c r="D5" s="109">
        <v>275</v>
      </c>
      <c r="E5" s="22">
        <f>SUM('HD1-JD1'!F44)+1</f>
        <v>75251</v>
      </c>
      <c r="F5" s="22">
        <f t="shared" ref="F5:F19" si="0">SUM(E5+D5-1)</f>
        <v>75525</v>
      </c>
      <c r="G5" s="23">
        <v>25</v>
      </c>
      <c r="H5" s="23"/>
      <c r="I5" s="57" t="s">
        <v>48</v>
      </c>
      <c r="J5" s="99">
        <f t="shared" ref="J5:J19" si="1">MOD(D5,25)</f>
        <v>0</v>
      </c>
    </row>
    <row r="6" spans="1:10" x14ac:dyDescent="0.2">
      <c r="A6" s="101" t="s">
        <v>433</v>
      </c>
      <c r="B6" s="99">
        <v>1198</v>
      </c>
      <c r="C6" s="108">
        <f t="shared" ref="C6:C19" si="2">SUM(B6*0.8)</f>
        <v>958.40000000000009</v>
      </c>
      <c r="D6" s="109">
        <v>800</v>
      </c>
      <c r="E6" s="22">
        <f>SUM(F5+1)</f>
        <v>75526</v>
      </c>
      <c r="F6" s="22">
        <f t="shared" si="0"/>
        <v>76325</v>
      </c>
      <c r="G6" s="23">
        <v>25</v>
      </c>
      <c r="H6" s="23"/>
      <c r="I6" s="57" t="s">
        <v>48</v>
      </c>
      <c r="J6" s="99">
        <f t="shared" si="1"/>
        <v>0</v>
      </c>
    </row>
    <row r="7" spans="1:10" x14ac:dyDescent="0.2">
      <c r="A7" s="98" t="s">
        <v>434</v>
      </c>
      <c r="B7" s="99">
        <v>683</v>
      </c>
      <c r="C7" s="108">
        <f t="shared" si="2"/>
        <v>546.4</v>
      </c>
      <c r="D7" s="109">
        <f t="shared" ref="D7:D19" si="3">MROUND(C7, 25)</f>
        <v>550</v>
      </c>
      <c r="E7" s="22">
        <f t="shared" ref="E7:E18" si="4">SUM(F6+1)</f>
        <v>76326</v>
      </c>
      <c r="F7" s="22">
        <f t="shared" si="0"/>
        <v>76875</v>
      </c>
      <c r="G7" s="23">
        <v>25</v>
      </c>
      <c r="H7" s="23"/>
      <c r="I7" s="57" t="s">
        <v>48</v>
      </c>
      <c r="J7" s="99">
        <f t="shared" si="1"/>
        <v>0</v>
      </c>
    </row>
    <row r="8" spans="1:10" x14ac:dyDescent="0.2">
      <c r="A8" s="101" t="s">
        <v>435</v>
      </c>
      <c r="B8" s="99">
        <v>281</v>
      </c>
      <c r="C8" s="108">
        <f t="shared" si="2"/>
        <v>224.8</v>
      </c>
      <c r="D8" s="109">
        <f t="shared" si="3"/>
        <v>225</v>
      </c>
      <c r="E8" s="22">
        <f t="shared" si="4"/>
        <v>76876</v>
      </c>
      <c r="F8" s="22">
        <f t="shared" si="0"/>
        <v>77100</v>
      </c>
      <c r="G8" s="23">
        <v>25</v>
      </c>
      <c r="H8" s="23"/>
      <c r="I8" s="57" t="s">
        <v>48</v>
      </c>
      <c r="J8" s="99">
        <f t="shared" si="1"/>
        <v>0</v>
      </c>
    </row>
    <row r="9" spans="1:10" x14ac:dyDescent="0.2">
      <c r="A9" s="101" t="s">
        <v>436</v>
      </c>
      <c r="B9" s="99">
        <v>350</v>
      </c>
      <c r="C9" s="108">
        <f t="shared" si="2"/>
        <v>280</v>
      </c>
      <c r="D9" s="109">
        <f t="shared" si="3"/>
        <v>275</v>
      </c>
      <c r="E9" s="22">
        <f t="shared" si="4"/>
        <v>77101</v>
      </c>
      <c r="F9" s="22">
        <f t="shared" si="0"/>
        <v>77375</v>
      </c>
      <c r="G9" s="23">
        <v>25</v>
      </c>
      <c r="H9" s="23"/>
      <c r="I9" s="57" t="s">
        <v>48</v>
      </c>
      <c r="J9" s="99">
        <f t="shared" si="1"/>
        <v>0</v>
      </c>
    </row>
    <row r="10" spans="1:10" x14ac:dyDescent="0.2">
      <c r="A10" s="98" t="s">
        <v>437</v>
      </c>
      <c r="B10" s="99">
        <v>57</v>
      </c>
      <c r="C10" s="108">
        <f t="shared" si="2"/>
        <v>45.6</v>
      </c>
      <c r="D10" s="109">
        <f t="shared" si="3"/>
        <v>50</v>
      </c>
      <c r="E10" s="22">
        <f t="shared" si="4"/>
        <v>77376</v>
      </c>
      <c r="F10" s="22">
        <f t="shared" si="0"/>
        <v>77425</v>
      </c>
      <c r="G10" s="23">
        <v>10</v>
      </c>
      <c r="H10" s="23"/>
      <c r="I10" s="57" t="s">
        <v>48</v>
      </c>
      <c r="J10" s="99">
        <f t="shared" si="1"/>
        <v>0</v>
      </c>
    </row>
    <row r="11" spans="1:10" x14ac:dyDescent="0.2">
      <c r="A11" s="101" t="s">
        <v>438</v>
      </c>
      <c r="B11" s="99">
        <v>1324</v>
      </c>
      <c r="C11" s="108">
        <f t="shared" si="2"/>
        <v>1059.2</v>
      </c>
      <c r="D11" s="109">
        <f t="shared" si="3"/>
        <v>1050</v>
      </c>
      <c r="E11" s="22">
        <f t="shared" si="4"/>
        <v>77426</v>
      </c>
      <c r="F11" s="22">
        <f t="shared" si="0"/>
        <v>78475</v>
      </c>
      <c r="G11" s="23">
        <v>25</v>
      </c>
      <c r="H11" s="23"/>
      <c r="I11" s="57" t="s">
        <v>48</v>
      </c>
      <c r="J11" s="99">
        <f t="shared" si="1"/>
        <v>0</v>
      </c>
    </row>
    <row r="12" spans="1:10" x14ac:dyDescent="0.2">
      <c r="A12" s="101" t="s">
        <v>439</v>
      </c>
      <c r="B12" s="99">
        <v>151</v>
      </c>
      <c r="C12" s="108">
        <f t="shared" si="2"/>
        <v>120.80000000000001</v>
      </c>
      <c r="D12" s="109">
        <f t="shared" si="3"/>
        <v>125</v>
      </c>
      <c r="E12" s="22">
        <f t="shared" si="4"/>
        <v>78476</v>
      </c>
      <c r="F12" s="22">
        <f t="shared" si="0"/>
        <v>78600</v>
      </c>
      <c r="G12" s="23">
        <v>10</v>
      </c>
      <c r="H12" s="23"/>
      <c r="I12" s="57" t="s">
        <v>48</v>
      </c>
      <c r="J12" s="99">
        <f t="shared" si="1"/>
        <v>0</v>
      </c>
    </row>
    <row r="13" spans="1:10" x14ac:dyDescent="0.2">
      <c r="A13" s="98" t="s">
        <v>440</v>
      </c>
      <c r="B13" s="99">
        <v>3011</v>
      </c>
      <c r="C13" s="108">
        <f t="shared" si="2"/>
        <v>2408.8000000000002</v>
      </c>
      <c r="D13" s="109">
        <f t="shared" si="3"/>
        <v>2400</v>
      </c>
      <c r="E13" s="22">
        <f t="shared" si="4"/>
        <v>78601</v>
      </c>
      <c r="F13" s="22">
        <f t="shared" si="0"/>
        <v>81000</v>
      </c>
      <c r="G13" s="23">
        <v>50</v>
      </c>
      <c r="H13" s="23"/>
      <c r="I13" s="57" t="s">
        <v>48</v>
      </c>
      <c r="J13" s="99">
        <f t="shared" si="1"/>
        <v>0</v>
      </c>
    </row>
    <row r="14" spans="1:10" x14ac:dyDescent="0.2">
      <c r="A14" s="101" t="s">
        <v>441</v>
      </c>
      <c r="B14" s="99">
        <v>47</v>
      </c>
      <c r="C14" s="108">
        <f t="shared" si="2"/>
        <v>37.6</v>
      </c>
      <c r="D14" s="109">
        <f t="shared" si="3"/>
        <v>50</v>
      </c>
      <c r="E14" s="22">
        <f t="shared" si="4"/>
        <v>81001</v>
      </c>
      <c r="F14" s="22">
        <f t="shared" si="0"/>
        <v>81050</v>
      </c>
      <c r="G14" s="23">
        <v>10</v>
      </c>
      <c r="H14" s="23"/>
      <c r="I14" s="57" t="s">
        <v>48</v>
      </c>
      <c r="J14" s="99">
        <f t="shared" si="1"/>
        <v>0</v>
      </c>
    </row>
    <row r="15" spans="1:10" x14ac:dyDescent="0.2">
      <c r="A15" s="98" t="s">
        <v>442</v>
      </c>
      <c r="B15" s="99">
        <v>3618</v>
      </c>
      <c r="C15" s="108">
        <f t="shared" si="2"/>
        <v>2894.4</v>
      </c>
      <c r="D15" s="109">
        <f t="shared" si="3"/>
        <v>2900</v>
      </c>
      <c r="E15" s="22">
        <f t="shared" si="4"/>
        <v>81051</v>
      </c>
      <c r="F15" s="22">
        <f t="shared" si="0"/>
        <v>83950</v>
      </c>
      <c r="G15" s="23">
        <v>75</v>
      </c>
      <c r="H15" s="23"/>
      <c r="I15" s="57" t="s">
        <v>48</v>
      </c>
      <c r="J15" s="99">
        <f t="shared" si="1"/>
        <v>0</v>
      </c>
    </row>
    <row r="16" spans="1:10" x14ac:dyDescent="0.2">
      <c r="A16" s="101" t="s">
        <v>443</v>
      </c>
      <c r="B16" s="99">
        <v>3803</v>
      </c>
      <c r="C16" s="108">
        <f t="shared" si="2"/>
        <v>3042.4</v>
      </c>
      <c r="D16" s="109">
        <f t="shared" si="3"/>
        <v>3050</v>
      </c>
      <c r="E16" s="22">
        <f t="shared" si="4"/>
        <v>83951</v>
      </c>
      <c r="F16" s="22">
        <f t="shared" si="0"/>
        <v>87000</v>
      </c>
      <c r="G16" s="23">
        <v>75</v>
      </c>
      <c r="H16" s="23"/>
      <c r="I16" s="57" t="s">
        <v>48</v>
      </c>
      <c r="J16" s="99">
        <f t="shared" si="1"/>
        <v>0</v>
      </c>
    </row>
    <row r="17" spans="1:15" x14ac:dyDescent="0.2">
      <c r="A17" s="98" t="s">
        <v>444</v>
      </c>
      <c r="B17" s="99">
        <v>124</v>
      </c>
      <c r="C17" s="108">
        <f t="shared" si="2"/>
        <v>99.2</v>
      </c>
      <c r="D17" s="109">
        <f t="shared" si="3"/>
        <v>100</v>
      </c>
      <c r="E17" s="22">
        <f t="shared" si="4"/>
        <v>87001</v>
      </c>
      <c r="F17" s="22">
        <f t="shared" si="0"/>
        <v>87100</v>
      </c>
      <c r="G17" s="23">
        <v>25</v>
      </c>
      <c r="H17" s="23"/>
      <c r="I17" s="57" t="s">
        <v>48</v>
      </c>
      <c r="J17" s="99">
        <f t="shared" si="1"/>
        <v>0</v>
      </c>
    </row>
    <row r="18" spans="1:15" x14ac:dyDescent="0.2">
      <c r="A18" s="101" t="s">
        <v>445</v>
      </c>
      <c r="B18" s="99">
        <v>554</v>
      </c>
      <c r="C18" s="108">
        <f t="shared" si="2"/>
        <v>443.20000000000005</v>
      </c>
      <c r="D18" s="109">
        <f t="shared" si="3"/>
        <v>450</v>
      </c>
      <c r="E18" s="22">
        <f t="shared" si="4"/>
        <v>87101</v>
      </c>
      <c r="F18" s="22">
        <f t="shared" si="0"/>
        <v>87550</v>
      </c>
      <c r="G18" s="23">
        <v>25</v>
      </c>
      <c r="H18" s="23"/>
      <c r="I18" s="57" t="s">
        <v>48</v>
      </c>
      <c r="J18" s="99">
        <f t="shared" si="1"/>
        <v>0</v>
      </c>
    </row>
    <row r="19" spans="1:15" x14ac:dyDescent="0.2">
      <c r="A19" s="101" t="s">
        <v>446</v>
      </c>
      <c r="B19" s="99">
        <v>496</v>
      </c>
      <c r="C19" s="108">
        <f t="shared" si="2"/>
        <v>396.8</v>
      </c>
      <c r="D19" s="109">
        <f t="shared" si="3"/>
        <v>400</v>
      </c>
      <c r="E19" s="22">
        <f>SUM(F18+1)</f>
        <v>87551</v>
      </c>
      <c r="F19" s="22">
        <f t="shared" si="0"/>
        <v>87950</v>
      </c>
      <c r="G19" s="23">
        <v>25</v>
      </c>
      <c r="H19" s="23"/>
      <c r="I19" s="57" t="s">
        <v>48</v>
      </c>
      <c r="J19" s="99">
        <f t="shared" si="1"/>
        <v>0</v>
      </c>
    </row>
    <row r="20" spans="1:15" ht="15.75" x14ac:dyDescent="0.25">
      <c r="A20" s="36" t="s">
        <v>429</v>
      </c>
      <c r="B20" s="31">
        <f>SUM(B5:B19)</f>
        <v>16002</v>
      </c>
      <c r="C20" s="31"/>
      <c r="D20" s="110">
        <f>SUM(D5:D19)</f>
        <v>12700</v>
      </c>
      <c r="E20" s="10"/>
      <c r="F20" s="10"/>
      <c r="H20" s="7"/>
      <c r="I20" s="37"/>
      <c r="J20" s="34"/>
    </row>
    <row r="21" spans="1:15" x14ac:dyDescent="0.2">
      <c r="A21" s="10"/>
      <c r="B21" s="10"/>
      <c r="C21" s="10"/>
      <c r="D21" s="7"/>
      <c r="E21" s="10"/>
      <c r="F21" s="10"/>
      <c r="H21" s="7"/>
      <c r="I21" s="37"/>
      <c r="J21" s="34"/>
    </row>
    <row r="22" spans="1:15" ht="16.5" thickBot="1" x14ac:dyDescent="0.3">
      <c r="A22" s="53" t="s">
        <v>6</v>
      </c>
      <c r="B22" s="10"/>
      <c r="C22" s="10"/>
      <c r="D22" s="7"/>
      <c r="E22" s="10"/>
      <c r="F22" s="10"/>
      <c r="H22" s="7"/>
      <c r="I22" s="37"/>
      <c r="J22" s="34"/>
    </row>
    <row r="23" spans="1:15" ht="15.75" x14ac:dyDescent="0.25">
      <c r="A23" s="36" t="s">
        <v>31</v>
      </c>
      <c r="B23" s="10"/>
      <c r="C23" s="10"/>
      <c r="D23" s="7"/>
      <c r="E23" s="10"/>
      <c r="F23" s="10"/>
      <c r="H23" s="7"/>
      <c r="I23" s="37"/>
      <c r="J23" s="34"/>
    </row>
    <row r="24" spans="1:15" x14ac:dyDescent="0.2">
      <c r="A24" s="47" t="s">
        <v>8</v>
      </c>
      <c r="B24" s="47"/>
      <c r="C24" s="47"/>
      <c r="D24" s="23">
        <v>100</v>
      </c>
      <c r="E24" s="22">
        <f>SUM(F19+1)</f>
        <v>87951</v>
      </c>
      <c r="F24" s="22">
        <f t="shared" ref="F24:F61" si="5">SUM(E24+D24-1)</f>
        <v>88050</v>
      </c>
      <c r="G24" s="23">
        <v>10</v>
      </c>
      <c r="H24" s="23"/>
      <c r="I24" s="57" t="s">
        <v>47</v>
      </c>
      <c r="J24" s="99">
        <f>MOD(D24,25)</f>
        <v>0</v>
      </c>
      <c r="L24" s="13"/>
      <c r="M24" s="14"/>
      <c r="O24" s="15"/>
    </row>
    <row r="25" spans="1:15" x14ac:dyDescent="0.2">
      <c r="A25" s="47" t="s">
        <v>9</v>
      </c>
      <c r="B25" s="47"/>
      <c r="C25" s="47"/>
      <c r="D25" s="23">
        <v>25</v>
      </c>
      <c r="E25" s="22">
        <f t="shared" ref="E25:E28" si="6">SUM(F24+1)</f>
        <v>88051</v>
      </c>
      <c r="F25" s="22">
        <f t="shared" si="5"/>
        <v>88075</v>
      </c>
      <c r="G25" s="23">
        <v>5</v>
      </c>
      <c r="H25" s="23"/>
      <c r="I25" s="57" t="s">
        <v>47</v>
      </c>
      <c r="J25" s="99">
        <f t="shared" ref="J25:J28" si="7">MOD(D25,25)</f>
        <v>0</v>
      </c>
      <c r="L25" s="13"/>
      <c r="M25" s="14"/>
      <c r="O25" s="15"/>
    </row>
    <row r="26" spans="1:15" x14ac:dyDescent="0.2">
      <c r="A26" s="47" t="s">
        <v>14</v>
      </c>
      <c r="B26" s="47"/>
      <c r="C26" s="47"/>
      <c r="D26" s="23">
        <v>50</v>
      </c>
      <c r="E26" s="22">
        <f t="shared" si="6"/>
        <v>88076</v>
      </c>
      <c r="F26" s="22">
        <f t="shared" si="5"/>
        <v>88125</v>
      </c>
      <c r="G26" s="23">
        <v>5</v>
      </c>
      <c r="H26" s="23"/>
      <c r="I26" s="57" t="s">
        <v>47</v>
      </c>
      <c r="J26" s="99">
        <f t="shared" si="7"/>
        <v>0</v>
      </c>
      <c r="L26" s="13"/>
      <c r="M26" s="14"/>
      <c r="O26" s="15"/>
    </row>
    <row r="27" spans="1:15" x14ac:dyDescent="0.2">
      <c r="A27" s="47" t="s">
        <v>260</v>
      </c>
      <c r="B27" s="47"/>
      <c r="C27" s="47"/>
      <c r="D27" s="23">
        <v>50</v>
      </c>
      <c r="E27" s="22">
        <f t="shared" si="6"/>
        <v>88126</v>
      </c>
      <c r="F27" s="22">
        <f t="shared" si="5"/>
        <v>88175</v>
      </c>
      <c r="G27" s="23">
        <v>5</v>
      </c>
      <c r="H27" s="23"/>
      <c r="I27" s="57" t="s">
        <v>47</v>
      </c>
      <c r="J27" s="99">
        <f t="shared" si="7"/>
        <v>0</v>
      </c>
    </row>
    <row r="28" spans="1:15" x14ac:dyDescent="0.2">
      <c r="A28" s="47" t="s">
        <v>852</v>
      </c>
      <c r="B28" s="47"/>
      <c r="C28" s="47"/>
      <c r="D28" s="23">
        <v>25</v>
      </c>
      <c r="E28" s="22">
        <f t="shared" si="6"/>
        <v>88176</v>
      </c>
      <c r="F28" s="22">
        <f t="shared" si="5"/>
        <v>88200</v>
      </c>
      <c r="G28" s="23">
        <v>5</v>
      </c>
      <c r="H28" s="23"/>
      <c r="I28" s="57" t="s">
        <v>47</v>
      </c>
      <c r="J28" s="99">
        <f t="shared" si="7"/>
        <v>0</v>
      </c>
    </row>
    <row r="29" spans="1:15" x14ac:dyDescent="0.2">
      <c r="A29" s="10"/>
      <c r="B29" s="10"/>
      <c r="C29" s="10"/>
      <c r="D29" s="7"/>
      <c r="E29" s="27"/>
      <c r="F29" s="27"/>
      <c r="H29" s="7"/>
      <c r="I29" s="37"/>
      <c r="J29" s="34"/>
    </row>
    <row r="30" spans="1:15" ht="15.75" x14ac:dyDescent="0.25">
      <c r="A30" s="36" t="s">
        <v>343</v>
      </c>
      <c r="B30" s="10"/>
      <c r="C30" s="10"/>
      <c r="D30" s="7"/>
      <c r="E30" s="27"/>
      <c r="F30" s="27"/>
      <c r="H30" s="7"/>
      <c r="I30" s="37"/>
      <c r="J30" s="34"/>
    </row>
    <row r="31" spans="1:15" x14ac:dyDescent="0.2">
      <c r="A31" s="113" t="s">
        <v>345</v>
      </c>
      <c r="B31" s="113"/>
      <c r="C31" s="113"/>
      <c r="D31" s="114">
        <v>25</v>
      </c>
      <c r="E31" s="115">
        <f>SUM(F28+1)</f>
        <v>88201</v>
      </c>
      <c r="F31" s="115">
        <f t="shared" ref="F31" si="8">SUM(E31+D31-1)</f>
        <v>88225</v>
      </c>
      <c r="G31" s="114">
        <v>5</v>
      </c>
      <c r="H31" s="114"/>
      <c r="I31" s="116" t="s">
        <v>344</v>
      </c>
      <c r="J31" s="117">
        <f>MOD(D31,25)</f>
        <v>0</v>
      </c>
    </row>
    <row r="32" spans="1:15" x14ac:dyDescent="0.2">
      <c r="A32" s="10"/>
      <c r="B32" s="10"/>
      <c r="C32" s="10"/>
      <c r="D32" s="7"/>
      <c r="E32" s="27"/>
      <c r="F32" s="27"/>
      <c r="H32" s="7"/>
      <c r="I32" s="37"/>
      <c r="J32" s="34"/>
    </row>
    <row r="33" spans="1:10" ht="15.75" x14ac:dyDescent="0.25">
      <c r="A33" s="36" t="s">
        <v>32</v>
      </c>
      <c r="B33" s="10"/>
      <c r="C33" s="10"/>
      <c r="D33" s="7"/>
      <c r="E33" s="27"/>
      <c r="F33" s="27"/>
      <c r="H33" s="7"/>
      <c r="I33" s="37"/>
      <c r="J33" s="34"/>
    </row>
    <row r="34" spans="1:10" x14ac:dyDescent="0.2">
      <c r="A34" s="47" t="s">
        <v>10</v>
      </c>
      <c r="B34" s="47"/>
      <c r="C34" s="47"/>
      <c r="D34" s="23">
        <v>50</v>
      </c>
      <c r="E34" s="22">
        <f>SUM(F31+1)</f>
        <v>88226</v>
      </c>
      <c r="F34" s="22">
        <f t="shared" si="5"/>
        <v>88275</v>
      </c>
      <c r="G34" s="23">
        <v>5</v>
      </c>
      <c r="H34" s="23"/>
      <c r="I34" s="57" t="s">
        <v>49</v>
      </c>
      <c r="J34" s="99">
        <f t="shared" ref="J34:J35" si="9">MOD(D34,25)</f>
        <v>0</v>
      </c>
    </row>
    <row r="35" spans="1:10" x14ac:dyDescent="0.2">
      <c r="A35" s="113" t="s">
        <v>182</v>
      </c>
      <c r="B35" s="113"/>
      <c r="C35" s="113"/>
      <c r="D35" s="114">
        <v>25</v>
      </c>
      <c r="E35" s="115">
        <f t="shared" ref="E35" si="10">SUM(F34+1)</f>
        <v>88276</v>
      </c>
      <c r="F35" s="115">
        <f t="shared" si="5"/>
        <v>88300</v>
      </c>
      <c r="G35" s="114">
        <v>5</v>
      </c>
      <c r="H35" s="114"/>
      <c r="I35" s="116" t="s">
        <v>49</v>
      </c>
      <c r="J35" s="117">
        <f t="shared" si="9"/>
        <v>0</v>
      </c>
    </row>
    <row r="36" spans="1:10" x14ac:dyDescent="0.2">
      <c r="A36" s="10"/>
      <c r="B36" s="10"/>
      <c r="C36" s="10"/>
      <c r="D36" s="7"/>
      <c r="E36" s="27"/>
      <c r="F36" s="27"/>
      <c r="H36" s="7"/>
      <c r="I36" s="37"/>
      <c r="J36" s="10"/>
    </row>
    <row r="37" spans="1:10" ht="15.75" x14ac:dyDescent="0.25">
      <c r="A37" s="36" t="s">
        <v>30</v>
      </c>
      <c r="B37" s="10"/>
      <c r="C37" s="10"/>
      <c r="D37" s="7"/>
      <c r="E37" s="27"/>
      <c r="F37" s="27"/>
      <c r="H37" s="7"/>
      <c r="I37" s="37"/>
      <c r="J37" s="10"/>
    </row>
    <row r="38" spans="1:10" x14ac:dyDescent="0.2">
      <c r="A38" s="102" t="s">
        <v>7</v>
      </c>
      <c r="B38" s="47"/>
      <c r="C38" s="47"/>
      <c r="D38" s="23">
        <v>150</v>
      </c>
      <c r="E38" s="22">
        <f>SUM(F35+1)</f>
        <v>88301</v>
      </c>
      <c r="F38" s="22">
        <f t="shared" si="5"/>
        <v>88450</v>
      </c>
      <c r="G38" s="23">
        <v>25</v>
      </c>
      <c r="H38" s="23">
        <v>175</v>
      </c>
      <c r="I38" s="57" t="s">
        <v>48</v>
      </c>
      <c r="J38" s="99">
        <f t="shared" ref="J38:J58" si="11">MOD(D38,25)</f>
        <v>0</v>
      </c>
    </row>
    <row r="39" spans="1:10" x14ac:dyDescent="0.2">
      <c r="A39" s="102" t="s">
        <v>34</v>
      </c>
      <c r="B39" s="47"/>
      <c r="C39" s="47"/>
      <c r="D39" s="23">
        <v>150</v>
      </c>
      <c r="E39" s="22">
        <f t="shared" ref="E39:E58" si="12">SUM(F38+1)</f>
        <v>88451</v>
      </c>
      <c r="F39" s="22">
        <f t="shared" si="5"/>
        <v>88600</v>
      </c>
      <c r="G39" s="23">
        <v>25</v>
      </c>
      <c r="H39" s="23"/>
      <c r="I39" s="57" t="s">
        <v>48</v>
      </c>
      <c r="J39" s="99">
        <f t="shared" si="11"/>
        <v>0</v>
      </c>
    </row>
    <row r="40" spans="1:10" x14ac:dyDescent="0.2">
      <c r="A40" s="102" t="s">
        <v>447</v>
      </c>
      <c r="B40" s="47"/>
      <c r="C40" s="47"/>
      <c r="D40" s="23">
        <v>75</v>
      </c>
      <c r="E40" s="22">
        <f t="shared" si="12"/>
        <v>88601</v>
      </c>
      <c r="F40" s="22">
        <f t="shared" si="5"/>
        <v>88675</v>
      </c>
      <c r="G40" s="23">
        <v>25</v>
      </c>
      <c r="H40" s="23"/>
      <c r="I40" s="57" t="s">
        <v>48</v>
      </c>
      <c r="J40" s="99">
        <f t="shared" si="11"/>
        <v>0</v>
      </c>
    </row>
    <row r="41" spans="1:10" x14ac:dyDescent="0.2">
      <c r="A41" s="102" t="s">
        <v>448</v>
      </c>
      <c r="B41" s="47"/>
      <c r="C41" s="47"/>
      <c r="D41" s="23">
        <v>150</v>
      </c>
      <c r="E41" s="22">
        <f t="shared" si="12"/>
        <v>88676</v>
      </c>
      <c r="F41" s="22">
        <f t="shared" si="5"/>
        <v>88825</v>
      </c>
      <c r="G41" s="23">
        <v>25</v>
      </c>
      <c r="H41" s="23"/>
      <c r="I41" s="57" t="s">
        <v>48</v>
      </c>
      <c r="J41" s="99">
        <f t="shared" si="11"/>
        <v>0</v>
      </c>
    </row>
    <row r="42" spans="1:10" x14ac:dyDescent="0.2">
      <c r="A42" s="102" t="s">
        <v>449</v>
      </c>
      <c r="B42" s="47"/>
      <c r="C42" s="47"/>
      <c r="D42" s="23">
        <v>50</v>
      </c>
      <c r="E42" s="22">
        <f t="shared" si="12"/>
        <v>88826</v>
      </c>
      <c r="F42" s="22">
        <f t="shared" si="5"/>
        <v>88875</v>
      </c>
      <c r="G42" s="23">
        <v>10</v>
      </c>
      <c r="H42" s="23"/>
      <c r="I42" s="57" t="s">
        <v>48</v>
      </c>
      <c r="J42" s="99">
        <f t="shared" si="11"/>
        <v>0</v>
      </c>
    </row>
    <row r="43" spans="1:10" x14ac:dyDescent="0.2">
      <c r="A43" s="102" t="s">
        <v>450</v>
      </c>
      <c r="B43" s="47"/>
      <c r="C43" s="47"/>
      <c r="D43" s="23">
        <v>100</v>
      </c>
      <c r="E43" s="22">
        <f t="shared" si="12"/>
        <v>88876</v>
      </c>
      <c r="F43" s="22">
        <f t="shared" si="5"/>
        <v>88975</v>
      </c>
      <c r="G43" s="23">
        <v>15</v>
      </c>
      <c r="H43" s="23"/>
      <c r="I43" s="57" t="s">
        <v>48</v>
      </c>
      <c r="J43" s="99">
        <f t="shared" si="11"/>
        <v>0</v>
      </c>
    </row>
    <row r="44" spans="1:10" x14ac:dyDescent="0.2">
      <c r="A44" s="102" t="s">
        <v>451</v>
      </c>
      <c r="B44" s="47"/>
      <c r="C44" s="47"/>
      <c r="D44" s="23">
        <v>100</v>
      </c>
      <c r="E44" s="22">
        <f t="shared" si="12"/>
        <v>88976</v>
      </c>
      <c r="F44" s="22">
        <f t="shared" si="5"/>
        <v>89075</v>
      </c>
      <c r="G44" s="23">
        <v>25</v>
      </c>
      <c r="H44" s="23"/>
      <c r="I44" s="57" t="s">
        <v>48</v>
      </c>
      <c r="J44" s="99">
        <f t="shared" si="11"/>
        <v>0</v>
      </c>
    </row>
    <row r="45" spans="1:10" x14ac:dyDescent="0.2">
      <c r="A45" s="102" t="s">
        <v>452</v>
      </c>
      <c r="B45" s="47"/>
      <c r="C45" s="47"/>
      <c r="D45" s="23">
        <v>50</v>
      </c>
      <c r="E45" s="22">
        <f t="shared" si="12"/>
        <v>89076</v>
      </c>
      <c r="F45" s="22">
        <f t="shared" si="5"/>
        <v>89125</v>
      </c>
      <c r="G45" s="23">
        <v>15</v>
      </c>
      <c r="H45" s="23"/>
      <c r="I45" s="57" t="s">
        <v>48</v>
      </c>
      <c r="J45" s="99">
        <f t="shared" si="11"/>
        <v>0</v>
      </c>
    </row>
    <row r="46" spans="1:10" x14ac:dyDescent="0.2">
      <c r="A46" s="102" t="s">
        <v>453</v>
      </c>
      <c r="B46" s="47"/>
      <c r="C46" s="47"/>
      <c r="D46" s="23">
        <v>50</v>
      </c>
      <c r="E46" s="22">
        <f t="shared" si="12"/>
        <v>89126</v>
      </c>
      <c r="F46" s="22">
        <f t="shared" si="5"/>
        <v>89175</v>
      </c>
      <c r="G46" s="23">
        <v>15</v>
      </c>
      <c r="H46" s="23"/>
      <c r="I46" s="57" t="s">
        <v>48</v>
      </c>
      <c r="J46" s="99">
        <f t="shared" si="11"/>
        <v>0</v>
      </c>
    </row>
    <row r="47" spans="1:10" x14ac:dyDescent="0.2">
      <c r="A47" s="102" t="s">
        <v>454</v>
      </c>
      <c r="B47" s="47"/>
      <c r="C47" s="47"/>
      <c r="D47" s="23">
        <v>50</v>
      </c>
      <c r="E47" s="22">
        <f t="shared" si="12"/>
        <v>89176</v>
      </c>
      <c r="F47" s="22">
        <f t="shared" si="5"/>
        <v>89225</v>
      </c>
      <c r="G47" s="23">
        <v>15</v>
      </c>
      <c r="H47" s="23"/>
      <c r="I47" s="57" t="s">
        <v>48</v>
      </c>
      <c r="J47" s="99">
        <f t="shared" si="11"/>
        <v>0</v>
      </c>
    </row>
    <row r="48" spans="1:10" x14ac:dyDescent="0.2">
      <c r="A48" s="102" t="s">
        <v>455</v>
      </c>
      <c r="B48" s="47"/>
      <c r="C48" s="47"/>
      <c r="D48" s="23">
        <v>75</v>
      </c>
      <c r="E48" s="22">
        <f t="shared" si="12"/>
        <v>89226</v>
      </c>
      <c r="F48" s="22">
        <f t="shared" si="5"/>
        <v>89300</v>
      </c>
      <c r="G48" s="23">
        <v>25</v>
      </c>
      <c r="H48" s="23"/>
      <c r="I48" s="57" t="s">
        <v>48</v>
      </c>
      <c r="J48" s="99">
        <f t="shared" si="11"/>
        <v>0</v>
      </c>
    </row>
    <row r="49" spans="1:10" x14ac:dyDescent="0.2">
      <c r="A49" s="102" t="s">
        <v>456</v>
      </c>
      <c r="B49" s="47"/>
      <c r="C49" s="47"/>
      <c r="D49" s="23">
        <v>75</v>
      </c>
      <c r="E49" s="22">
        <f t="shared" si="12"/>
        <v>89301</v>
      </c>
      <c r="F49" s="22">
        <f t="shared" si="5"/>
        <v>89375</v>
      </c>
      <c r="G49" s="23">
        <v>15</v>
      </c>
      <c r="H49" s="23"/>
      <c r="I49" s="57" t="s">
        <v>48</v>
      </c>
      <c r="J49" s="99">
        <f t="shared" si="11"/>
        <v>0</v>
      </c>
    </row>
    <row r="50" spans="1:10" x14ac:dyDescent="0.2">
      <c r="A50" s="102" t="s">
        <v>457</v>
      </c>
      <c r="B50" s="47"/>
      <c r="C50" s="47"/>
      <c r="D50" s="23">
        <v>50</v>
      </c>
      <c r="E50" s="22">
        <f t="shared" si="12"/>
        <v>89376</v>
      </c>
      <c r="F50" s="22">
        <f t="shared" si="5"/>
        <v>89425</v>
      </c>
      <c r="G50" s="23">
        <v>10</v>
      </c>
      <c r="H50" s="23"/>
      <c r="I50" s="57" t="s">
        <v>48</v>
      </c>
      <c r="J50" s="99">
        <f t="shared" si="11"/>
        <v>0</v>
      </c>
    </row>
    <row r="51" spans="1:10" x14ac:dyDescent="0.2">
      <c r="A51" s="102" t="s">
        <v>458</v>
      </c>
      <c r="B51" s="47"/>
      <c r="C51" s="47"/>
      <c r="D51" s="23">
        <v>750</v>
      </c>
      <c r="E51" s="22">
        <f t="shared" si="12"/>
        <v>89426</v>
      </c>
      <c r="F51" s="22">
        <f t="shared" si="5"/>
        <v>90175</v>
      </c>
      <c r="G51" s="23">
        <v>75</v>
      </c>
      <c r="H51" s="23"/>
      <c r="I51" s="57" t="s">
        <v>48</v>
      </c>
      <c r="J51" s="99">
        <f t="shared" si="11"/>
        <v>0</v>
      </c>
    </row>
    <row r="52" spans="1:10" x14ac:dyDescent="0.2">
      <c r="A52" s="102" t="s">
        <v>459</v>
      </c>
      <c r="B52" s="47"/>
      <c r="C52" s="47"/>
      <c r="D52" s="23">
        <v>75</v>
      </c>
      <c r="E52" s="22">
        <f t="shared" si="12"/>
        <v>90176</v>
      </c>
      <c r="F52" s="22">
        <f t="shared" si="5"/>
        <v>90250</v>
      </c>
      <c r="G52" s="23">
        <v>10</v>
      </c>
      <c r="H52" s="23"/>
      <c r="I52" s="57" t="s">
        <v>48</v>
      </c>
      <c r="J52" s="99">
        <f t="shared" si="11"/>
        <v>0</v>
      </c>
    </row>
    <row r="53" spans="1:10" x14ac:dyDescent="0.2">
      <c r="A53" s="102" t="s">
        <v>834</v>
      </c>
      <c r="B53" s="47"/>
      <c r="C53" s="47"/>
      <c r="D53" s="23">
        <v>50</v>
      </c>
      <c r="E53" s="22">
        <f t="shared" si="12"/>
        <v>90251</v>
      </c>
      <c r="F53" s="22">
        <f t="shared" si="5"/>
        <v>90300</v>
      </c>
      <c r="G53" s="23">
        <v>10</v>
      </c>
      <c r="H53" s="23"/>
      <c r="I53" s="57" t="s">
        <v>48</v>
      </c>
      <c r="J53" s="99"/>
    </row>
    <row r="54" spans="1:10" x14ac:dyDescent="0.2">
      <c r="A54" s="102" t="s">
        <v>460</v>
      </c>
      <c r="B54" s="47"/>
      <c r="C54" s="47"/>
      <c r="D54" s="23">
        <v>2400</v>
      </c>
      <c r="E54" s="22">
        <f>SUM(F53+1)</f>
        <v>90301</v>
      </c>
      <c r="F54" s="22">
        <f t="shared" si="5"/>
        <v>92700</v>
      </c>
      <c r="G54" s="23">
        <v>100</v>
      </c>
      <c r="H54" s="23"/>
      <c r="I54" s="57" t="s">
        <v>48</v>
      </c>
      <c r="J54" s="99">
        <f t="shared" si="11"/>
        <v>0</v>
      </c>
    </row>
    <row r="55" spans="1:10" x14ac:dyDescent="0.2">
      <c r="A55" s="102" t="s">
        <v>461</v>
      </c>
      <c r="B55" s="47"/>
      <c r="C55" s="47"/>
      <c r="D55" s="23">
        <v>125</v>
      </c>
      <c r="E55" s="22">
        <f t="shared" si="12"/>
        <v>92701</v>
      </c>
      <c r="F55" s="22">
        <f t="shared" si="5"/>
        <v>92825</v>
      </c>
      <c r="G55" s="23">
        <v>25</v>
      </c>
      <c r="H55" s="23"/>
      <c r="I55" s="57" t="s">
        <v>48</v>
      </c>
      <c r="J55" s="99">
        <f t="shared" si="11"/>
        <v>0</v>
      </c>
    </row>
    <row r="56" spans="1:10" x14ac:dyDescent="0.2">
      <c r="A56" s="102" t="s">
        <v>462</v>
      </c>
      <c r="B56" s="47"/>
      <c r="C56" s="47"/>
      <c r="D56" s="23">
        <v>75</v>
      </c>
      <c r="E56" s="22">
        <f>SUM(F55+1)</f>
        <v>92826</v>
      </c>
      <c r="F56" s="22">
        <f t="shared" si="5"/>
        <v>92900</v>
      </c>
      <c r="G56" s="23">
        <v>15</v>
      </c>
      <c r="H56" s="23"/>
      <c r="I56" s="57" t="s">
        <v>48</v>
      </c>
      <c r="J56" s="99">
        <f t="shared" si="11"/>
        <v>0</v>
      </c>
    </row>
    <row r="57" spans="1:10" x14ac:dyDescent="0.2">
      <c r="A57" s="102" t="s">
        <v>463</v>
      </c>
      <c r="B57" s="47"/>
      <c r="C57" s="47"/>
      <c r="D57" s="23">
        <v>100</v>
      </c>
      <c r="E57" s="22">
        <f t="shared" si="12"/>
        <v>92901</v>
      </c>
      <c r="F57" s="22">
        <f t="shared" si="5"/>
        <v>93000</v>
      </c>
      <c r="G57" s="23">
        <v>15</v>
      </c>
      <c r="H57" s="23"/>
      <c r="I57" s="57" t="s">
        <v>48</v>
      </c>
      <c r="J57" s="99">
        <f t="shared" si="11"/>
        <v>0</v>
      </c>
    </row>
    <row r="58" spans="1:10" x14ac:dyDescent="0.2">
      <c r="A58" s="102" t="s">
        <v>464</v>
      </c>
      <c r="B58" s="47"/>
      <c r="C58" s="47"/>
      <c r="D58" s="23">
        <v>150</v>
      </c>
      <c r="E58" s="22">
        <f t="shared" si="12"/>
        <v>93001</v>
      </c>
      <c r="F58" s="22">
        <f t="shared" si="5"/>
        <v>93150</v>
      </c>
      <c r="G58" s="23">
        <v>15</v>
      </c>
      <c r="H58" s="23"/>
      <c r="I58" s="57" t="s">
        <v>48</v>
      </c>
      <c r="J58" s="99">
        <f t="shared" si="11"/>
        <v>0</v>
      </c>
    </row>
    <row r="59" spans="1:10" x14ac:dyDescent="0.2">
      <c r="A59" s="10"/>
      <c r="B59" s="10"/>
      <c r="C59" s="10"/>
      <c r="D59" s="7"/>
      <c r="E59" s="27"/>
      <c r="F59" s="27"/>
      <c r="H59" s="7"/>
      <c r="I59" s="37"/>
      <c r="J59" s="10"/>
    </row>
    <row r="60" spans="1:10" ht="15.75" x14ac:dyDescent="0.25">
      <c r="A60" s="36" t="s">
        <v>33</v>
      </c>
      <c r="B60" s="10"/>
      <c r="C60" s="10"/>
      <c r="D60" s="7"/>
      <c r="E60" s="27"/>
      <c r="F60" s="27"/>
      <c r="H60" s="7"/>
      <c r="I60" s="37"/>
      <c r="J60" s="10"/>
    </row>
    <row r="61" spans="1:10" x14ac:dyDescent="0.2">
      <c r="A61" s="47" t="s">
        <v>11</v>
      </c>
      <c r="B61" s="47"/>
      <c r="C61" s="47"/>
      <c r="D61" s="23">
        <v>25</v>
      </c>
      <c r="E61" s="22">
        <f>SUM(F58+1)</f>
        <v>93151</v>
      </c>
      <c r="F61" s="22">
        <f t="shared" si="5"/>
        <v>93175</v>
      </c>
      <c r="G61" s="23">
        <v>5</v>
      </c>
      <c r="H61" s="23"/>
      <c r="I61" s="57" t="s">
        <v>50</v>
      </c>
      <c r="J61" s="99">
        <f>MOD(D61,25)</f>
        <v>0</v>
      </c>
    </row>
    <row r="62" spans="1:10" ht="15.75" thickBot="1" x14ac:dyDescent="0.25">
      <c r="A62" s="118" t="s">
        <v>12</v>
      </c>
      <c r="B62" s="118"/>
      <c r="C62" s="118"/>
      <c r="D62" s="119">
        <v>25</v>
      </c>
      <c r="E62" s="120">
        <f>SUM(F61+1)</f>
        <v>93176</v>
      </c>
      <c r="F62" s="120">
        <f>SUM(E62+D62-1)</f>
        <v>93200</v>
      </c>
      <c r="G62" s="119">
        <v>5</v>
      </c>
      <c r="H62" s="119"/>
      <c r="I62" s="121" t="s">
        <v>50</v>
      </c>
      <c r="J62" s="122">
        <f>MOD(D62,25)</f>
        <v>0</v>
      </c>
    </row>
    <row r="63" spans="1:10" ht="15.75" x14ac:dyDescent="0.25">
      <c r="A63" s="36" t="s">
        <v>430</v>
      </c>
      <c r="B63" s="10"/>
      <c r="C63" s="10"/>
      <c r="D63" s="110">
        <f>SUM(D24:D62)</f>
        <v>5250</v>
      </c>
      <c r="E63" s="10"/>
      <c r="F63" s="27"/>
      <c r="G63" s="10"/>
      <c r="H63" s="10"/>
      <c r="I63" s="37"/>
      <c r="J63" s="10"/>
    </row>
    <row r="64" spans="1:10" ht="15.75" x14ac:dyDescent="0.25">
      <c r="A64" s="36" t="s">
        <v>431</v>
      </c>
      <c r="B64" s="10"/>
      <c r="C64" s="10"/>
      <c r="D64" s="110">
        <f>D20+D63</f>
        <v>17950</v>
      </c>
      <c r="E64" s="10"/>
      <c r="F64" s="10"/>
      <c r="G64" s="36">
        <f>SUM(G5:G62)</f>
        <v>1020</v>
      </c>
      <c r="H64" s="36">
        <f>SUM(H5:H63)</f>
        <v>175</v>
      </c>
      <c r="I64" s="37"/>
      <c r="J64" s="36">
        <f>SUM(J5:J63)</f>
        <v>0</v>
      </c>
    </row>
    <row r="65" spans="1:10" x14ac:dyDescent="0.2">
      <c r="A65" s="10"/>
      <c r="B65" s="10"/>
      <c r="C65" s="10"/>
      <c r="D65" s="7"/>
      <c r="E65" s="10"/>
      <c r="F65" s="10"/>
      <c r="G65" s="10"/>
      <c r="H65" s="10"/>
      <c r="I65" s="37"/>
      <c r="J65" s="10"/>
    </row>
    <row r="66" spans="1:10" x14ac:dyDescent="0.2">
      <c r="A66" s="10"/>
      <c r="B66" s="10"/>
      <c r="C66" s="10"/>
      <c r="D66" s="7"/>
      <c r="E66" s="10"/>
      <c r="F66" s="10"/>
      <c r="G66" s="10"/>
      <c r="H66" s="10"/>
      <c r="I66" s="37"/>
      <c r="J66" s="10"/>
    </row>
    <row r="67" spans="1:10" x14ac:dyDescent="0.2">
      <c r="A67" s="10" t="s">
        <v>40</v>
      </c>
      <c r="B67" s="10"/>
      <c r="C67" s="10"/>
      <c r="D67" s="112">
        <f>F62-E5+1</f>
        <v>17950</v>
      </c>
      <c r="E67" s="10"/>
      <c r="F67" s="10"/>
      <c r="G67" s="10"/>
      <c r="H67" s="10"/>
      <c r="I67" s="37"/>
      <c r="J67" s="10"/>
    </row>
    <row r="68" spans="1:10" x14ac:dyDescent="0.2">
      <c r="A68" s="7"/>
      <c r="B68" s="7"/>
      <c r="C68" s="7"/>
      <c r="D68" s="7"/>
      <c r="E68" s="7"/>
      <c r="F68" s="7"/>
      <c r="H68" s="7"/>
      <c r="I68" s="8"/>
      <c r="J68" s="7"/>
    </row>
    <row r="69" spans="1:10" x14ac:dyDescent="0.2">
      <c r="A69" s="7"/>
      <c r="B69" s="7"/>
      <c r="C69" s="7"/>
      <c r="D69" s="7"/>
      <c r="E69" s="7"/>
      <c r="F69" s="7"/>
      <c r="H69" s="7"/>
      <c r="I69" s="8"/>
      <c r="J69" s="7"/>
    </row>
    <row r="70" spans="1:10" x14ac:dyDescent="0.2">
      <c r="A70" s="7"/>
      <c r="B70" s="7"/>
      <c r="C70" s="7"/>
      <c r="D70" s="7"/>
      <c r="E70" s="7"/>
      <c r="F70" s="7"/>
      <c r="H70" s="7"/>
      <c r="I70" s="8"/>
      <c r="J70" s="7"/>
    </row>
  </sheetData>
  <sheetProtection sheet="1" selectLockedCells="1"/>
  <mergeCells count="2">
    <mergeCell ref="E3:F3"/>
    <mergeCell ref="H1:I1"/>
  </mergeCells>
  <phoneticPr fontId="0" type="noConversion"/>
  <conditionalFormatting sqref="A5:J19">
    <cfRule type="expression" dxfId="132" priority="6">
      <formula>MOD(ROW(),2)=0</formula>
    </cfRule>
  </conditionalFormatting>
  <conditionalFormatting sqref="A24:J28">
    <cfRule type="expression" dxfId="131" priority="5">
      <formula>MOD(ROW(),2)=0</formula>
    </cfRule>
  </conditionalFormatting>
  <conditionalFormatting sqref="A38:J58">
    <cfRule type="expression" dxfId="130" priority="4">
      <formula>MOD(ROW(),2)=0</formula>
    </cfRule>
  </conditionalFormatting>
  <conditionalFormatting sqref="D5:D19 D24:D28 D31 D34:D35 D38:D58 D61:D62">
    <cfRule type="cellIs" dxfId="129" priority="2" operator="equal">
      <formula>0</formula>
    </cfRule>
  </conditionalFormatting>
  <conditionalFormatting sqref="G5:H19 G24:H28 G31:H31 G34:H35 G38:H58 G61:H62">
    <cfRule type="cellIs" dxfId="128" priority="3" operator="equal">
      <formula>0</formula>
    </cfRule>
  </conditionalFormatting>
  <conditionalFormatting sqref="H5:H19 H24:H28 H31 H34:H35 H38:H58 H61:H62">
    <cfRule type="cellIs" dxfId="127" priority="1" operator="greaterThan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5"/>
  <sheetViews>
    <sheetView topLeftCell="A15" zoomScaleNormal="75" zoomScalePageLayoutView="75" workbookViewId="0">
      <selection activeCell="G48" sqref="G48"/>
    </sheetView>
  </sheetViews>
  <sheetFormatPr defaultColWidth="9.140625" defaultRowHeight="1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8.85546875" style="12" bestFit="1" customWidth="1"/>
    <col min="5" max="5" width="9.140625" style="12" bestFit="1" customWidth="1"/>
    <col min="6" max="6" width="9.140625" style="12"/>
    <col min="7" max="7" width="9.140625" style="7"/>
    <col min="8" max="8" width="11.5703125" style="12" bestFit="1" customWidth="1"/>
    <col min="9" max="9" width="9.140625" style="16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Totals!B7</f>
        <v>1012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01" t="s">
        <v>468</v>
      </c>
      <c r="B5" s="99">
        <v>2050</v>
      </c>
      <c r="C5" s="107">
        <f>SUM(B5*0.8)</f>
        <v>1640</v>
      </c>
      <c r="D5" s="109">
        <f>MROUND(C5, 25)</f>
        <v>1650</v>
      </c>
      <c r="E5" s="22">
        <f>SUM('HD2-JD1'!F62,1)</f>
        <v>93201</v>
      </c>
      <c r="F5" s="22">
        <f>SUM(E5+D5-1)</f>
        <v>94850</v>
      </c>
      <c r="G5" s="23">
        <v>75</v>
      </c>
      <c r="H5" s="23"/>
      <c r="I5" s="57" t="s">
        <v>48</v>
      </c>
      <c r="J5" s="99">
        <f t="shared" ref="J5:J23" si="0">MOD(D5,25)</f>
        <v>0</v>
      </c>
    </row>
    <row r="6" spans="1:10" x14ac:dyDescent="0.2">
      <c r="A6" s="101" t="s">
        <v>469</v>
      </c>
      <c r="B6" s="99">
        <v>1397</v>
      </c>
      <c r="C6" s="107">
        <f t="shared" ref="C6:C14" si="1">SUM(B6*0.8)</f>
        <v>1117.6000000000001</v>
      </c>
      <c r="D6" s="109">
        <f t="shared" ref="D6:D14" si="2">MROUND(C6, 25)</f>
        <v>1125</v>
      </c>
      <c r="E6" s="22">
        <f>SUM(F5+1)</f>
        <v>94851</v>
      </c>
      <c r="F6" s="22">
        <f>SUM(E6+D6-1)</f>
        <v>95975</v>
      </c>
      <c r="G6" s="23">
        <v>75</v>
      </c>
      <c r="H6" s="23"/>
      <c r="I6" s="57" t="s">
        <v>48</v>
      </c>
      <c r="J6" s="99">
        <f t="shared" si="0"/>
        <v>0</v>
      </c>
    </row>
    <row r="7" spans="1:10" x14ac:dyDescent="0.2">
      <c r="A7" s="98" t="s">
        <v>470</v>
      </c>
      <c r="B7" s="99">
        <v>2308</v>
      </c>
      <c r="C7" s="107">
        <f t="shared" si="1"/>
        <v>1846.4</v>
      </c>
      <c r="D7" s="109">
        <f t="shared" si="2"/>
        <v>1850</v>
      </c>
      <c r="E7" s="22">
        <f>SUM(F6+1)</f>
        <v>95976</v>
      </c>
      <c r="F7" s="22">
        <f>SUM(E7+D7-1)</f>
        <v>97825</v>
      </c>
      <c r="G7" s="23">
        <v>75</v>
      </c>
      <c r="H7" s="23"/>
      <c r="I7" s="57" t="s">
        <v>48</v>
      </c>
      <c r="J7" s="99">
        <f t="shared" si="0"/>
        <v>0</v>
      </c>
    </row>
    <row r="8" spans="1:10" x14ac:dyDescent="0.2">
      <c r="A8" s="101" t="s">
        <v>471</v>
      </c>
      <c r="B8" s="99">
        <v>3353</v>
      </c>
      <c r="C8" s="107">
        <f t="shared" si="1"/>
        <v>2682.4</v>
      </c>
      <c r="D8" s="109">
        <f t="shared" si="2"/>
        <v>2675</v>
      </c>
      <c r="E8" s="22">
        <f t="shared" ref="E8:E12" si="3">SUM(F7+1)</f>
        <v>97826</v>
      </c>
      <c r="F8" s="22">
        <f t="shared" ref="F8:F12" si="4">SUM(E8+D8-1)</f>
        <v>100500</v>
      </c>
      <c r="G8" s="23">
        <v>75</v>
      </c>
      <c r="H8" s="23"/>
      <c r="I8" s="57" t="s">
        <v>48</v>
      </c>
      <c r="J8" s="99">
        <f t="shared" si="0"/>
        <v>0</v>
      </c>
    </row>
    <row r="9" spans="1:10" x14ac:dyDescent="0.2">
      <c r="A9" s="101" t="s">
        <v>472</v>
      </c>
      <c r="B9" s="99">
        <v>3534</v>
      </c>
      <c r="C9" s="107">
        <f t="shared" si="1"/>
        <v>2827.2000000000003</v>
      </c>
      <c r="D9" s="109">
        <f t="shared" si="2"/>
        <v>2825</v>
      </c>
      <c r="E9" s="22">
        <f t="shared" si="3"/>
        <v>100501</v>
      </c>
      <c r="F9" s="22">
        <f t="shared" si="4"/>
        <v>103325</v>
      </c>
      <c r="G9" s="23">
        <v>75</v>
      </c>
      <c r="H9" s="23"/>
      <c r="I9" s="57" t="s">
        <v>48</v>
      </c>
      <c r="J9" s="99">
        <f t="shared" si="0"/>
        <v>0</v>
      </c>
    </row>
    <row r="10" spans="1:10" x14ac:dyDescent="0.2">
      <c r="A10" s="101" t="s">
        <v>473</v>
      </c>
      <c r="B10" s="99">
        <v>574</v>
      </c>
      <c r="C10" s="107">
        <f t="shared" si="1"/>
        <v>459.20000000000005</v>
      </c>
      <c r="D10" s="109">
        <f t="shared" si="2"/>
        <v>450</v>
      </c>
      <c r="E10" s="22">
        <f t="shared" si="3"/>
        <v>103326</v>
      </c>
      <c r="F10" s="22">
        <f t="shared" si="4"/>
        <v>103775</v>
      </c>
      <c r="G10" s="23">
        <v>50</v>
      </c>
      <c r="H10" s="23"/>
      <c r="I10" s="57" t="s">
        <v>48</v>
      </c>
      <c r="J10" s="99">
        <f t="shared" si="0"/>
        <v>0</v>
      </c>
    </row>
    <row r="11" spans="1:10" x14ac:dyDescent="0.2">
      <c r="A11" s="98" t="s">
        <v>474</v>
      </c>
      <c r="B11" s="99">
        <v>2123</v>
      </c>
      <c r="C11" s="107">
        <f t="shared" si="1"/>
        <v>1698.4</v>
      </c>
      <c r="D11" s="109">
        <f t="shared" si="2"/>
        <v>1700</v>
      </c>
      <c r="E11" s="22">
        <f t="shared" si="3"/>
        <v>103776</v>
      </c>
      <c r="F11" s="22">
        <f t="shared" si="4"/>
        <v>105475</v>
      </c>
      <c r="G11" s="23">
        <v>50</v>
      </c>
      <c r="H11" s="23"/>
      <c r="I11" s="57" t="s">
        <v>48</v>
      </c>
      <c r="J11" s="99">
        <f t="shared" si="0"/>
        <v>0</v>
      </c>
    </row>
    <row r="12" spans="1:10" x14ac:dyDescent="0.2">
      <c r="A12" s="101" t="s">
        <v>475</v>
      </c>
      <c r="B12" s="99">
        <v>311</v>
      </c>
      <c r="C12" s="107">
        <f t="shared" si="1"/>
        <v>248.8</v>
      </c>
      <c r="D12" s="109">
        <f t="shared" si="2"/>
        <v>250</v>
      </c>
      <c r="E12" s="22">
        <f t="shared" si="3"/>
        <v>105476</v>
      </c>
      <c r="F12" s="22">
        <f t="shared" si="4"/>
        <v>105725</v>
      </c>
      <c r="G12" s="23">
        <v>25</v>
      </c>
      <c r="H12" s="23"/>
      <c r="I12" s="57" t="s">
        <v>48</v>
      </c>
      <c r="J12" s="99">
        <f t="shared" si="0"/>
        <v>0</v>
      </c>
    </row>
    <row r="13" spans="1:10" x14ac:dyDescent="0.2">
      <c r="A13" s="98" t="s">
        <v>476</v>
      </c>
      <c r="B13" s="99">
        <v>72</v>
      </c>
      <c r="C13" s="107">
        <f t="shared" si="1"/>
        <v>57.6</v>
      </c>
      <c r="D13" s="109">
        <v>75</v>
      </c>
      <c r="E13" s="22">
        <f>SUM(F12+1)</f>
        <v>105726</v>
      </c>
      <c r="F13" s="22">
        <f>SUM(E13+D13-1)</f>
        <v>105800</v>
      </c>
      <c r="G13" s="23">
        <v>25</v>
      </c>
      <c r="H13" s="23"/>
      <c r="I13" s="57" t="s">
        <v>48</v>
      </c>
      <c r="J13" s="99">
        <f t="shared" si="0"/>
        <v>0</v>
      </c>
    </row>
    <row r="14" spans="1:10" ht="15.75" thickBot="1" x14ac:dyDescent="0.25">
      <c r="A14" s="101" t="s">
        <v>477</v>
      </c>
      <c r="B14" s="99">
        <v>1193</v>
      </c>
      <c r="C14" s="107">
        <f t="shared" si="1"/>
        <v>954.40000000000009</v>
      </c>
      <c r="D14" s="126">
        <f t="shared" si="2"/>
        <v>950</v>
      </c>
      <c r="E14" s="22">
        <f>SUM(F13+1)</f>
        <v>105801</v>
      </c>
      <c r="F14" s="22">
        <f>SUM(E14+D14-1)</f>
        <v>106750</v>
      </c>
      <c r="G14" s="23">
        <v>50</v>
      </c>
      <c r="H14" s="23"/>
      <c r="I14" s="57" t="s">
        <v>48</v>
      </c>
      <c r="J14" s="99">
        <f t="shared" si="0"/>
        <v>0</v>
      </c>
    </row>
    <row r="15" spans="1:10" ht="15.75" x14ac:dyDescent="0.25">
      <c r="A15" s="49" t="s">
        <v>465</v>
      </c>
      <c r="B15" s="31">
        <f>SUM(B5:B14)</f>
        <v>16915</v>
      </c>
      <c r="C15" s="31"/>
      <c r="D15" s="110">
        <f>SUM(D5:D14)</f>
        <v>13550</v>
      </c>
      <c r="E15" s="10"/>
      <c r="F15" s="10"/>
      <c r="H15" s="7"/>
      <c r="I15" s="37"/>
      <c r="J15" s="34"/>
    </row>
    <row r="16" spans="1:10" x14ac:dyDescent="0.2">
      <c r="A16" s="10"/>
      <c r="B16" s="10"/>
      <c r="C16" s="10"/>
      <c r="D16" s="7"/>
      <c r="E16" s="10"/>
      <c r="F16" s="10"/>
      <c r="H16" s="7"/>
      <c r="I16" s="37"/>
      <c r="J16" s="34"/>
    </row>
    <row r="17" spans="1:10" ht="16.5" thickBot="1" x14ac:dyDescent="0.3">
      <c r="A17" s="53" t="s">
        <v>6</v>
      </c>
      <c r="B17" s="10"/>
      <c r="C17" s="10"/>
      <c r="D17" s="7"/>
      <c r="E17" s="10"/>
      <c r="F17" s="10"/>
      <c r="H17" s="7"/>
      <c r="I17" s="37"/>
      <c r="J17" s="34"/>
    </row>
    <row r="18" spans="1:10" ht="15.75" x14ac:dyDescent="0.25">
      <c r="A18" s="36" t="s">
        <v>31</v>
      </c>
      <c r="B18" s="10"/>
      <c r="C18" s="10"/>
      <c r="D18" s="7"/>
      <c r="E18" s="10"/>
      <c r="F18" s="10"/>
      <c r="H18" s="7"/>
      <c r="I18" s="37"/>
      <c r="J18" s="34"/>
    </row>
    <row r="19" spans="1:10" x14ac:dyDescent="0.2">
      <c r="A19" s="47" t="s">
        <v>8</v>
      </c>
      <c r="B19" s="47"/>
      <c r="C19" s="47"/>
      <c r="D19" s="23">
        <v>100</v>
      </c>
      <c r="E19" s="22">
        <f>SUM(F14+1)</f>
        <v>106751</v>
      </c>
      <c r="F19" s="22">
        <f>SUM(E19+D19-1)</f>
        <v>106850</v>
      </c>
      <c r="G19" s="23">
        <v>10</v>
      </c>
      <c r="H19" s="23"/>
      <c r="I19" s="57" t="s">
        <v>47</v>
      </c>
      <c r="J19" s="99">
        <f t="shared" si="0"/>
        <v>0</v>
      </c>
    </row>
    <row r="20" spans="1:10" x14ac:dyDescent="0.2">
      <c r="A20" s="47" t="s">
        <v>9</v>
      </c>
      <c r="B20" s="47"/>
      <c r="C20" s="47"/>
      <c r="D20" s="23">
        <v>25</v>
      </c>
      <c r="E20" s="22">
        <f>SUM(F19+1)</f>
        <v>106851</v>
      </c>
      <c r="F20" s="22">
        <f>SUM(E20+D20-1)</f>
        <v>106875</v>
      </c>
      <c r="G20" s="23">
        <v>5</v>
      </c>
      <c r="H20" s="23"/>
      <c r="I20" s="57" t="s">
        <v>47</v>
      </c>
      <c r="J20" s="99">
        <f t="shared" si="0"/>
        <v>0</v>
      </c>
    </row>
    <row r="21" spans="1:10" x14ac:dyDescent="0.2">
      <c r="A21" s="47" t="s">
        <v>14</v>
      </c>
      <c r="B21" s="47"/>
      <c r="C21" s="47"/>
      <c r="D21" s="23">
        <v>50</v>
      </c>
      <c r="E21" s="22">
        <f t="shared" ref="E21:E23" si="5">SUM(F20+1)</f>
        <v>106876</v>
      </c>
      <c r="F21" s="22">
        <f t="shared" ref="F21:F23" si="6">SUM(E21+D21-1)</f>
        <v>106925</v>
      </c>
      <c r="G21" s="23">
        <v>5</v>
      </c>
      <c r="H21" s="23"/>
      <c r="I21" s="57" t="s">
        <v>47</v>
      </c>
      <c r="J21" s="99">
        <f t="shared" si="0"/>
        <v>0</v>
      </c>
    </row>
    <row r="22" spans="1:10" x14ac:dyDescent="0.2">
      <c r="A22" s="47" t="s">
        <v>260</v>
      </c>
      <c r="B22" s="47"/>
      <c r="C22" s="47"/>
      <c r="D22" s="23">
        <v>50</v>
      </c>
      <c r="E22" s="22">
        <f t="shared" si="5"/>
        <v>106926</v>
      </c>
      <c r="F22" s="22">
        <f t="shared" si="6"/>
        <v>106975</v>
      </c>
      <c r="G22" s="23">
        <v>5</v>
      </c>
      <c r="H22" s="23"/>
      <c r="I22" s="57" t="s">
        <v>47</v>
      </c>
      <c r="J22" s="99">
        <f t="shared" si="0"/>
        <v>0</v>
      </c>
    </row>
    <row r="23" spans="1:10" x14ac:dyDescent="0.2">
      <c r="A23" s="47" t="s">
        <v>852</v>
      </c>
      <c r="B23" s="47"/>
      <c r="C23" s="47"/>
      <c r="D23" s="23">
        <v>25</v>
      </c>
      <c r="E23" s="22">
        <f t="shared" si="5"/>
        <v>106976</v>
      </c>
      <c r="F23" s="22">
        <f t="shared" si="6"/>
        <v>107000</v>
      </c>
      <c r="G23" s="23">
        <v>5</v>
      </c>
      <c r="H23" s="23"/>
      <c r="I23" s="57" t="s">
        <v>47</v>
      </c>
      <c r="J23" s="99">
        <f t="shared" si="0"/>
        <v>0</v>
      </c>
    </row>
    <row r="24" spans="1:10" x14ac:dyDescent="0.2">
      <c r="A24" s="10"/>
      <c r="B24" s="10"/>
      <c r="C24" s="10"/>
      <c r="D24" s="7"/>
      <c r="E24" s="27"/>
      <c r="F24" s="27"/>
      <c r="H24" s="7"/>
      <c r="I24" s="37"/>
      <c r="J24" s="34"/>
    </row>
    <row r="25" spans="1:10" ht="15.75" x14ac:dyDescent="0.25">
      <c r="A25" s="36" t="s">
        <v>343</v>
      </c>
      <c r="B25" s="10"/>
      <c r="C25" s="10"/>
      <c r="D25" s="7"/>
      <c r="E25" s="27"/>
      <c r="F25" s="27"/>
      <c r="H25" s="7"/>
      <c r="I25" s="37"/>
      <c r="J25" s="34"/>
    </row>
    <row r="26" spans="1:10" x14ac:dyDescent="0.2">
      <c r="A26" s="113" t="s">
        <v>345</v>
      </c>
      <c r="B26" s="113"/>
      <c r="C26" s="113"/>
      <c r="D26" s="114">
        <v>25</v>
      </c>
      <c r="E26" s="115">
        <f>SUM(F23+1)</f>
        <v>107001</v>
      </c>
      <c r="F26" s="115">
        <f t="shared" ref="F26" si="7">SUM(E26+D26-1)</f>
        <v>107025</v>
      </c>
      <c r="G26" s="114">
        <v>5</v>
      </c>
      <c r="H26" s="114"/>
      <c r="I26" s="116" t="s">
        <v>344</v>
      </c>
      <c r="J26" s="117">
        <f>MOD(D26,25)</f>
        <v>0</v>
      </c>
    </row>
    <row r="27" spans="1:10" x14ac:dyDescent="0.2">
      <c r="A27" s="10"/>
      <c r="B27" s="10"/>
      <c r="C27" s="10"/>
      <c r="D27" s="7"/>
      <c r="E27" s="27"/>
      <c r="F27" s="27"/>
      <c r="H27" s="7"/>
      <c r="I27" s="37"/>
      <c r="J27" s="34"/>
    </row>
    <row r="28" spans="1:10" ht="15.75" x14ac:dyDescent="0.25">
      <c r="A28" s="36" t="s">
        <v>32</v>
      </c>
      <c r="B28" s="10"/>
      <c r="C28" s="10"/>
      <c r="D28" s="7"/>
      <c r="E28" s="27"/>
      <c r="F28" s="27"/>
      <c r="H28" s="7"/>
      <c r="I28" s="37"/>
      <c r="J28" s="34"/>
    </row>
    <row r="29" spans="1:10" x14ac:dyDescent="0.2">
      <c r="A29" s="47" t="s">
        <v>10</v>
      </c>
      <c r="B29" s="47"/>
      <c r="C29" s="47"/>
      <c r="D29" s="23">
        <v>50</v>
      </c>
      <c r="E29" s="22">
        <f>SUM(F26+1)</f>
        <v>107026</v>
      </c>
      <c r="F29" s="22">
        <f>SUM(E29+D29-1)</f>
        <v>107075</v>
      </c>
      <c r="G29" s="23">
        <v>5</v>
      </c>
      <c r="H29" s="23"/>
      <c r="I29" s="57" t="s">
        <v>49</v>
      </c>
      <c r="J29" s="99">
        <f t="shared" ref="J29:J30" si="8">MOD(D29,25)</f>
        <v>0</v>
      </c>
    </row>
    <row r="30" spans="1:10" x14ac:dyDescent="0.2">
      <c r="A30" s="113" t="s">
        <v>182</v>
      </c>
      <c r="B30" s="113"/>
      <c r="C30" s="113"/>
      <c r="D30" s="114">
        <v>25</v>
      </c>
      <c r="E30" s="115">
        <f t="shared" ref="E30" si="9">SUM(F29+1)</f>
        <v>107076</v>
      </c>
      <c r="F30" s="115">
        <f t="shared" ref="F30" si="10">SUM(E30+D30-1)</f>
        <v>107100</v>
      </c>
      <c r="G30" s="114">
        <v>5</v>
      </c>
      <c r="H30" s="114"/>
      <c r="I30" s="116" t="s">
        <v>49</v>
      </c>
      <c r="J30" s="117">
        <f t="shared" si="8"/>
        <v>0</v>
      </c>
    </row>
    <row r="31" spans="1:10" x14ac:dyDescent="0.2">
      <c r="A31" s="10"/>
      <c r="B31" s="10"/>
      <c r="C31" s="10"/>
      <c r="D31" s="7"/>
      <c r="E31" s="27"/>
      <c r="F31" s="27"/>
      <c r="H31" s="7"/>
      <c r="I31" s="37"/>
      <c r="J31" s="10"/>
    </row>
    <row r="32" spans="1:10" ht="15.75" x14ac:dyDescent="0.25">
      <c r="A32" s="36" t="s">
        <v>30</v>
      </c>
      <c r="B32" s="10"/>
      <c r="C32" s="10"/>
      <c r="D32" s="7"/>
      <c r="E32" s="27"/>
      <c r="F32" s="27"/>
      <c r="H32" s="7"/>
      <c r="I32" s="37"/>
      <c r="J32" s="10"/>
    </row>
    <row r="33" spans="1:10" x14ac:dyDescent="0.2">
      <c r="A33" s="102" t="s">
        <v>7</v>
      </c>
      <c r="B33" s="47"/>
      <c r="C33" s="47"/>
      <c r="D33" s="23">
        <v>3500</v>
      </c>
      <c r="E33" s="22">
        <f>SUM(F30+1)</f>
        <v>107101</v>
      </c>
      <c r="F33" s="22">
        <f t="shared" ref="F33:F38" si="11">SUM(E33+D33-1)</f>
        <v>110600</v>
      </c>
      <c r="G33" s="23">
        <v>75</v>
      </c>
      <c r="H33" s="23">
        <v>225</v>
      </c>
      <c r="I33" s="57" t="s">
        <v>48</v>
      </c>
      <c r="J33" s="99">
        <f t="shared" ref="J33:J38" si="12">MOD(D33,25)</f>
        <v>0</v>
      </c>
    </row>
    <row r="34" spans="1:10" x14ac:dyDescent="0.2">
      <c r="A34" s="102" t="s">
        <v>34</v>
      </c>
      <c r="B34" s="47"/>
      <c r="C34" s="47"/>
      <c r="D34" s="23">
        <v>1000</v>
      </c>
      <c r="E34" s="22">
        <f t="shared" ref="E34:E38" si="13">SUM(F33+1)</f>
        <v>110601</v>
      </c>
      <c r="F34" s="22">
        <f t="shared" si="11"/>
        <v>111600</v>
      </c>
      <c r="G34" s="23">
        <v>75</v>
      </c>
      <c r="H34" s="23"/>
      <c r="I34" s="57" t="s">
        <v>48</v>
      </c>
      <c r="J34" s="99">
        <f t="shared" si="12"/>
        <v>0</v>
      </c>
    </row>
    <row r="35" spans="1:10" x14ac:dyDescent="0.2">
      <c r="A35" s="102" t="s">
        <v>478</v>
      </c>
      <c r="B35" s="47"/>
      <c r="C35" s="47"/>
      <c r="D35" s="23">
        <v>150</v>
      </c>
      <c r="E35" s="22">
        <f t="shared" si="13"/>
        <v>111601</v>
      </c>
      <c r="F35" s="22">
        <f t="shared" si="11"/>
        <v>111750</v>
      </c>
      <c r="G35" s="23">
        <v>50</v>
      </c>
      <c r="H35" s="23"/>
      <c r="I35" s="57" t="s">
        <v>48</v>
      </c>
      <c r="J35" s="99">
        <f t="shared" si="12"/>
        <v>0</v>
      </c>
    </row>
    <row r="36" spans="1:10" x14ac:dyDescent="0.2">
      <c r="A36" s="102" t="s">
        <v>479</v>
      </c>
      <c r="B36" s="47"/>
      <c r="C36" s="47"/>
      <c r="D36" s="23">
        <v>325</v>
      </c>
      <c r="E36" s="22">
        <f t="shared" si="13"/>
        <v>111751</v>
      </c>
      <c r="F36" s="22">
        <f t="shared" si="11"/>
        <v>112075</v>
      </c>
      <c r="G36" s="23">
        <v>25</v>
      </c>
      <c r="H36" s="23"/>
      <c r="I36" s="57" t="s">
        <v>48</v>
      </c>
      <c r="J36" s="99">
        <f t="shared" si="12"/>
        <v>0</v>
      </c>
    </row>
    <row r="37" spans="1:10" x14ac:dyDescent="0.2">
      <c r="A37" s="102" t="s">
        <v>480</v>
      </c>
      <c r="B37" s="47"/>
      <c r="C37" s="47"/>
      <c r="D37" s="23">
        <v>600</v>
      </c>
      <c r="E37" s="22">
        <f t="shared" si="13"/>
        <v>112076</v>
      </c>
      <c r="F37" s="22">
        <f t="shared" si="11"/>
        <v>112675</v>
      </c>
      <c r="G37" s="23">
        <v>25</v>
      </c>
      <c r="H37" s="23"/>
      <c r="I37" s="57" t="s">
        <v>48</v>
      </c>
      <c r="J37" s="99">
        <f t="shared" si="12"/>
        <v>0</v>
      </c>
    </row>
    <row r="38" spans="1:10" x14ac:dyDescent="0.2">
      <c r="A38" s="23" t="s">
        <v>481</v>
      </c>
      <c r="B38" s="47"/>
      <c r="C38" s="47"/>
      <c r="D38" s="23">
        <v>100</v>
      </c>
      <c r="E38" s="22">
        <f t="shared" si="13"/>
        <v>112676</v>
      </c>
      <c r="F38" s="22">
        <f t="shared" si="11"/>
        <v>112775</v>
      </c>
      <c r="G38" s="23">
        <v>25</v>
      </c>
      <c r="H38" s="23"/>
      <c r="I38" s="57" t="s">
        <v>48</v>
      </c>
      <c r="J38" s="99">
        <f t="shared" si="12"/>
        <v>0</v>
      </c>
    </row>
    <row r="39" spans="1:10" x14ac:dyDescent="0.2">
      <c r="A39" s="10"/>
      <c r="B39" s="10"/>
      <c r="C39" s="10"/>
      <c r="D39" s="7"/>
      <c r="E39" s="27"/>
      <c r="F39" s="27"/>
      <c r="H39" s="7"/>
      <c r="I39" s="37"/>
      <c r="J39" s="10"/>
    </row>
    <row r="40" spans="1:10" ht="15.75" x14ac:dyDescent="0.25">
      <c r="A40" s="36" t="s">
        <v>33</v>
      </c>
      <c r="B40" s="10"/>
      <c r="C40" s="10"/>
      <c r="D40" s="7"/>
      <c r="E40" s="27"/>
      <c r="F40" s="27"/>
      <c r="H40" s="7"/>
      <c r="I40" s="37"/>
      <c r="J40" s="10"/>
    </row>
    <row r="41" spans="1:10" x14ac:dyDescent="0.2">
      <c r="A41" s="113" t="s">
        <v>11</v>
      </c>
      <c r="B41" s="113"/>
      <c r="C41" s="113"/>
      <c r="D41" s="114">
        <v>25</v>
      </c>
      <c r="E41" s="115">
        <f>SUM(F38+1)</f>
        <v>112776</v>
      </c>
      <c r="F41" s="115">
        <f>SUM(E41+D41-1)</f>
        <v>112800</v>
      </c>
      <c r="G41" s="114">
        <v>5</v>
      </c>
      <c r="H41" s="114"/>
      <c r="I41" s="116" t="s">
        <v>50</v>
      </c>
      <c r="J41" s="117">
        <f>MOD(D41,25)</f>
        <v>0</v>
      </c>
    </row>
    <row r="42" spans="1:10" ht="15.75" thickBot="1" x14ac:dyDescent="0.25">
      <c r="A42" s="103" t="s">
        <v>12</v>
      </c>
      <c r="B42" s="103"/>
      <c r="C42" s="103"/>
      <c r="D42" s="111">
        <v>25</v>
      </c>
      <c r="E42" s="104">
        <f>SUM(F41+1)</f>
        <v>112801</v>
      </c>
      <c r="F42" s="104">
        <f>SUM(E42+D42-1)</f>
        <v>112825</v>
      </c>
      <c r="G42" s="111">
        <v>5</v>
      </c>
      <c r="H42" s="111"/>
      <c r="I42" s="105" t="s">
        <v>50</v>
      </c>
      <c r="J42" s="106">
        <f>MOD(D42,25)</f>
        <v>0</v>
      </c>
    </row>
    <row r="43" spans="1:10" ht="15.75" x14ac:dyDescent="0.25">
      <c r="A43" s="49" t="s">
        <v>466</v>
      </c>
      <c r="B43" s="10"/>
      <c r="C43" s="10"/>
      <c r="D43" s="110">
        <f>SUM(D19:D42)</f>
        <v>6075</v>
      </c>
      <c r="E43" s="10"/>
      <c r="F43" s="10"/>
      <c r="G43" s="10"/>
      <c r="H43" s="10"/>
      <c r="I43" s="37"/>
      <c r="J43" s="10"/>
    </row>
    <row r="44" spans="1:10" ht="15.75" x14ac:dyDescent="0.25">
      <c r="A44" s="36" t="s">
        <v>467</v>
      </c>
      <c r="B44" s="10"/>
      <c r="C44" s="10"/>
      <c r="D44" s="110">
        <f>D15+D43</f>
        <v>19625</v>
      </c>
      <c r="E44" s="10"/>
      <c r="F44" s="10"/>
      <c r="G44" s="36">
        <f>SUM(G5:G42)</f>
        <v>905</v>
      </c>
      <c r="H44" s="36">
        <f>SUM(H5:H43)</f>
        <v>225</v>
      </c>
      <c r="I44" s="37"/>
      <c r="J44" s="36">
        <f>SUM(J5:J43)</f>
        <v>0</v>
      </c>
    </row>
    <row r="45" spans="1:10" x14ac:dyDescent="0.2">
      <c r="A45" s="10"/>
      <c r="B45" s="10"/>
      <c r="C45" s="10"/>
      <c r="D45" s="7"/>
      <c r="E45" s="10"/>
      <c r="F45" s="10"/>
      <c r="G45" s="10"/>
      <c r="H45" s="10"/>
      <c r="I45" s="37"/>
      <c r="J45" s="10"/>
    </row>
    <row r="46" spans="1:10" x14ac:dyDescent="0.2">
      <c r="A46" s="10"/>
      <c r="B46" s="10"/>
      <c r="C46" s="10"/>
      <c r="D46" s="7"/>
      <c r="E46" s="10"/>
      <c r="F46" s="10"/>
      <c r="G46" s="10"/>
      <c r="H46" s="10"/>
      <c r="I46" s="37"/>
      <c r="J46" s="10"/>
    </row>
    <row r="47" spans="1:10" x14ac:dyDescent="0.2">
      <c r="A47" s="10" t="s">
        <v>40</v>
      </c>
      <c r="B47" s="10"/>
      <c r="C47" s="10"/>
      <c r="D47" s="112">
        <f>F42-E5+1</f>
        <v>19625</v>
      </c>
      <c r="E47" s="10"/>
      <c r="F47" s="10"/>
      <c r="G47" s="10"/>
      <c r="H47" s="10"/>
      <c r="I47" s="37"/>
      <c r="J47" s="10"/>
    </row>
    <row r="48" spans="1:10" x14ac:dyDescent="0.2">
      <c r="A48" s="7"/>
      <c r="B48" s="7"/>
      <c r="C48" s="7"/>
      <c r="D48" s="7"/>
      <c r="E48" s="7"/>
      <c r="F48" s="7"/>
      <c r="H48" s="7"/>
      <c r="I48" s="8"/>
      <c r="J48" s="7"/>
    </row>
    <row r="49" spans="1:10" x14ac:dyDescent="0.2">
      <c r="A49" s="7"/>
      <c r="B49" s="7"/>
      <c r="C49" s="7"/>
      <c r="D49" s="7"/>
      <c r="E49" s="7"/>
      <c r="F49" s="7"/>
      <c r="H49" s="7"/>
      <c r="I49" s="8"/>
      <c r="J49" s="7"/>
    </row>
    <row r="50" spans="1:10" x14ac:dyDescent="0.2">
      <c r="A50" s="7"/>
      <c r="B50" s="7"/>
      <c r="C50" s="7"/>
      <c r="D50" s="7"/>
      <c r="E50" s="7"/>
      <c r="F50" s="7"/>
      <c r="H50" s="7"/>
      <c r="I50" s="8"/>
      <c r="J50" s="7"/>
    </row>
    <row r="51" spans="1:10" x14ac:dyDescent="0.2">
      <c r="A51" s="7"/>
      <c r="B51" s="7"/>
      <c r="C51" s="7"/>
      <c r="D51" s="7"/>
      <c r="E51" s="7"/>
      <c r="F51" s="7"/>
      <c r="H51" s="7"/>
      <c r="I51" s="8"/>
      <c r="J51" s="7"/>
    </row>
    <row r="52" spans="1:10" x14ac:dyDescent="0.2">
      <c r="A52" s="7"/>
      <c r="B52" s="7"/>
      <c r="C52" s="7"/>
      <c r="D52" s="7"/>
      <c r="E52" s="7"/>
      <c r="F52" s="7"/>
      <c r="H52" s="7"/>
      <c r="I52" s="8"/>
      <c r="J52" s="7"/>
    </row>
    <row r="53" spans="1:10" x14ac:dyDescent="0.2">
      <c r="A53" s="7"/>
      <c r="B53" s="7"/>
      <c r="C53" s="7"/>
      <c r="D53" s="7"/>
      <c r="E53" s="7"/>
      <c r="F53" s="7"/>
      <c r="H53" s="7"/>
      <c r="I53" s="8"/>
      <c r="J53" s="7"/>
    </row>
    <row r="54" spans="1:10" x14ac:dyDescent="0.2">
      <c r="A54" s="7"/>
      <c r="B54" s="7"/>
      <c r="C54" s="7"/>
      <c r="D54" s="7"/>
      <c r="E54" s="7"/>
      <c r="F54" s="7"/>
      <c r="H54" s="7"/>
      <c r="I54" s="8"/>
      <c r="J54" s="7"/>
    </row>
    <row r="55" spans="1:10" x14ac:dyDescent="0.2">
      <c r="A55" s="7"/>
      <c r="B55" s="7"/>
      <c r="C55" s="7"/>
      <c r="D55" s="7"/>
      <c r="E55" s="7"/>
      <c r="F55" s="7"/>
      <c r="H55" s="7"/>
      <c r="I55" s="8"/>
      <c r="J55" s="7"/>
    </row>
  </sheetData>
  <sheetProtection sheet="1" selectLockedCells="1"/>
  <mergeCells count="2">
    <mergeCell ref="E3:F3"/>
    <mergeCell ref="H1:I1"/>
  </mergeCells>
  <phoneticPr fontId="0" type="noConversion"/>
  <conditionalFormatting sqref="A19:J23">
    <cfRule type="expression" dxfId="126" priority="6">
      <formula>MOD(ROW(),2)=0</formula>
    </cfRule>
  </conditionalFormatting>
  <conditionalFormatting sqref="A33:J38">
    <cfRule type="expression" dxfId="125" priority="5">
      <formula>MOD(ROW(),2)=0</formula>
    </cfRule>
  </conditionalFormatting>
  <conditionalFormatting sqref="D5:D14">
    <cfRule type="cellIs" dxfId="124" priority="1" operator="equal">
      <formula>0</formula>
    </cfRule>
    <cfRule type="expression" dxfId="123" priority="2">
      <formula>MOD(ROW(),2)=0</formula>
    </cfRule>
  </conditionalFormatting>
  <conditionalFormatting sqref="D19:D23 D26 D29:D30 D33:D38 D41:D42">
    <cfRule type="cellIs" dxfId="122" priority="3" operator="equal">
      <formula>0</formula>
    </cfRule>
  </conditionalFormatting>
  <conditionalFormatting sqref="E5:J14 A5:B14">
    <cfRule type="expression" dxfId="121" priority="7">
      <formula>MOD(ROW(),2)=0</formula>
    </cfRule>
  </conditionalFormatting>
  <conditionalFormatting sqref="G5:H14 G19:H23 G26:H26 G29:H30 G33:H38 G41:H42">
    <cfRule type="cellIs" dxfId="120" priority="4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6"/>
  <sheetViews>
    <sheetView topLeftCell="A6" zoomScaleNormal="75" zoomScalePageLayoutView="75" workbookViewId="0">
      <selection activeCell="G42" sqref="G42"/>
    </sheetView>
  </sheetViews>
  <sheetFormatPr defaultColWidth="9.140625" defaultRowHeight="1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11" style="3" bestFit="1" customWidth="1"/>
    <col min="5" max="6" width="9.140625" style="3" bestFit="1" customWidth="1"/>
    <col min="7" max="7" width="9.140625" style="7" bestFit="1" customWidth="1"/>
    <col min="8" max="8" width="10.140625" style="3" customWidth="1"/>
    <col min="9" max="9" width="9.140625" style="2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Totals!B8</f>
        <v>1013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98" t="s">
        <v>482</v>
      </c>
      <c r="B5" s="99">
        <v>1773</v>
      </c>
      <c r="C5" s="108">
        <f>SUM(B5*0.8)</f>
        <v>1418.4</v>
      </c>
      <c r="D5" s="109">
        <f>MROUND(C5, 25)</f>
        <v>1425</v>
      </c>
      <c r="E5" s="22">
        <f>SUM('HD3-JD1'!F42)+1</f>
        <v>112826</v>
      </c>
      <c r="F5" s="22">
        <f t="shared" ref="F5:F12" si="0">SUM(E5+D5-1)</f>
        <v>114250</v>
      </c>
      <c r="G5" s="23">
        <v>50</v>
      </c>
      <c r="H5" s="23"/>
      <c r="I5" s="57" t="s">
        <v>48</v>
      </c>
      <c r="J5" s="99">
        <f t="shared" ref="J5:J12" si="1">MOD(D5,25)</f>
        <v>0</v>
      </c>
    </row>
    <row r="6" spans="1:10" x14ac:dyDescent="0.2">
      <c r="A6" s="98" t="s">
        <v>483</v>
      </c>
      <c r="B6" s="99">
        <v>1566</v>
      </c>
      <c r="C6" s="108">
        <f t="shared" ref="C6:C12" si="2">SUM(B6*0.8)</f>
        <v>1252.8000000000002</v>
      </c>
      <c r="D6" s="109">
        <f t="shared" ref="D6:D12" si="3">MROUND(C6, 25)</f>
        <v>1250</v>
      </c>
      <c r="E6" s="22">
        <f t="shared" ref="E6:E12" si="4">SUM(F5+1)</f>
        <v>114251</v>
      </c>
      <c r="F6" s="22">
        <f t="shared" si="0"/>
        <v>115500</v>
      </c>
      <c r="G6" s="23">
        <v>50</v>
      </c>
      <c r="H6" s="23"/>
      <c r="I6" s="57" t="s">
        <v>48</v>
      </c>
      <c r="J6" s="99">
        <f t="shared" si="1"/>
        <v>0</v>
      </c>
    </row>
    <row r="7" spans="1:10" x14ac:dyDescent="0.2">
      <c r="A7" s="98" t="s">
        <v>484</v>
      </c>
      <c r="B7" s="99">
        <v>2340</v>
      </c>
      <c r="C7" s="108">
        <f t="shared" si="2"/>
        <v>1872</v>
      </c>
      <c r="D7" s="109">
        <f t="shared" si="3"/>
        <v>1875</v>
      </c>
      <c r="E7" s="22">
        <f t="shared" si="4"/>
        <v>115501</v>
      </c>
      <c r="F7" s="22">
        <f t="shared" si="0"/>
        <v>117375</v>
      </c>
      <c r="G7" s="23">
        <v>50</v>
      </c>
      <c r="H7" s="23"/>
      <c r="I7" s="57" t="s">
        <v>48</v>
      </c>
      <c r="J7" s="99">
        <f t="shared" si="1"/>
        <v>0</v>
      </c>
    </row>
    <row r="8" spans="1:10" x14ac:dyDescent="0.2">
      <c r="A8" s="101" t="s">
        <v>485</v>
      </c>
      <c r="B8" s="99">
        <v>2328</v>
      </c>
      <c r="C8" s="108">
        <f t="shared" si="2"/>
        <v>1862.4</v>
      </c>
      <c r="D8" s="109">
        <f t="shared" si="3"/>
        <v>1850</v>
      </c>
      <c r="E8" s="22">
        <f t="shared" si="4"/>
        <v>117376</v>
      </c>
      <c r="F8" s="22">
        <f t="shared" si="0"/>
        <v>119225</v>
      </c>
      <c r="G8" s="23">
        <v>50</v>
      </c>
      <c r="H8" s="23"/>
      <c r="I8" s="57" t="s">
        <v>48</v>
      </c>
      <c r="J8" s="99">
        <f t="shared" si="1"/>
        <v>0</v>
      </c>
    </row>
    <row r="9" spans="1:10" x14ac:dyDescent="0.2">
      <c r="A9" s="98" t="s">
        <v>486</v>
      </c>
      <c r="B9" s="99">
        <v>1085</v>
      </c>
      <c r="C9" s="108">
        <f t="shared" si="2"/>
        <v>868</v>
      </c>
      <c r="D9" s="109">
        <f t="shared" si="3"/>
        <v>875</v>
      </c>
      <c r="E9" s="22">
        <f t="shared" si="4"/>
        <v>119226</v>
      </c>
      <c r="F9" s="22">
        <f t="shared" si="0"/>
        <v>120100</v>
      </c>
      <c r="G9" s="23">
        <v>50</v>
      </c>
      <c r="H9" s="23"/>
      <c r="I9" s="57" t="s">
        <v>48</v>
      </c>
      <c r="J9" s="99">
        <f t="shared" si="1"/>
        <v>0</v>
      </c>
    </row>
    <row r="10" spans="1:10" x14ac:dyDescent="0.2">
      <c r="A10" s="101" t="s">
        <v>487</v>
      </c>
      <c r="B10" s="99">
        <v>2471</v>
      </c>
      <c r="C10" s="108">
        <f t="shared" si="2"/>
        <v>1976.8000000000002</v>
      </c>
      <c r="D10" s="109">
        <f t="shared" si="3"/>
        <v>1975</v>
      </c>
      <c r="E10" s="22">
        <f t="shared" si="4"/>
        <v>120101</v>
      </c>
      <c r="F10" s="22">
        <f t="shared" si="0"/>
        <v>122075</v>
      </c>
      <c r="G10" s="23">
        <v>50</v>
      </c>
      <c r="H10" s="23"/>
      <c r="I10" s="57" t="s">
        <v>48</v>
      </c>
      <c r="J10" s="99">
        <f t="shared" si="1"/>
        <v>0</v>
      </c>
    </row>
    <row r="11" spans="1:10" x14ac:dyDescent="0.2">
      <c r="A11" s="98" t="s">
        <v>488</v>
      </c>
      <c r="B11" s="99">
        <v>2210</v>
      </c>
      <c r="C11" s="108">
        <f t="shared" si="2"/>
        <v>1768</v>
      </c>
      <c r="D11" s="109">
        <f t="shared" si="3"/>
        <v>1775</v>
      </c>
      <c r="E11" s="22">
        <f t="shared" si="4"/>
        <v>122076</v>
      </c>
      <c r="F11" s="22">
        <f t="shared" si="0"/>
        <v>123850</v>
      </c>
      <c r="G11" s="23">
        <v>50</v>
      </c>
      <c r="H11" s="23"/>
      <c r="I11" s="57" t="s">
        <v>48</v>
      </c>
      <c r="J11" s="99">
        <f t="shared" si="1"/>
        <v>0</v>
      </c>
    </row>
    <row r="12" spans="1:10" ht="15.75" thickBot="1" x14ac:dyDescent="0.25">
      <c r="A12" s="125" t="s">
        <v>489</v>
      </c>
      <c r="B12" s="106">
        <v>1486</v>
      </c>
      <c r="C12" s="124">
        <f t="shared" si="2"/>
        <v>1188.8</v>
      </c>
      <c r="D12" s="126">
        <f t="shared" si="3"/>
        <v>1200</v>
      </c>
      <c r="E12" s="104">
        <f t="shared" si="4"/>
        <v>123851</v>
      </c>
      <c r="F12" s="104">
        <f t="shared" si="0"/>
        <v>125050</v>
      </c>
      <c r="G12" s="111">
        <v>50</v>
      </c>
      <c r="H12" s="111"/>
      <c r="I12" s="105" t="s">
        <v>48</v>
      </c>
      <c r="J12" s="106">
        <f t="shared" si="1"/>
        <v>0</v>
      </c>
    </row>
    <row r="13" spans="1:10" ht="15.75" x14ac:dyDescent="0.25">
      <c r="A13" s="49" t="s">
        <v>490</v>
      </c>
      <c r="B13" s="31">
        <f>SUM(B5:B12)</f>
        <v>15259</v>
      </c>
      <c r="C13" s="31"/>
      <c r="D13" s="110">
        <f>SUM(D5:D12)</f>
        <v>12225</v>
      </c>
      <c r="E13" s="10"/>
      <c r="F13" s="10"/>
      <c r="H13" s="7"/>
      <c r="I13" s="37"/>
      <c r="J13" s="34"/>
    </row>
    <row r="14" spans="1:10" x14ac:dyDescent="0.2">
      <c r="A14" s="10"/>
      <c r="B14" s="10"/>
      <c r="C14" s="10"/>
      <c r="D14" s="7"/>
      <c r="E14" s="10"/>
      <c r="F14" s="10"/>
      <c r="H14" s="7"/>
      <c r="I14" s="37"/>
      <c r="J14" s="34"/>
    </row>
    <row r="15" spans="1:10" ht="16.5" thickBot="1" x14ac:dyDescent="0.3">
      <c r="A15" s="53" t="s">
        <v>6</v>
      </c>
      <c r="B15" s="10"/>
      <c r="C15" s="10"/>
      <c r="D15" s="7"/>
      <c r="E15" s="10"/>
      <c r="F15" s="10"/>
      <c r="H15" s="7"/>
      <c r="I15" s="37"/>
      <c r="J15" s="34"/>
    </row>
    <row r="16" spans="1:10" s="17" customFormat="1" ht="15.75" x14ac:dyDescent="0.25">
      <c r="A16" s="36" t="s">
        <v>31</v>
      </c>
      <c r="B16" s="36"/>
      <c r="C16" s="36"/>
      <c r="D16" s="4"/>
      <c r="E16" s="36"/>
      <c r="F16" s="36"/>
      <c r="G16" s="4"/>
      <c r="H16" s="4"/>
      <c r="I16" s="26"/>
      <c r="J16" s="36"/>
    </row>
    <row r="17" spans="1:10" x14ac:dyDescent="0.2">
      <c r="A17" s="47" t="s">
        <v>8</v>
      </c>
      <c r="B17" s="47"/>
      <c r="C17" s="47"/>
      <c r="D17" s="23">
        <v>100</v>
      </c>
      <c r="E17" s="22">
        <f>SUM(F12+1)</f>
        <v>125051</v>
      </c>
      <c r="F17" s="22">
        <f>SUM(E17+D17-1)</f>
        <v>125150</v>
      </c>
      <c r="G17" s="23">
        <v>10</v>
      </c>
      <c r="H17" s="23"/>
      <c r="I17" s="57" t="s">
        <v>47</v>
      </c>
      <c r="J17" s="99">
        <f>MOD(D17,25)</f>
        <v>0</v>
      </c>
    </row>
    <row r="18" spans="1:10" x14ac:dyDescent="0.2">
      <c r="A18" s="47" t="s">
        <v>9</v>
      </c>
      <c r="B18" s="47"/>
      <c r="C18" s="47"/>
      <c r="D18" s="23">
        <v>50</v>
      </c>
      <c r="E18" s="22">
        <f>SUM(F17+1)</f>
        <v>125151</v>
      </c>
      <c r="F18" s="22">
        <f>SUM(E18+D18-1)</f>
        <v>125200</v>
      </c>
      <c r="G18" s="23">
        <v>5</v>
      </c>
      <c r="H18" s="23"/>
      <c r="I18" s="57" t="s">
        <v>47</v>
      </c>
      <c r="J18" s="99">
        <f t="shared" ref="J18:J21" si="5">MOD(D18,25)</f>
        <v>0</v>
      </c>
    </row>
    <row r="19" spans="1:10" x14ac:dyDescent="0.2">
      <c r="A19" s="47" t="s">
        <v>14</v>
      </c>
      <c r="B19" s="47"/>
      <c r="C19" s="47"/>
      <c r="D19" s="23">
        <v>50</v>
      </c>
      <c r="E19" s="22">
        <f t="shared" ref="E19:E21" si="6">SUM(F18+1)</f>
        <v>125201</v>
      </c>
      <c r="F19" s="22">
        <f t="shared" ref="F19:F21" si="7">SUM(E19+D19-1)</f>
        <v>125250</v>
      </c>
      <c r="G19" s="23">
        <v>5</v>
      </c>
      <c r="H19" s="23"/>
      <c r="I19" s="57" t="s">
        <v>47</v>
      </c>
      <c r="J19" s="99">
        <f t="shared" si="5"/>
        <v>0</v>
      </c>
    </row>
    <row r="20" spans="1:10" x14ac:dyDescent="0.2">
      <c r="A20" s="47" t="s">
        <v>260</v>
      </c>
      <c r="B20" s="47"/>
      <c r="C20" s="47"/>
      <c r="D20" s="23">
        <v>50</v>
      </c>
      <c r="E20" s="22">
        <f t="shared" si="6"/>
        <v>125251</v>
      </c>
      <c r="F20" s="22">
        <f t="shared" si="7"/>
        <v>125300</v>
      </c>
      <c r="G20" s="23">
        <v>5</v>
      </c>
      <c r="H20" s="23"/>
      <c r="I20" s="57" t="s">
        <v>47</v>
      </c>
      <c r="J20" s="99">
        <f t="shared" si="5"/>
        <v>0</v>
      </c>
    </row>
    <row r="21" spans="1:10" x14ac:dyDescent="0.2">
      <c r="A21" s="47" t="s">
        <v>852</v>
      </c>
      <c r="B21" s="47"/>
      <c r="C21" s="47"/>
      <c r="D21" s="23">
        <v>25</v>
      </c>
      <c r="E21" s="22">
        <f t="shared" si="6"/>
        <v>125301</v>
      </c>
      <c r="F21" s="22">
        <f t="shared" si="7"/>
        <v>125325</v>
      </c>
      <c r="G21" s="23">
        <v>5</v>
      </c>
      <c r="H21" s="23"/>
      <c r="I21" s="57" t="s">
        <v>47</v>
      </c>
      <c r="J21" s="99">
        <f t="shared" si="5"/>
        <v>0</v>
      </c>
    </row>
    <row r="22" spans="1:10" x14ac:dyDescent="0.2">
      <c r="A22" s="10"/>
      <c r="B22" s="10"/>
      <c r="C22" s="10"/>
      <c r="D22" s="7"/>
      <c r="E22" s="27"/>
      <c r="F22" s="27"/>
      <c r="H22" s="7"/>
      <c r="I22" s="37"/>
      <c r="J22" s="34"/>
    </row>
    <row r="23" spans="1:10" ht="15.75" x14ac:dyDescent="0.25">
      <c r="A23" s="36" t="s">
        <v>343</v>
      </c>
      <c r="B23" s="10"/>
      <c r="C23" s="10"/>
      <c r="D23" s="7"/>
      <c r="E23" s="27"/>
      <c r="F23" s="27"/>
      <c r="H23" s="7"/>
      <c r="I23" s="37"/>
      <c r="J23" s="34"/>
    </row>
    <row r="24" spans="1:10" x14ac:dyDescent="0.2">
      <c r="A24" s="113" t="s">
        <v>345</v>
      </c>
      <c r="B24" s="113"/>
      <c r="C24" s="113"/>
      <c r="D24" s="114">
        <v>25</v>
      </c>
      <c r="E24" s="115">
        <f>SUM(F21+1)</f>
        <v>125326</v>
      </c>
      <c r="F24" s="115">
        <f t="shared" ref="F24" si="8">SUM(E24+D24-1)</f>
        <v>125350</v>
      </c>
      <c r="G24" s="114">
        <v>5</v>
      </c>
      <c r="H24" s="114"/>
      <c r="I24" s="116" t="s">
        <v>344</v>
      </c>
      <c r="J24" s="117">
        <f>MOD(D24,25)</f>
        <v>0</v>
      </c>
    </row>
    <row r="25" spans="1:10" x14ac:dyDescent="0.2">
      <c r="A25" s="10"/>
      <c r="B25" s="10"/>
      <c r="C25" s="10"/>
      <c r="D25" s="7"/>
      <c r="E25" s="27"/>
      <c r="F25" s="27"/>
      <c r="H25" s="7"/>
      <c r="I25" s="5"/>
      <c r="J25" s="34"/>
    </row>
    <row r="26" spans="1:10" ht="15.75" x14ac:dyDescent="0.25">
      <c r="A26" s="36" t="s">
        <v>32</v>
      </c>
      <c r="B26" s="10"/>
      <c r="C26" s="10"/>
      <c r="D26" s="7"/>
      <c r="E26" s="27"/>
      <c r="F26" s="27"/>
      <c r="H26" s="7"/>
      <c r="I26" s="5"/>
      <c r="J26" s="34"/>
    </row>
    <row r="27" spans="1:10" x14ac:dyDescent="0.2">
      <c r="A27" s="47" t="s">
        <v>10</v>
      </c>
      <c r="B27" s="47"/>
      <c r="C27" s="47"/>
      <c r="D27" s="23">
        <v>50</v>
      </c>
      <c r="E27" s="22">
        <f>SUM(F24+1)</f>
        <v>125351</v>
      </c>
      <c r="F27" s="22">
        <f>SUM(E27+D27-1)</f>
        <v>125400</v>
      </c>
      <c r="G27" s="23">
        <v>5</v>
      </c>
      <c r="H27" s="23"/>
      <c r="I27" s="57" t="s">
        <v>49</v>
      </c>
      <c r="J27" s="99">
        <f t="shared" ref="J27:J28" si="9">MOD(D27,25)</f>
        <v>0</v>
      </c>
    </row>
    <row r="28" spans="1:10" x14ac:dyDescent="0.2">
      <c r="A28" s="113" t="s">
        <v>182</v>
      </c>
      <c r="B28" s="113"/>
      <c r="C28" s="113"/>
      <c r="D28" s="114">
        <v>25</v>
      </c>
      <c r="E28" s="115">
        <f t="shared" ref="E28" si="10">SUM(F27+1)</f>
        <v>125401</v>
      </c>
      <c r="F28" s="115">
        <f t="shared" ref="F28" si="11">SUM(E28+D28-1)</f>
        <v>125425</v>
      </c>
      <c r="G28" s="114">
        <v>5</v>
      </c>
      <c r="H28" s="114"/>
      <c r="I28" s="116" t="s">
        <v>49</v>
      </c>
      <c r="J28" s="117">
        <f t="shared" si="9"/>
        <v>0</v>
      </c>
    </row>
    <row r="29" spans="1:10" x14ac:dyDescent="0.2">
      <c r="A29" s="10"/>
      <c r="B29" s="10"/>
      <c r="C29" s="10"/>
      <c r="D29" s="127"/>
      <c r="E29" s="27"/>
      <c r="F29" s="27"/>
      <c r="H29" s="7"/>
      <c r="I29" s="37"/>
      <c r="J29" s="10"/>
    </row>
    <row r="30" spans="1:10" ht="15.75" x14ac:dyDescent="0.25">
      <c r="A30" s="36" t="s">
        <v>30</v>
      </c>
      <c r="B30" s="10"/>
      <c r="C30" s="10"/>
      <c r="D30" s="7"/>
      <c r="E30" s="27"/>
      <c r="F30" s="27"/>
      <c r="H30" s="7"/>
      <c r="I30" s="37"/>
      <c r="J30" s="10"/>
    </row>
    <row r="31" spans="1:10" x14ac:dyDescent="0.2">
      <c r="A31" s="47" t="s">
        <v>7</v>
      </c>
      <c r="B31" s="47"/>
      <c r="C31" s="47"/>
      <c r="D31" s="23">
        <v>2000</v>
      </c>
      <c r="E31" s="22">
        <f>SUM(F28+1)</f>
        <v>125426</v>
      </c>
      <c r="F31" s="22">
        <f t="shared" ref="F31:F32" si="12">SUM(E31+D31-1)</f>
        <v>127425</v>
      </c>
      <c r="G31" s="23">
        <v>25</v>
      </c>
      <c r="H31" s="23">
        <v>200</v>
      </c>
      <c r="I31" s="57" t="s">
        <v>48</v>
      </c>
      <c r="J31" s="99">
        <f t="shared" ref="J31:J32" si="13">MOD(D31,25)</f>
        <v>0</v>
      </c>
    </row>
    <row r="32" spans="1:10" x14ac:dyDescent="0.2">
      <c r="A32" s="113" t="s">
        <v>34</v>
      </c>
      <c r="B32" s="113"/>
      <c r="C32" s="113"/>
      <c r="D32" s="114">
        <v>2000</v>
      </c>
      <c r="E32" s="115">
        <f t="shared" ref="E32" si="14">SUM(F31+1)</f>
        <v>127426</v>
      </c>
      <c r="F32" s="115">
        <f t="shared" si="12"/>
        <v>129425</v>
      </c>
      <c r="G32" s="114">
        <v>25</v>
      </c>
      <c r="H32" s="114"/>
      <c r="I32" s="116" t="s">
        <v>48</v>
      </c>
      <c r="J32" s="117">
        <f t="shared" si="13"/>
        <v>0</v>
      </c>
    </row>
    <row r="33" spans="1:10" x14ac:dyDescent="0.2">
      <c r="A33" s="10"/>
      <c r="B33" s="10"/>
      <c r="C33" s="10"/>
      <c r="D33" s="7"/>
      <c r="E33" s="27"/>
      <c r="F33" s="27"/>
      <c r="H33" s="7"/>
      <c r="I33" s="37"/>
      <c r="J33" s="10"/>
    </row>
    <row r="34" spans="1:10" ht="15.75" x14ac:dyDescent="0.25">
      <c r="A34" s="36" t="s">
        <v>33</v>
      </c>
      <c r="B34" s="10"/>
      <c r="C34" s="10"/>
      <c r="D34" s="7"/>
      <c r="E34" s="27"/>
      <c r="F34" s="27"/>
      <c r="H34" s="7"/>
      <c r="I34" s="37"/>
      <c r="J34" s="10"/>
    </row>
    <row r="35" spans="1:10" x14ac:dyDescent="0.2">
      <c r="A35" s="47" t="s">
        <v>11</v>
      </c>
      <c r="B35" s="47"/>
      <c r="C35" s="47"/>
      <c r="D35" s="23">
        <v>25</v>
      </c>
      <c r="E35" s="22">
        <f>SUM(F32+1)</f>
        <v>129426</v>
      </c>
      <c r="F35" s="22">
        <f>SUM(E35+D35-1)</f>
        <v>129450</v>
      </c>
      <c r="G35" s="23">
        <v>5</v>
      </c>
      <c r="H35" s="23"/>
      <c r="I35" s="57" t="s">
        <v>50</v>
      </c>
      <c r="J35" s="99">
        <f>MOD(D35,25)</f>
        <v>0</v>
      </c>
    </row>
    <row r="36" spans="1:10" ht="15.75" thickBot="1" x14ac:dyDescent="0.25">
      <c r="A36" s="118" t="s">
        <v>12</v>
      </c>
      <c r="B36" s="118"/>
      <c r="C36" s="118"/>
      <c r="D36" s="119">
        <v>25</v>
      </c>
      <c r="E36" s="120">
        <f>SUM(F35+1)</f>
        <v>129451</v>
      </c>
      <c r="F36" s="120">
        <f>SUM(E36+D36-1)</f>
        <v>129475</v>
      </c>
      <c r="G36" s="119">
        <v>5</v>
      </c>
      <c r="H36" s="119"/>
      <c r="I36" s="121" t="s">
        <v>50</v>
      </c>
      <c r="J36" s="122">
        <f>MOD(D36,25)</f>
        <v>0</v>
      </c>
    </row>
    <row r="37" spans="1:10" ht="15.75" x14ac:dyDescent="0.25">
      <c r="A37" s="49" t="s">
        <v>491</v>
      </c>
      <c r="B37" s="10"/>
      <c r="C37" s="10"/>
      <c r="D37" s="110">
        <f>SUM(D17:D36)</f>
        <v>4425</v>
      </c>
      <c r="E37" s="10"/>
      <c r="F37" s="10"/>
      <c r="G37" s="10"/>
      <c r="H37" s="10"/>
      <c r="I37" s="37"/>
      <c r="J37" s="10"/>
    </row>
    <row r="38" spans="1:10" ht="15.75" x14ac:dyDescent="0.25">
      <c r="A38" s="36" t="s">
        <v>492</v>
      </c>
      <c r="B38" s="10"/>
      <c r="C38" s="10"/>
      <c r="D38" s="110">
        <f>D13+D37</f>
        <v>16650</v>
      </c>
      <c r="E38" s="10"/>
      <c r="F38" s="10"/>
      <c r="G38" s="36">
        <f>SUM(G5:G37)</f>
        <v>505</v>
      </c>
      <c r="H38" s="36">
        <f>SUM(H5:H37)</f>
        <v>200</v>
      </c>
      <c r="I38" s="37"/>
      <c r="J38" s="36">
        <f>SUM(J5:J37)</f>
        <v>0</v>
      </c>
    </row>
    <row r="39" spans="1:10" x14ac:dyDescent="0.2">
      <c r="A39" s="10"/>
      <c r="B39" s="10"/>
      <c r="C39" s="10"/>
      <c r="D39" s="7"/>
      <c r="E39" s="10"/>
      <c r="F39" s="10"/>
      <c r="G39" s="10"/>
      <c r="H39" s="10"/>
      <c r="I39" s="37"/>
      <c r="J39" s="10"/>
    </row>
    <row r="40" spans="1:10" x14ac:dyDescent="0.2">
      <c r="A40" s="10"/>
      <c r="B40" s="10"/>
      <c r="C40" s="10"/>
      <c r="D40" s="7"/>
      <c r="E40" s="10"/>
      <c r="F40" s="10"/>
      <c r="G40" s="10"/>
      <c r="H40" s="10"/>
      <c r="I40" s="37"/>
      <c r="J40" s="10"/>
    </row>
    <row r="41" spans="1:10" x14ac:dyDescent="0.2">
      <c r="A41" s="10" t="s">
        <v>40</v>
      </c>
      <c r="B41" s="10"/>
      <c r="C41" s="10"/>
      <c r="D41" s="112">
        <f>F36-E5+1</f>
        <v>16650</v>
      </c>
      <c r="E41" s="10"/>
      <c r="F41" s="10"/>
      <c r="G41" s="10"/>
      <c r="H41" s="10"/>
      <c r="I41" s="37"/>
      <c r="J41" s="10"/>
    </row>
    <row r="42" spans="1:10" x14ac:dyDescent="0.2">
      <c r="A42" s="7"/>
      <c r="B42" s="7"/>
      <c r="C42" s="7"/>
      <c r="D42" s="7"/>
      <c r="E42" s="7"/>
      <c r="F42" s="7"/>
      <c r="H42" s="7"/>
      <c r="I42" s="8"/>
      <c r="J42" s="7"/>
    </row>
    <row r="43" spans="1:10" x14ac:dyDescent="0.2">
      <c r="A43" s="7"/>
      <c r="B43" s="7"/>
      <c r="C43" s="7"/>
      <c r="D43" s="7"/>
      <c r="E43" s="7"/>
      <c r="F43" s="7"/>
      <c r="H43" s="7"/>
      <c r="I43" s="8"/>
      <c r="J43" s="7"/>
    </row>
    <row r="44" spans="1:10" x14ac:dyDescent="0.2">
      <c r="A44" s="7"/>
      <c r="B44" s="7"/>
      <c r="C44" s="7"/>
      <c r="D44" s="7"/>
      <c r="E44" s="7"/>
      <c r="F44" s="7"/>
      <c r="H44" s="7"/>
      <c r="I44" s="8"/>
      <c r="J44" s="7"/>
    </row>
    <row r="45" spans="1:10" x14ac:dyDescent="0.2">
      <c r="A45" s="7"/>
      <c r="B45" s="7"/>
      <c r="C45" s="7"/>
      <c r="D45" s="7"/>
      <c r="E45" s="7"/>
      <c r="F45" s="7"/>
      <c r="H45" s="7"/>
      <c r="I45" s="8"/>
      <c r="J45" s="7"/>
    </row>
    <row r="46" spans="1:10" x14ac:dyDescent="0.2">
      <c r="A46" s="7"/>
      <c r="B46" s="7"/>
      <c r="C46" s="7"/>
      <c r="D46" s="7"/>
      <c r="E46" s="7"/>
      <c r="F46" s="7"/>
      <c r="H46" s="7"/>
      <c r="I46" s="8"/>
      <c r="J46" s="7"/>
    </row>
  </sheetData>
  <sheetProtection sheet="1" selectLockedCells="1"/>
  <mergeCells count="2">
    <mergeCell ref="E3:F3"/>
    <mergeCell ref="H1:I1"/>
  </mergeCells>
  <phoneticPr fontId="0" type="noConversion"/>
  <conditionalFormatting sqref="A5:J12">
    <cfRule type="expression" dxfId="119" priority="5">
      <formula>MOD(ROW(),2)=0</formula>
    </cfRule>
  </conditionalFormatting>
  <conditionalFormatting sqref="A17:J21">
    <cfRule type="expression" dxfId="118" priority="3">
      <formula>MOD(ROW(),2)=0</formula>
    </cfRule>
  </conditionalFormatting>
  <conditionalFormatting sqref="D5:D12 D17:D21 D24 D27:D28 D31:D32 D35:D36">
    <cfRule type="cellIs" dxfId="117" priority="1" operator="equal">
      <formula>0</formula>
    </cfRule>
  </conditionalFormatting>
  <conditionalFormatting sqref="G5:H12 G17:H21 G24:H24 G27:H28 G31:H32 G35:H36">
    <cfRule type="cellIs" dxfId="116" priority="2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  <ignoredErrors>
    <ignoredError sqref="F2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4"/>
  <sheetViews>
    <sheetView topLeftCell="A21" zoomScaleNormal="75" zoomScalePageLayoutView="75" workbookViewId="0">
      <selection activeCell="G55" sqref="G55"/>
    </sheetView>
  </sheetViews>
  <sheetFormatPr defaultColWidth="9.140625" defaultRowHeight="1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6" width="9.140625" style="3" bestFit="1" customWidth="1"/>
    <col min="7" max="7" width="9.140625" style="7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3" width="9.140625" style="3"/>
    <col min="14" max="14" width="18.85546875" style="3" customWidth="1"/>
    <col min="15" max="16384" width="9.140625" style="3"/>
  </cols>
  <sheetData>
    <row r="1" spans="1:10" ht="16.5" thickBot="1" x14ac:dyDescent="0.3">
      <c r="H1" s="224" t="s">
        <v>342</v>
      </c>
      <c r="I1" s="225"/>
      <c r="J1" s="97">
        <f>Totals!B9</f>
        <v>1014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98" t="s">
        <v>496</v>
      </c>
      <c r="B5" s="99">
        <v>134</v>
      </c>
      <c r="C5" s="108">
        <f>SUM(B5*0.8)</f>
        <v>107.2</v>
      </c>
      <c r="D5" s="109">
        <f>MROUND(C5, 25)</f>
        <v>100</v>
      </c>
      <c r="E5" s="22">
        <f>SUM('HD4-JD1'!F36,1)</f>
        <v>129476</v>
      </c>
      <c r="F5" s="22">
        <f t="shared" ref="F5:F16" si="0">SUM(E5+D5-1)</f>
        <v>129575</v>
      </c>
      <c r="G5" s="23">
        <v>25</v>
      </c>
      <c r="H5" s="23"/>
      <c r="I5" s="57" t="s">
        <v>48</v>
      </c>
      <c r="J5" s="99">
        <f t="shared" ref="J5:J16" si="1">MOD(D5,25)</f>
        <v>0</v>
      </c>
    </row>
    <row r="6" spans="1:10" x14ac:dyDescent="0.2">
      <c r="A6" s="98" t="s">
        <v>497</v>
      </c>
      <c r="B6" s="99">
        <v>1807</v>
      </c>
      <c r="C6" s="108">
        <f t="shared" ref="C6:C16" si="2">SUM(B6*0.8)</f>
        <v>1445.6000000000001</v>
      </c>
      <c r="D6" s="109">
        <f>MROUND(C6, 25)</f>
        <v>1450</v>
      </c>
      <c r="E6" s="22">
        <f>SUM(F5+1)</f>
        <v>129576</v>
      </c>
      <c r="F6" s="22">
        <f t="shared" si="0"/>
        <v>131025</v>
      </c>
      <c r="G6" s="23">
        <v>75</v>
      </c>
      <c r="H6" s="23"/>
      <c r="I6" s="57" t="s">
        <v>48</v>
      </c>
      <c r="J6" s="99">
        <f t="shared" si="1"/>
        <v>0</v>
      </c>
    </row>
    <row r="7" spans="1:10" x14ac:dyDescent="0.2">
      <c r="A7" s="101" t="s">
        <v>498</v>
      </c>
      <c r="B7" s="99">
        <v>164</v>
      </c>
      <c r="C7" s="108">
        <f t="shared" si="2"/>
        <v>131.20000000000002</v>
      </c>
      <c r="D7" s="109">
        <f t="shared" ref="D7:D16" si="3">MROUND(C7, 25)</f>
        <v>125</v>
      </c>
      <c r="E7" s="22">
        <f t="shared" ref="E7:E16" si="4">SUM(F6+1)</f>
        <v>131026</v>
      </c>
      <c r="F7" s="22">
        <f t="shared" si="0"/>
        <v>131150</v>
      </c>
      <c r="G7" s="23">
        <v>25</v>
      </c>
      <c r="H7" s="23"/>
      <c r="I7" s="57" t="s">
        <v>48</v>
      </c>
      <c r="J7" s="99">
        <f t="shared" si="1"/>
        <v>0</v>
      </c>
    </row>
    <row r="8" spans="1:10" x14ac:dyDescent="0.2">
      <c r="A8" s="101" t="s">
        <v>499</v>
      </c>
      <c r="B8" s="99">
        <v>2032</v>
      </c>
      <c r="C8" s="108">
        <f t="shared" si="2"/>
        <v>1625.6000000000001</v>
      </c>
      <c r="D8" s="109">
        <f t="shared" si="3"/>
        <v>1625</v>
      </c>
      <c r="E8" s="22">
        <f t="shared" si="4"/>
        <v>131151</v>
      </c>
      <c r="F8" s="22">
        <f t="shared" si="0"/>
        <v>132775</v>
      </c>
      <c r="G8" s="23">
        <v>25</v>
      </c>
      <c r="H8" s="23"/>
      <c r="I8" s="57" t="s">
        <v>48</v>
      </c>
      <c r="J8" s="99">
        <f t="shared" si="1"/>
        <v>0</v>
      </c>
    </row>
    <row r="9" spans="1:10" x14ac:dyDescent="0.2">
      <c r="A9" s="101" t="s">
        <v>500</v>
      </c>
      <c r="B9" s="99">
        <v>2005</v>
      </c>
      <c r="C9" s="108">
        <f t="shared" si="2"/>
        <v>1604</v>
      </c>
      <c r="D9" s="109">
        <f t="shared" si="3"/>
        <v>1600</v>
      </c>
      <c r="E9" s="22">
        <f t="shared" si="4"/>
        <v>132776</v>
      </c>
      <c r="F9" s="22">
        <f t="shared" si="0"/>
        <v>134375</v>
      </c>
      <c r="G9" s="23">
        <v>25</v>
      </c>
      <c r="H9" s="23"/>
      <c r="I9" s="57" t="s">
        <v>48</v>
      </c>
      <c r="J9" s="99">
        <f t="shared" si="1"/>
        <v>0</v>
      </c>
    </row>
    <row r="10" spans="1:10" x14ac:dyDescent="0.2">
      <c r="A10" s="98" t="s">
        <v>501</v>
      </c>
      <c r="B10" s="99">
        <v>3571</v>
      </c>
      <c r="C10" s="108">
        <f t="shared" si="2"/>
        <v>2856.8</v>
      </c>
      <c r="D10" s="109">
        <f t="shared" si="3"/>
        <v>2850</v>
      </c>
      <c r="E10" s="22">
        <f t="shared" si="4"/>
        <v>134376</v>
      </c>
      <c r="F10" s="22">
        <f t="shared" si="0"/>
        <v>137225</v>
      </c>
      <c r="G10" s="23">
        <v>50</v>
      </c>
      <c r="H10" s="23"/>
      <c r="I10" s="57" t="s">
        <v>48</v>
      </c>
      <c r="J10" s="99">
        <f t="shared" si="1"/>
        <v>0</v>
      </c>
    </row>
    <row r="11" spans="1:10" x14ac:dyDescent="0.2">
      <c r="A11" s="98" t="s">
        <v>502</v>
      </c>
      <c r="B11" s="99">
        <v>119</v>
      </c>
      <c r="C11" s="108">
        <f t="shared" si="2"/>
        <v>95.2</v>
      </c>
      <c r="D11" s="109">
        <f t="shared" si="3"/>
        <v>100</v>
      </c>
      <c r="E11" s="22">
        <f t="shared" si="4"/>
        <v>137226</v>
      </c>
      <c r="F11" s="22">
        <f t="shared" si="0"/>
        <v>137325</v>
      </c>
      <c r="G11" s="23">
        <v>10</v>
      </c>
      <c r="H11" s="23"/>
      <c r="I11" s="57" t="s">
        <v>48</v>
      </c>
      <c r="J11" s="99">
        <f t="shared" si="1"/>
        <v>0</v>
      </c>
    </row>
    <row r="12" spans="1:10" x14ac:dyDescent="0.2">
      <c r="A12" s="101" t="s">
        <v>503</v>
      </c>
      <c r="B12" s="99">
        <v>137</v>
      </c>
      <c r="C12" s="108">
        <f t="shared" si="2"/>
        <v>109.60000000000001</v>
      </c>
      <c r="D12" s="109">
        <f t="shared" si="3"/>
        <v>100</v>
      </c>
      <c r="E12" s="22">
        <f t="shared" si="4"/>
        <v>137326</v>
      </c>
      <c r="F12" s="22">
        <f t="shared" si="0"/>
        <v>137425</v>
      </c>
      <c r="G12" s="23">
        <v>10</v>
      </c>
      <c r="H12" s="23"/>
      <c r="I12" s="57" t="s">
        <v>48</v>
      </c>
      <c r="J12" s="99">
        <f t="shared" si="1"/>
        <v>0</v>
      </c>
    </row>
    <row r="13" spans="1:10" x14ac:dyDescent="0.2">
      <c r="A13" s="101" t="s">
        <v>504</v>
      </c>
      <c r="B13" s="99">
        <v>173</v>
      </c>
      <c r="C13" s="108">
        <f t="shared" si="2"/>
        <v>138.4</v>
      </c>
      <c r="D13" s="109">
        <f t="shared" si="3"/>
        <v>150</v>
      </c>
      <c r="E13" s="22">
        <f t="shared" si="4"/>
        <v>137426</v>
      </c>
      <c r="F13" s="22">
        <f t="shared" si="0"/>
        <v>137575</v>
      </c>
      <c r="G13" s="23">
        <v>50</v>
      </c>
      <c r="H13" s="23"/>
      <c r="I13" s="57" t="s">
        <v>48</v>
      </c>
      <c r="J13" s="99">
        <f t="shared" si="1"/>
        <v>0</v>
      </c>
    </row>
    <row r="14" spans="1:10" x14ac:dyDescent="0.2">
      <c r="A14" s="101" t="s">
        <v>505</v>
      </c>
      <c r="B14" s="99">
        <v>1999</v>
      </c>
      <c r="C14" s="108">
        <f t="shared" si="2"/>
        <v>1599.2</v>
      </c>
      <c r="D14" s="109">
        <f t="shared" si="3"/>
        <v>1600</v>
      </c>
      <c r="E14" s="22">
        <f t="shared" si="4"/>
        <v>137576</v>
      </c>
      <c r="F14" s="22">
        <f t="shared" si="0"/>
        <v>139175</v>
      </c>
      <c r="G14" s="23">
        <v>75</v>
      </c>
      <c r="H14" s="23"/>
      <c r="I14" s="57" t="s">
        <v>48</v>
      </c>
      <c r="J14" s="99">
        <f t="shared" si="1"/>
        <v>0</v>
      </c>
    </row>
    <row r="15" spans="1:10" x14ac:dyDescent="0.2">
      <c r="A15" s="98" t="s">
        <v>506</v>
      </c>
      <c r="B15" s="99">
        <v>1848</v>
      </c>
      <c r="C15" s="108">
        <f t="shared" si="2"/>
        <v>1478.4</v>
      </c>
      <c r="D15" s="109">
        <f t="shared" si="3"/>
        <v>1475</v>
      </c>
      <c r="E15" s="22">
        <f t="shared" si="4"/>
        <v>139176</v>
      </c>
      <c r="F15" s="22">
        <f t="shared" si="0"/>
        <v>140650</v>
      </c>
      <c r="G15" s="23">
        <v>75</v>
      </c>
      <c r="H15" s="23"/>
      <c r="I15" s="57" t="s">
        <v>835</v>
      </c>
      <c r="J15" s="99">
        <f t="shared" si="1"/>
        <v>0</v>
      </c>
    </row>
    <row r="16" spans="1:10" ht="15.75" thickBot="1" x14ac:dyDescent="0.25">
      <c r="A16" s="125" t="s">
        <v>507</v>
      </c>
      <c r="B16" s="106">
        <v>113</v>
      </c>
      <c r="C16" s="124">
        <f t="shared" si="2"/>
        <v>90.4</v>
      </c>
      <c r="D16" s="126">
        <f t="shared" si="3"/>
        <v>100</v>
      </c>
      <c r="E16" s="104">
        <f t="shared" si="4"/>
        <v>140651</v>
      </c>
      <c r="F16" s="104">
        <f t="shared" si="0"/>
        <v>140750</v>
      </c>
      <c r="G16" s="111">
        <v>25</v>
      </c>
      <c r="H16" s="111"/>
      <c r="I16" s="105" t="s">
        <v>48</v>
      </c>
      <c r="J16" s="106">
        <f t="shared" si="1"/>
        <v>0</v>
      </c>
    </row>
    <row r="17" spans="1:14" ht="15.75" x14ac:dyDescent="0.25">
      <c r="A17" s="49" t="s">
        <v>493</v>
      </c>
      <c r="B17" s="31">
        <f>SUM(B5:B16)</f>
        <v>14102</v>
      </c>
      <c r="C17" s="31"/>
      <c r="D17" s="110">
        <f>SUM(D5:D16)</f>
        <v>11275</v>
      </c>
      <c r="E17" s="10"/>
      <c r="F17" s="10"/>
      <c r="H17" s="7"/>
      <c r="I17" s="37"/>
      <c r="J17" s="34"/>
    </row>
    <row r="18" spans="1:14" x14ac:dyDescent="0.2">
      <c r="A18" s="10"/>
      <c r="B18" s="10"/>
      <c r="C18" s="10"/>
      <c r="D18" s="7"/>
      <c r="E18" s="10"/>
      <c r="F18" s="10"/>
      <c r="H18" s="7"/>
      <c r="I18" s="37"/>
      <c r="J18" s="34"/>
    </row>
    <row r="19" spans="1:14" ht="16.5" thickBot="1" x14ac:dyDescent="0.3">
      <c r="A19" s="53" t="s">
        <v>6</v>
      </c>
      <c r="B19" s="10"/>
      <c r="C19" s="10"/>
      <c r="D19" s="7"/>
      <c r="E19" s="35"/>
      <c r="F19" s="35"/>
      <c r="H19" s="7"/>
      <c r="I19" s="37"/>
      <c r="J19" s="34"/>
    </row>
    <row r="20" spans="1:14" ht="15.75" x14ac:dyDescent="0.25">
      <c r="A20" s="36" t="s">
        <v>31</v>
      </c>
      <c r="B20" s="10"/>
      <c r="C20" s="10"/>
      <c r="D20" s="7"/>
      <c r="E20" s="35"/>
      <c r="F20" s="35"/>
      <c r="H20" s="7"/>
      <c r="I20" s="37"/>
      <c r="J20" s="34"/>
    </row>
    <row r="21" spans="1:14" x14ac:dyDescent="0.2">
      <c r="A21" s="47" t="s">
        <v>8</v>
      </c>
      <c r="B21" s="47"/>
      <c r="C21" s="47"/>
      <c r="D21" s="23">
        <v>200</v>
      </c>
      <c r="E21" s="22">
        <f>SUM(F16+1)</f>
        <v>140751</v>
      </c>
      <c r="F21" s="22">
        <f>SUM(E21+D21-1)</f>
        <v>140950</v>
      </c>
      <c r="G21" s="23">
        <v>10</v>
      </c>
      <c r="H21" s="23"/>
      <c r="I21" s="57" t="s">
        <v>47</v>
      </c>
      <c r="J21" s="99">
        <f>MOD(D21,25)</f>
        <v>0</v>
      </c>
      <c r="K21" s="13"/>
      <c r="L21" s="14"/>
      <c r="M21" s="12"/>
      <c r="N21" s="15"/>
    </row>
    <row r="22" spans="1:14" x14ac:dyDescent="0.2">
      <c r="A22" s="47" t="s">
        <v>9</v>
      </c>
      <c r="B22" s="47"/>
      <c r="C22" s="47"/>
      <c r="D22" s="23">
        <v>50</v>
      </c>
      <c r="E22" s="22">
        <f>SUM(F21+1)</f>
        <v>140951</v>
      </c>
      <c r="F22" s="22">
        <f>SUM(E22+D22-1)</f>
        <v>141000</v>
      </c>
      <c r="G22" s="23">
        <v>5</v>
      </c>
      <c r="H22" s="23"/>
      <c r="I22" s="57" t="s">
        <v>47</v>
      </c>
      <c r="J22" s="99">
        <f t="shared" ref="J22:J25" si="5">MOD(D22,25)</f>
        <v>0</v>
      </c>
      <c r="K22" s="13"/>
      <c r="L22" s="14"/>
      <c r="M22" s="12"/>
      <c r="N22" s="15"/>
    </row>
    <row r="23" spans="1:14" x14ac:dyDescent="0.2">
      <c r="A23" s="47" t="s">
        <v>14</v>
      </c>
      <c r="B23" s="47"/>
      <c r="C23" s="47"/>
      <c r="D23" s="23">
        <v>100</v>
      </c>
      <c r="E23" s="22">
        <f t="shared" ref="E23:E25" si="6">SUM(F22+1)</f>
        <v>141001</v>
      </c>
      <c r="F23" s="22">
        <f t="shared" ref="F23:F25" si="7">SUM(E23+D23-1)</f>
        <v>141100</v>
      </c>
      <c r="G23" s="23">
        <v>5</v>
      </c>
      <c r="H23" s="23"/>
      <c r="I23" s="57" t="s">
        <v>47</v>
      </c>
      <c r="J23" s="99">
        <f t="shared" si="5"/>
        <v>0</v>
      </c>
      <c r="K23" s="13"/>
      <c r="L23" s="14"/>
      <c r="M23" s="12"/>
      <c r="N23" s="15"/>
    </row>
    <row r="24" spans="1:14" x14ac:dyDescent="0.2">
      <c r="A24" s="47" t="s">
        <v>260</v>
      </c>
      <c r="B24" s="47"/>
      <c r="C24" s="47"/>
      <c r="D24" s="23">
        <v>100</v>
      </c>
      <c r="E24" s="22">
        <f t="shared" si="6"/>
        <v>141101</v>
      </c>
      <c r="F24" s="22">
        <f t="shared" si="7"/>
        <v>141200</v>
      </c>
      <c r="G24" s="23">
        <v>5</v>
      </c>
      <c r="H24" s="23"/>
      <c r="I24" s="57" t="s">
        <v>47</v>
      </c>
      <c r="J24" s="99">
        <f t="shared" si="5"/>
        <v>0</v>
      </c>
    </row>
    <row r="25" spans="1:14" x14ac:dyDescent="0.2">
      <c r="A25" s="47" t="s">
        <v>852</v>
      </c>
      <c r="B25" s="47"/>
      <c r="C25" s="47"/>
      <c r="D25" s="23">
        <v>50</v>
      </c>
      <c r="E25" s="22">
        <f t="shared" si="6"/>
        <v>141201</v>
      </c>
      <c r="F25" s="22">
        <f t="shared" si="7"/>
        <v>141250</v>
      </c>
      <c r="G25" s="23">
        <v>5</v>
      </c>
      <c r="H25" s="23"/>
      <c r="I25" s="57" t="s">
        <v>47</v>
      </c>
      <c r="J25" s="99">
        <f t="shared" si="5"/>
        <v>0</v>
      </c>
    </row>
    <row r="26" spans="1:14" x14ac:dyDescent="0.2">
      <c r="A26" s="10"/>
      <c r="B26" s="10"/>
      <c r="C26" s="10"/>
      <c r="D26" s="7"/>
      <c r="E26" s="27"/>
      <c r="F26" s="27"/>
      <c r="H26" s="7"/>
      <c r="I26" s="37"/>
      <c r="J26" s="34"/>
    </row>
    <row r="27" spans="1:14" ht="15.75" x14ac:dyDescent="0.25">
      <c r="A27" s="36" t="s">
        <v>343</v>
      </c>
      <c r="B27" s="10"/>
      <c r="C27" s="10"/>
      <c r="D27" s="7"/>
      <c r="E27" s="27"/>
      <c r="F27" s="27"/>
      <c r="H27" s="7"/>
      <c r="I27" s="37"/>
      <c r="J27" s="34"/>
    </row>
    <row r="28" spans="1:14" x14ac:dyDescent="0.2">
      <c r="A28" s="47" t="s">
        <v>345</v>
      </c>
      <c r="B28" s="47"/>
      <c r="C28" s="47"/>
      <c r="D28" s="23">
        <v>25</v>
      </c>
      <c r="E28" s="22">
        <f>SUM(F25+1)</f>
        <v>141251</v>
      </c>
      <c r="F28" s="22">
        <f t="shared" ref="F28:F30" si="8">SUM(E28+D28-1)</f>
        <v>141275</v>
      </c>
      <c r="G28" s="23">
        <v>5</v>
      </c>
      <c r="H28" s="23"/>
      <c r="I28" s="57" t="s">
        <v>344</v>
      </c>
      <c r="J28" s="99">
        <f>MOD(D28,25)</f>
        <v>0</v>
      </c>
    </row>
    <row r="29" spans="1:14" x14ac:dyDescent="0.2">
      <c r="A29" s="47" t="s">
        <v>530</v>
      </c>
      <c r="B29" s="47"/>
      <c r="C29" s="47"/>
      <c r="D29" s="23">
        <v>500</v>
      </c>
      <c r="E29" s="22">
        <f>SUM(F28+1)</f>
        <v>141276</v>
      </c>
      <c r="F29" s="22">
        <f t="shared" si="8"/>
        <v>141775</v>
      </c>
      <c r="G29" s="23">
        <v>25</v>
      </c>
      <c r="H29" s="23"/>
      <c r="I29" s="57" t="s">
        <v>835</v>
      </c>
      <c r="J29" s="99">
        <f t="shared" ref="J29:J30" si="9">MOD(D29,25)</f>
        <v>0</v>
      </c>
    </row>
    <row r="30" spans="1:14" x14ac:dyDescent="0.2">
      <c r="A30" s="47" t="s">
        <v>531</v>
      </c>
      <c r="B30" s="47"/>
      <c r="C30" s="47"/>
      <c r="D30" s="23">
        <v>300</v>
      </c>
      <c r="E30" s="22">
        <f>SUM(F29+1)</f>
        <v>141776</v>
      </c>
      <c r="F30" s="22">
        <f t="shared" si="8"/>
        <v>142075</v>
      </c>
      <c r="G30" s="23">
        <v>25</v>
      </c>
      <c r="H30" s="23"/>
      <c r="I30" s="57" t="s">
        <v>835</v>
      </c>
      <c r="J30" s="99">
        <f t="shared" si="9"/>
        <v>0</v>
      </c>
    </row>
    <row r="31" spans="1:14" x14ac:dyDescent="0.2">
      <c r="A31" s="10"/>
      <c r="B31" s="10"/>
      <c r="C31" s="10"/>
      <c r="D31" s="7"/>
      <c r="E31" s="27"/>
      <c r="F31" s="27"/>
      <c r="H31" s="7"/>
      <c r="I31" s="37"/>
      <c r="J31" s="34"/>
    </row>
    <row r="32" spans="1:14" ht="15.75" x14ac:dyDescent="0.25">
      <c r="A32" s="36" t="s">
        <v>32</v>
      </c>
      <c r="B32" s="10"/>
      <c r="C32" s="10"/>
      <c r="D32" s="7"/>
      <c r="E32" s="27"/>
      <c r="F32" s="27"/>
      <c r="H32" s="7"/>
      <c r="I32" s="37"/>
      <c r="J32" s="34"/>
    </row>
    <row r="33" spans="1:10" x14ac:dyDescent="0.2">
      <c r="A33" s="47" t="s">
        <v>10</v>
      </c>
      <c r="B33" s="47"/>
      <c r="C33" s="47"/>
      <c r="D33" s="23">
        <v>50</v>
      </c>
      <c r="E33" s="22">
        <f>SUM(F30+1)</f>
        <v>142076</v>
      </c>
      <c r="F33" s="22">
        <f>SUM(E33+D33-1)</f>
        <v>142125</v>
      </c>
      <c r="G33" s="23">
        <v>5</v>
      </c>
      <c r="H33" s="23"/>
      <c r="I33" s="57" t="s">
        <v>49</v>
      </c>
      <c r="J33" s="99">
        <f t="shared" ref="J33:J34" si="10">MOD(D33,25)</f>
        <v>0</v>
      </c>
    </row>
    <row r="34" spans="1:10" x14ac:dyDescent="0.2">
      <c r="A34" s="47" t="s">
        <v>182</v>
      </c>
      <c r="B34" s="47"/>
      <c r="C34" s="47"/>
      <c r="D34" s="23">
        <v>25</v>
      </c>
      <c r="E34" s="22">
        <f t="shared" ref="E34" si="11">SUM(F33+1)</f>
        <v>142126</v>
      </c>
      <c r="F34" s="22">
        <f t="shared" ref="F34" si="12">SUM(E34+D34-1)</f>
        <v>142150</v>
      </c>
      <c r="G34" s="23">
        <v>5</v>
      </c>
      <c r="H34" s="23"/>
      <c r="I34" s="57" t="s">
        <v>49</v>
      </c>
      <c r="J34" s="99">
        <f t="shared" si="10"/>
        <v>0</v>
      </c>
    </row>
    <row r="35" spans="1:10" x14ac:dyDescent="0.2">
      <c r="A35" s="10"/>
      <c r="B35" s="10"/>
      <c r="C35" s="10"/>
      <c r="D35" s="127"/>
      <c r="E35" s="27"/>
      <c r="F35" s="27"/>
      <c r="H35" s="7"/>
      <c r="I35" s="37"/>
      <c r="J35" s="10"/>
    </row>
    <row r="36" spans="1:10" ht="15.75" x14ac:dyDescent="0.25">
      <c r="A36" s="36" t="s">
        <v>30</v>
      </c>
      <c r="B36" s="10"/>
      <c r="C36" s="10"/>
      <c r="D36" s="7"/>
      <c r="E36" s="27"/>
      <c r="F36" s="27"/>
      <c r="H36" s="7"/>
      <c r="I36" s="37"/>
      <c r="J36" s="10"/>
    </row>
    <row r="37" spans="1:10" x14ac:dyDescent="0.2">
      <c r="A37" s="102" t="s">
        <v>7</v>
      </c>
      <c r="B37" s="47"/>
      <c r="C37" s="47"/>
      <c r="D37" s="23">
        <v>50</v>
      </c>
      <c r="E37" s="22">
        <f>SUM(F34+1)</f>
        <v>142151</v>
      </c>
      <c r="F37" s="22">
        <f t="shared" ref="F37:F45" si="13">SUM(E37+D37-1)</f>
        <v>142200</v>
      </c>
      <c r="G37" s="23">
        <v>25</v>
      </c>
      <c r="H37" s="23">
        <v>150</v>
      </c>
      <c r="I37" s="57" t="s">
        <v>48</v>
      </c>
      <c r="J37" s="99">
        <f t="shared" ref="J37:J45" si="14">MOD(D37,25)</f>
        <v>0</v>
      </c>
    </row>
    <row r="38" spans="1:10" x14ac:dyDescent="0.2">
      <c r="A38" s="102" t="s">
        <v>34</v>
      </c>
      <c r="B38" s="47"/>
      <c r="C38" s="47"/>
      <c r="D38" s="23">
        <v>50</v>
      </c>
      <c r="E38" s="22">
        <f t="shared" ref="E38:E45" si="15">SUM(F37+1)</f>
        <v>142201</v>
      </c>
      <c r="F38" s="22">
        <f t="shared" si="13"/>
        <v>142250</v>
      </c>
      <c r="G38" s="23">
        <v>25</v>
      </c>
      <c r="H38" s="23"/>
      <c r="I38" s="57" t="s">
        <v>48</v>
      </c>
      <c r="J38" s="99">
        <f t="shared" si="14"/>
        <v>0</v>
      </c>
    </row>
    <row r="39" spans="1:10" x14ac:dyDescent="0.2">
      <c r="A39" s="102" t="s">
        <v>831</v>
      </c>
      <c r="B39" s="47"/>
      <c r="C39" s="47"/>
      <c r="D39" s="23">
        <v>800</v>
      </c>
      <c r="E39" s="22">
        <f t="shared" si="15"/>
        <v>142251</v>
      </c>
      <c r="F39" s="22">
        <f t="shared" si="13"/>
        <v>143050</v>
      </c>
      <c r="G39" s="23">
        <v>25</v>
      </c>
      <c r="H39" s="23"/>
      <c r="I39" s="57" t="s">
        <v>48</v>
      </c>
      <c r="J39" s="99">
        <f t="shared" si="14"/>
        <v>0</v>
      </c>
    </row>
    <row r="40" spans="1:10" x14ac:dyDescent="0.2">
      <c r="A40" s="102" t="s">
        <v>508</v>
      </c>
      <c r="B40" s="47"/>
      <c r="C40" s="47"/>
      <c r="D40" s="23">
        <v>150</v>
      </c>
      <c r="E40" s="22">
        <f t="shared" si="15"/>
        <v>143051</v>
      </c>
      <c r="F40" s="22">
        <f t="shared" si="13"/>
        <v>143200</v>
      </c>
      <c r="G40" s="23">
        <v>25</v>
      </c>
      <c r="H40" s="23"/>
      <c r="I40" s="57" t="s">
        <v>48</v>
      </c>
      <c r="J40" s="99">
        <f t="shared" si="14"/>
        <v>0</v>
      </c>
    </row>
    <row r="41" spans="1:10" x14ac:dyDescent="0.2">
      <c r="A41" s="102" t="s">
        <v>509</v>
      </c>
      <c r="B41" s="47"/>
      <c r="C41" s="47"/>
      <c r="D41" s="23">
        <v>800</v>
      </c>
      <c r="E41" s="22">
        <f t="shared" si="15"/>
        <v>143201</v>
      </c>
      <c r="F41" s="22">
        <f t="shared" si="13"/>
        <v>144000</v>
      </c>
      <c r="G41" s="23">
        <v>50</v>
      </c>
      <c r="H41" s="23"/>
      <c r="I41" s="57" t="s">
        <v>48</v>
      </c>
      <c r="J41" s="99">
        <f t="shared" si="14"/>
        <v>0</v>
      </c>
    </row>
    <row r="42" spans="1:10" x14ac:dyDescent="0.2">
      <c r="A42" s="102" t="s">
        <v>510</v>
      </c>
      <c r="B42" s="47"/>
      <c r="C42" s="47"/>
      <c r="D42" s="23">
        <v>1025</v>
      </c>
      <c r="E42" s="22">
        <f t="shared" si="15"/>
        <v>144001</v>
      </c>
      <c r="F42" s="22">
        <f t="shared" si="13"/>
        <v>145025</v>
      </c>
      <c r="G42" s="23">
        <v>50</v>
      </c>
      <c r="H42" s="23"/>
      <c r="I42" s="57" t="s">
        <v>48</v>
      </c>
      <c r="J42" s="99">
        <f t="shared" si="14"/>
        <v>0</v>
      </c>
    </row>
    <row r="43" spans="1:10" x14ac:dyDescent="0.2">
      <c r="A43" s="102" t="s">
        <v>511</v>
      </c>
      <c r="B43" s="47"/>
      <c r="C43" s="47"/>
      <c r="D43" s="23">
        <v>75</v>
      </c>
      <c r="E43" s="22">
        <f t="shared" si="15"/>
        <v>145026</v>
      </c>
      <c r="F43" s="22">
        <f t="shared" si="13"/>
        <v>145100</v>
      </c>
      <c r="G43" s="23">
        <v>25</v>
      </c>
      <c r="H43" s="23"/>
      <c r="I43" s="57" t="s">
        <v>48</v>
      </c>
      <c r="J43" s="99">
        <f t="shared" si="14"/>
        <v>0</v>
      </c>
    </row>
    <row r="44" spans="1:10" x14ac:dyDescent="0.2">
      <c r="A44" s="102" t="s">
        <v>512</v>
      </c>
      <c r="B44" s="47"/>
      <c r="C44" s="47"/>
      <c r="D44" s="23">
        <v>75</v>
      </c>
      <c r="E44" s="22">
        <f t="shared" si="15"/>
        <v>145101</v>
      </c>
      <c r="F44" s="22">
        <f t="shared" si="13"/>
        <v>145175</v>
      </c>
      <c r="G44" s="23">
        <v>25</v>
      </c>
      <c r="H44" s="23"/>
      <c r="I44" s="57" t="s">
        <v>48</v>
      </c>
      <c r="J44" s="99">
        <f t="shared" si="14"/>
        <v>0</v>
      </c>
    </row>
    <row r="45" spans="1:10" x14ac:dyDescent="0.2">
      <c r="A45" s="102" t="s">
        <v>513</v>
      </c>
      <c r="B45" s="47"/>
      <c r="C45" s="47"/>
      <c r="D45" s="23">
        <v>125</v>
      </c>
      <c r="E45" s="22">
        <f t="shared" si="15"/>
        <v>145176</v>
      </c>
      <c r="F45" s="22">
        <f t="shared" si="13"/>
        <v>145300</v>
      </c>
      <c r="G45" s="23">
        <v>25</v>
      </c>
      <c r="H45" s="23"/>
      <c r="I45" s="57" t="s">
        <v>48</v>
      </c>
      <c r="J45" s="99">
        <f t="shared" si="14"/>
        <v>0</v>
      </c>
    </row>
    <row r="46" spans="1:10" x14ac:dyDescent="0.2">
      <c r="A46" s="10"/>
      <c r="B46" s="10"/>
      <c r="C46" s="10"/>
      <c r="D46" s="7"/>
      <c r="E46" s="27"/>
      <c r="F46" s="27"/>
      <c r="H46" s="7"/>
      <c r="I46" s="37"/>
      <c r="J46" s="10"/>
    </row>
    <row r="47" spans="1:10" ht="15.75" x14ac:dyDescent="0.25">
      <c r="A47" s="36" t="s">
        <v>33</v>
      </c>
      <c r="B47" s="10"/>
      <c r="C47" s="10"/>
      <c r="D47" s="7"/>
      <c r="E47" s="27"/>
      <c r="F47" s="27"/>
      <c r="H47" s="7"/>
      <c r="I47" s="37"/>
      <c r="J47" s="10"/>
    </row>
    <row r="48" spans="1:10" x14ac:dyDescent="0.2">
      <c r="A48" s="47" t="s">
        <v>11</v>
      </c>
      <c r="B48" s="47"/>
      <c r="C48" s="47"/>
      <c r="D48" s="23">
        <v>25</v>
      </c>
      <c r="E48" s="22">
        <f>SUM(F45+1)</f>
        <v>145301</v>
      </c>
      <c r="F48" s="22">
        <f>SUM(E48+D48-1)</f>
        <v>145325</v>
      </c>
      <c r="G48" s="23">
        <v>5</v>
      </c>
      <c r="H48" s="23"/>
      <c r="I48" s="57" t="s">
        <v>50</v>
      </c>
      <c r="J48" s="99">
        <f>MOD(D48,25)</f>
        <v>0</v>
      </c>
    </row>
    <row r="49" spans="1:10" ht="15.75" thickBot="1" x14ac:dyDescent="0.25">
      <c r="A49" s="118" t="s">
        <v>12</v>
      </c>
      <c r="B49" s="118"/>
      <c r="C49" s="118"/>
      <c r="D49" s="119">
        <v>25</v>
      </c>
      <c r="E49" s="120">
        <f>SUM(F48+1)</f>
        <v>145326</v>
      </c>
      <c r="F49" s="120">
        <f>SUM(E49+D49-1)</f>
        <v>145350</v>
      </c>
      <c r="G49" s="119">
        <v>5</v>
      </c>
      <c r="H49" s="119"/>
      <c r="I49" s="121" t="s">
        <v>50</v>
      </c>
      <c r="J49" s="122">
        <f>MOD(D49,25)</f>
        <v>0</v>
      </c>
    </row>
    <row r="50" spans="1:10" ht="15.75" x14ac:dyDescent="0.25">
      <c r="A50" s="49" t="s">
        <v>494</v>
      </c>
      <c r="B50" s="10"/>
      <c r="C50" s="10"/>
      <c r="D50" s="110">
        <f>SUM(D21:D49)</f>
        <v>4600</v>
      </c>
      <c r="E50" s="10"/>
      <c r="F50" s="10"/>
      <c r="G50" s="36"/>
      <c r="H50" s="36"/>
      <c r="I50" s="37"/>
      <c r="J50" s="10"/>
    </row>
    <row r="51" spans="1:10" ht="15.75" x14ac:dyDescent="0.25">
      <c r="A51" s="36" t="s">
        <v>495</v>
      </c>
      <c r="B51" s="10"/>
      <c r="C51" s="10"/>
      <c r="D51" s="110">
        <f>D17+D50</f>
        <v>15875</v>
      </c>
      <c r="E51" s="10"/>
      <c r="F51" s="10"/>
      <c r="G51" s="36">
        <f>SUM(G5:G50)</f>
        <v>850</v>
      </c>
      <c r="H51" s="36">
        <f>SUM(H5:H50)</f>
        <v>150</v>
      </c>
      <c r="I51" s="37"/>
      <c r="J51" s="36">
        <f>SUM(J5:J50)</f>
        <v>0</v>
      </c>
    </row>
    <row r="52" spans="1:10" x14ac:dyDescent="0.2">
      <c r="A52" s="10"/>
      <c r="B52" s="10"/>
      <c r="C52" s="10"/>
      <c r="D52" s="7"/>
      <c r="E52" s="10"/>
      <c r="F52" s="10"/>
      <c r="G52" s="10"/>
      <c r="H52" s="10"/>
      <c r="I52" s="37"/>
      <c r="J52" s="10"/>
    </row>
    <row r="53" spans="1:10" x14ac:dyDescent="0.2">
      <c r="A53" s="10"/>
      <c r="B53" s="10"/>
      <c r="C53" s="10"/>
      <c r="D53" s="7"/>
      <c r="E53" s="10"/>
      <c r="F53" s="10"/>
      <c r="G53" s="10"/>
      <c r="H53" s="10"/>
      <c r="I53" s="37"/>
      <c r="J53" s="10"/>
    </row>
    <row r="54" spans="1:10" x14ac:dyDescent="0.2">
      <c r="A54" s="10" t="s">
        <v>40</v>
      </c>
      <c r="B54" s="10"/>
      <c r="C54" s="10"/>
      <c r="D54" s="112">
        <f>F49-E5+1</f>
        <v>15875</v>
      </c>
      <c r="E54" s="10"/>
      <c r="F54" s="10"/>
      <c r="G54" s="10"/>
      <c r="H54" s="10"/>
      <c r="I54" s="37"/>
      <c r="J54" s="10"/>
    </row>
  </sheetData>
  <sheetProtection sheet="1" selectLockedCells="1"/>
  <mergeCells count="2">
    <mergeCell ref="E3:F3"/>
    <mergeCell ref="H1:I1"/>
  </mergeCells>
  <phoneticPr fontId="0" type="noConversion"/>
  <conditionalFormatting sqref="A5:J16">
    <cfRule type="expression" dxfId="115" priority="12">
      <formula>MOD(ROW(),2)=0</formula>
    </cfRule>
  </conditionalFormatting>
  <conditionalFormatting sqref="A21:J25">
    <cfRule type="expression" dxfId="114" priority="9">
      <formula>MOD(ROW(),2)=0</formula>
    </cfRule>
  </conditionalFormatting>
  <conditionalFormatting sqref="A28:J30">
    <cfRule type="expression" dxfId="113" priority="8">
      <formula>MOD(ROW(),2)=0</formula>
    </cfRule>
  </conditionalFormatting>
  <conditionalFormatting sqref="A33:J34">
    <cfRule type="expression" dxfId="112" priority="7">
      <formula>MOD(ROW(),2)=0</formula>
    </cfRule>
  </conditionalFormatting>
  <conditionalFormatting sqref="A37:J45">
    <cfRule type="expression" dxfId="111" priority="6">
      <formula>MOD(ROW(),2)=0</formula>
    </cfRule>
  </conditionalFormatting>
  <conditionalFormatting sqref="D5:D16 D21:D25 D28:D30 D33:D34 D37:D45 D48:D49">
    <cfRule type="cellIs" dxfId="110" priority="13" operator="equal">
      <formula>0</formula>
    </cfRule>
  </conditionalFormatting>
  <conditionalFormatting sqref="D5:D16">
    <cfRule type="cellIs" dxfId="109" priority="10" operator="equal">
      <formula>0</formula>
    </cfRule>
  </conditionalFormatting>
  <conditionalFormatting sqref="D21:D25 G21:H25">
    <cfRule type="cellIs" dxfId="108" priority="1" operator="equal">
      <formula>0</formula>
    </cfRule>
  </conditionalFormatting>
  <conditionalFormatting sqref="D28:D30 G28:H30">
    <cfRule type="cellIs" dxfId="107" priority="2" operator="equal">
      <formula>0</formula>
    </cfRule>
  </conditionalFormatting>
  <conditionalFormatting sqref="D33:D34 G33:H34">
    <cfRule type="cellIs" dxfId="106" priority="3" operator="equal">
      <formula>0</formula>
    </cfRule>
  </conditionalFormatting>
  <conditionalFormatting sqref="D37:D45">
    <cfRule type="cellIs" dxfId="105" priority="4" operator="equal">
      <formula>0</formula>
    </cfRule>
  </conditionalFormatting>
  <conditionalFormatting sqref="G5:H16 G21:H25 G28:H30 G33:H34 G37:H45 G48:H49">
    <cfRule type="cellIs" dxfId="104" priority="14" operator="equal">
      <formula>0</formula>
    </cfRule>
  </conditionalFormatting>
  <conditionalFormatting sqref="G5:H16">
    <cfRule type="cellIs" dxfId="103" priority="11" operator="equal">
      <formula>0</formula>
    </cfRule>
  </conditionalFormatting>
  <conditionalFormatting sqref="G37:H45">
    <cfRule type="cellIs" dxfId="102" priority="5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7"/>
  <sheetViews>
    <sheetView topLeftCell="A13" zoomScaleNormal="75" zoomScalePageLayoutView="75" workbookViewId="0">
      <selection activeCell="D38" sqref="D38"/>
    </sheetView>
  </sheetViews>
  <sheetFormatPr defaultColWidth="9.140625" defaultRowHeight="1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.42578125" style="3" bestFit="1" customWidth="1"/>
    <col min="5" max="6" width="9.140625" style="3" bestFit="1" customWidth="1"/>
    <col min="7" max="7" width="10.5703125" style="7" bestFit="1" customWidth="1"/>
    <col min="8" max="8" width="11.5703125" style="7" bestFit="1" customWidth="1"/>
    <col min="9" max="9" width="9.140625" style="2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Totals!B10</f>
        <v>1016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01" t="s">
        <v>514</v>
      </c>
      <c r="B5" s="128">
        <v>2528</v>
      </c>
      <c r="C5" s="107">
        <f t="shared" ref="C5:C13" si="0">SUM(B5*0.8)</f>
        <v>2022.4</v>
      </c>
      <c r="D5" s="109">
        <f>MROUND(C5, 25)</f>
        <v>2025</v>
      </c>
      <c r="E5" s="22">
        <f>SUM('HD5-JD3'!F49,1)</f>
        <v>145351</v>
      </c>
      <c r="F5" s="22">
        <f t="shared" ref="F5:F13" si="1">SUM(E5+D5-1)</f>
        <v>147375</v>
      </c>
      <c r="G5" s="23">
        <v>50</v>
      </c>
      <c r="H5" s="23"/>
      <c r="I5" s="57" t="s">
        <v>835</v>
      </c>
      <c r="J5" s="99">
        <f>MOD(D5,25)</f>
        <v>0</v>
      </c>
    </row>
    <row r="6" spans="1:10" x14ac:dyDescent="0.2">
      <c r="A6" s="98" t="s">
        <v>515</v>
      </c>
      <c r="B6" s="128">
        <v>1408</v>
      </c>
      <c r="C6" s="107">
        <f t="shared" si="0"/>
        <v>1126.4000000000001</v>
      </c>
      <c r="D6" s="131">
        <f t="shared" ref="D6:D13" si="2">MROUND(C6, 25)</f>
        <v>1125</v>
      </c>
      <c r="E6" s="22">
        <f>SUM(F5+1)</f>
        <v>147376</v>
      </c>
      <c r="F6" s="22">
        <f>SUM(E6+D6-1)</f>
        <v>148500</v>
      </c>
      <c r="G6" s="23">
        <v>50</v>
      </c>
      <c r="H6" s="23"/>
      <c r="I6" s="57" t="s">
        <v>835</v>
      </c>
      <c r="J6" s="99">
        <f t="shared" ref="J6:J13" si="3">MOD(D6,25)</f>
        <v>0</v>
      </c>
    </row>
    <row r="7" spans="1:10" x14ac:dyDescent="0.2">
      <c r="A7" s="101" t="s">
        <v>516</v>
      </c>
      <c r="B7" s="128">
        <v>992</v>
      </c>
      <c r="C7" s="107">
        <f t="shared" si="0"/>
        <v>793.6</v>
      </c>
      <c r="D7" s="109">
        <f t="shared" si="2"/>
        <v>800</v>
      </c>
      <c r="E7" s="22">
        <f t="shared" ref="E7:E11" si="4">SUM(F6+1)</f>
        <v>148501</v>
      </c>
      <c r="F7" s="22">
        <f t="shared" ref="F7:F10" si="5">SUM(E7+D7-1)</f>
        <v>149300</v>
      </c>
      <c r="G7" s="23">
        <v>75</v>
      </c>
      <c r="H7" s="23"/>
      <c r="I7" s="57" t="s">
        <v>835</v>
      </c>
      <c r="J7" s="99">
        <f t="shared" si="3"/>
        <v>0</v>
      </c>
    </row>
    <row r="8" spans="1:10" x14ac:dyDescent="0.2">
      <c r="A8" s="101" t="s">
        <v>517</v>
      </c>
      <c r="B8" s="128">
        <v>2932</v>
      </c>
      <c r="C8" s="107">
        <f t="shared" si="0"/>
        <v>2345.6</v>
      </c>
      <c r="D8" s="131">
        <f t="shared" si="2"/>
        <v>2350</v>
      </c>
      <c r="E8" s="22">
        <f t="shared" si="4"/>
        <v>149301</v>
      </c>
      <c r="F8" s="22">
        <f t="shared" si="5"/>
        <v>151650</v>
      </c>
      <c r="G8" s="23">
        <v>75</v>
      </c>
      <c r="H8" s="23"/>
      <c r="I8" s="57" t="s">
        <v>835</v>
      </c>
      <c r="J8" s="99">
        <f t="shared" si="3"/>
        <v>0</v>
      </c>
    </row>
    <row r="9" spans="1:10" x14ac:dyDescent="0.2">
      <c r="A9" s="98" t="s">
        <v>518</v>
      </c>
      <c r="B9" s="128">
        <v>2445</v>
      </c>
      <c r="C9" s="107">
        <f t="shared" si="0"/>
        <v>1956</v>
      </c>
      <c r="D9" s="109">
        <f t="shared" si="2"/>
        <v>1950</v>
      </c>
      <c r="E9" s="22">
        <f t="shared" si="4"/>
        <v>151651</v>
      </c>
      <c r="F9" s="22">
        <f t="shared" si="5"/>
        <v>153600</v>
      </c>
      <c r="G9" s="23">
        <v>50</v>
      </c>
      <c r="H9" s="23"/>
      <c r="I9" s="57" t="s">
        <v>835</v>
      </c>
      <c r="J9" s="99">
        <f t="shared" si="3"/>
        <v>0</v>
      </c>
    </row>
    <row r="10" spans="1:10" x14ac:dyDescent="0.2">
      <c r="A10" s="101" t="s">
        <v>519</v>
      </c>
      <c r="B10" s="128">
        <v>2195</v>
      </c>
      <c r="C10" s="107">
        <f t="shared" si="0"/>
        <v>1756</v>
      </c>
      <c r="D10" s="131">
        <f t="shared" si="2"/>
        <v>1750</v>
      </c>
      <c r="E10" s="22">
        <f t="shared" si="4"/>
        <v>153601</v>
      </c>
      <c r="F10" s="22">
        <f t="shared" si="5"/>
        <v>155350</v>
      </c>
      <c r="G10" s="23">
        <v>25</v>
      </c>
      <c r="H10" s="23"/>
      <c r="I10" s="57" t="s">
        <v>835</v>
      </c>
      <c r="J10" s="99">
        <f t="shared" si="3"/>
        <v>0</v>
      </c>
    </row>
    <row r="11" spans="1:10" x14ac:dyDescent="0.2">
      <c r="A11" s="98" t="s">
        <v>520</v>
      </c>
      <c r="B11" s="128">
        <v>3581</v>
      </c>
      <c r="C11" s="107">
        <f t="shared" si="0"/>
        <v>2864.8</v>
      </c>
      <c r="D11" s="109">
        <f t="shared" si="2"/>
        <v>2875</v>
      </c>
      <c r="E11" s="22">
        <f t="shared" si="4"/>
        <v>155351</v>
      </c>
      <c r="F11" s="22">
        <f t="shared" si="1"/>
        <v>158225</v>
      </c>
      <c r="G11" s="23">
        <v>75</v>
      </c>
      <c r="H11" s="23"/>
      <c r="I11" s="57" t="s">
        <v>835</v>
      </c>
      <c r="J11" s="99">
        <f t="shared" si="3"/>
        <v>0</v>
      </c>
    </row>
    <row r="12" spans="1:10" x14ac:dyDescent="0.2">
      <c r="A12" s="101" t="s">
        <v>521</v>
      </c>
      <c r="B12" s="128">
        <v>1736</v>
      </c>
      <c r="C12" s="107">
        <f t="shared" si="0"/>
        <v>1388.8000000000002</v>
      </c>
      <c r="D12" s="131">
        <f t="shared" si="2"/>
        <v>1400</v>
      </c>
      <c r="E12" s="22">
        <f t="shared" ref="E12:E13" si="6">SUM(F11+1)</f>
        <v>158226</v>
      </c>
      <c r="F12" s="22">
        <f t="shared" si="1"/>
        <v>159625</v>
      </c>
      <c r="G12" s="23">
        <v>75</v>
      </c>
      <c r="H12" s="23"/>
      <c r="I12" s="57" t="s">
        <v>835</v>
      </c>
      <c r="J12" s="99">
        <f t="shared" si="3"/>
        <v>0</v>
      </c>
    </row>
    <row r="13" spans="1:10" ht="15.75" thickBot="1" x14ac:dyDescent="0.25">
      <c r="A13" s="125" t="s">
        <v>522</v>
      </c>
      <c r="B13" s="129">
        <v>475</v>
      </c>
      <c r="C13" s="107">
        <f t="shared" si="0"/>
        <v>380</v>
      </c>
      <c r="D13" s="126">
        <f t="shared" si="2"/>
        <v>375</v>
      </c>
      <c r="E13" s="104">
        <f t="shared" si="6"/>
        <v>159626</v>
      </c>
      <c r="F13" s="104">
        <f t="shared" si="1"/>
        <v>160000</v>
      </c>
      <c r="G13" s="111">
        <v>25</v>
      </c>
      <c r="H13" s="111"/>
      <c r="I13" s="105" t="s">
        <v>835</v>
      </c>
      <c r="J13" s="106">
        <f t="shared" si="3"/>
        <v>0</v>
      </c>
    </row>
    <row r="14" spans="1:10" ht="15.75" x14ac:dyDescent="0.25">
      <c r="A14" s="49" t="s">
        <v>94</v>
      </c>
      <c r="B14" s="31">
        <f>SUM(B5:B13)</f>
        <v>18292</v>
      </c>
      <c r="C14" s="31"/>
      <c r="D14" s="110">
        <f>SUM(D5:D13)</f>
        <v>14650</v>
      </c>
      <c r="E14" s="10"/>
      <c r="F14" s="10"/>
      <c r="G14" s="110"/>
      <c r="I14" s="37"/>
      <c r="J14" s="10"/>
    </row>
    <row r="15" spans="1:10" x14ac:dyDescent="0.2">
      <c r="A15" s="10"/>
      <c r="B15" s="10"/>
      <c r="C15" s="10"/>
      <c r="D15" s="7"/>
      <c r="E15" s="10"/>
      <c r="F15" s="10"/>
      <c r="I15" s="37"/>
      <c r="J15" s="10"/>
    </row>
    <row r="16" spans="1:10" ht="16.5" thickBot="1" x14ac:dyDescent="0.3">
      <c r="A16" s="53" t="s">
        <v>6</v>
      </c>
      <c r="B16" s="10"/>
      <c r="C16" s="10"/>
      <c r="D16" s="7"/>
      <c r="E16" s="10"/>
      <c r="F16" s="10"/>
      <c r="I16" s="37"/>
      <c r="J16" s="10"/>
    </row>
    <row r="17" spans="1:10" ht="15.75" x14ac:dyDescent="0.25">
      <c r="A17" s="36" t="s">
        <v>31</v>
      </c>
      <c r="B17" s="10"/>
      <c r="C17" s="10"/>
      <c r="D17" s="7"/>
      <c r="E17" s="10"/>
      <c r="F17" s="10"/>
      <c r="I17" s="37"/>
      <c r="J17" s="10"/>
    </row>
    <row r="18" spans="1:10" x14ac:dyDescent="0.2">
      <c r="A18" s="47" t="s">
        <v>8</v>
      </c>
      <c r="B18" s="47"/>
      <c r="C18" s="47"/>
      <c r="D18" s="23">
        <v>200</v>
      </c>
      <c r="E18" s="22">
        <f>SUM(F13+1)</f>
        <v>160001</v>
      </c>
      <c r="F18" s="22">
        <f>SUM(E18+D18-1)</f>
        <v>160200</v>
      </c>
      <c r="G18" s="23">
        <v>10</v>
      </c>
      <c r="H18" s="23"/>
      <c r="I18" s="57" t="s">
        <v>47</v>
      </c>
      <c r="J18" s="99">
        <f t="shared" ref="J18:J27" si="7">MOD(D18,25)</f>
        <v>0</v>
      </c>
    </row>
    <row r="19" spans="1:10" x14ac:dyDescent="0.2">
      <c r="A19" s="47" t="s">
        <v>9</v>
      </c>
      <c r="B19" s="47"/>
      <c r="C19" s="47"/>
      <c r="D19" s="23">
        <v>50</v>
      </c>
      <c r="E19" s="22">
        <f t="shared" ref="E19:E22" si="8">SUM(F18+1)</f>
        <v>160201</v>
      </c>
      <c r="F19" s="22">
        <f t="shared" ref="F19:F27" si="9">SUM(E19+D19-1)</f>
        <v>160250</v>
      </c>
      <c r="G19" s="23">
        <v>5</v>
      </c>
      <c r="H19" s="23"/>
      <c r="I19" s="57" t="s">
        <v>47</v>
      </c>
      <c r="J19" s="99">
        <f t="shared" si="7"/>
        <v>0</v>
      </c>
    </row>
    <row r="20" spans="1:10" x14ac:dyDescent="0.2">
      <c r="A20" s="47" t="s">
        <v>14</v>
      </c>
      <c r="B20" s="47"/>
      <c r="C20" s="47"/>
      <c r="D20" s="23">
        <v>50</v>
      </c>
      <c r="E20" s="22">
        <f t="shared" si="8"/>
        <v>160251</v>
      </c>
      <c r="F20" s="22">
        <f t="shared" si="9"/>
        <v>160300</v>
      </c>
      <c r="G20" s="23">
        <v>5</v>
      </c>
      <c r="H20" s="23"/>
      <c r="I20" s="57" t="s">
        <v>47</v>
      </c>
      <c r="J20" s="99">
        <f t="shared" si="7"/>
        <v>0</v>
      </c>
    </row>
    <row r="21" spans="1:10" x14ac:dyDescent="0.2">
      <c r="A21" s="47" t="s">
        <v>260</v>
      </c>
      <c r="B21" s="47"/>
      <c r="C21" s="47"/>
      <c r="D21" s="23">
        <v>100</v>
      </c>
      <c r="E21" s="22">
        <f t="shared" si="8"/>
        <v>160301</v>
      </c>
      <c r="F21" s="22">
        <f t="shared" si="9"/>
        <v>160400</v>
      </c>
      <c r="G21" s="123">
        <v>5</v>
      </c>
      <c r="H21" s="23"/>
      <c r="I21" s="57" t="s">
        <v>47</v>
      </c>
      <c r="J21" s="99">
        <f t="shared" si="7"/>
        <v>0</v>
      </c>
    </row>
    <row r="22" spans="1:10" x14ac:dyDescent="0.2">
      <c r="A22" s="47" t="s">
        <v>852</v>
      </c>
      <c r="B22" s="47"/>
      <c r="C22" s="47"/>
      <c r="D22" s="23">
        <v>50</v>
      </c>
      <c r="E22" s="22">
        <f t="shared" si="8"/>
        <v>160401</v>
      </c>
      <c r="F22" s="22">
        <f t="shared" si="9"/>
        <v>160450</v>
      </c>
      <c r="G22" s="123">
        <v>5</v>
      </c>
      <c r="H22" s="23"/>
      <c r="I22" s="57" t="s">
        <v>47</v>
      </c>
      <c r="J22" s="99">
        <f t="shared" si="7"/>
        <v>0</v>
      </c>
    </row>
    <row r="23" spans="1:10" x14ac:dyDescent="0.2">
      <c r="A23" s="10"/>
      <c r="B23" s="10"/>
      <c r="C23" s="10"/>
      <c r="D23" s="7"/>
      <c r="E23" s="27"/>
      <c r="F23" s="27"/>
      <c r="G23" s="11"/>
      <c r="I23" s="37"/>
      <c r="J23" s="34"/>
    </row>
    <row r="24" spans="1:10" ht="15.75" x14ac:dyDescent="0.25">
      <c r="A24" s="36" t="s">
        <v>343</v>
      </c>
      <c r="B24" s="10"/>
      <c r="C24" s="10"/>
      <c r="D24" s="7"/>
      <c r="E24" s="27"/>
      <c r="F24" s="27"/>
      <c r="G24" s="11"/>
      <c r="I24" s="37"/>
      <c r="J24" s="34"/>
    </row>
    <row r="25" spans="1:10" x14ac:dyDescent="0.2">
      <c r="A25" s="47" t="s">
        <v>345</v>
      </c>
      <c r="B25" s="47"/>
      <c r="C25" s="47"/>
      <c r="D25" s="23">
        <v>25</v>
      </c>
      <c r="E25" s="22">
        <f>SUM(F22+1)</f>
        <v>160451</v>
      </c>
      <c r="F25" s="22">
        <f t="shared" si="9"/>
        <v>160475</v>
      </c>
      <c r="G25" s="23">
        <v>5</v>
      </c>
      <c r="H25" s="23"/>
      <c r="I25" s="57" t="s">
        <v>344</v>
      </c>
      <c r="J25" s="99">
        <f t="shared" si="7"/>
        <v>0</v>
      </c>
    </row>
    <row r="26" spans="1:10" s="93" customFormat="1" x14ac:dyDescent="0.2">
      <c r="A26" s="47" t="s">
        <v>530</v>
      </c>
      <c r="B26" s="47"/>
      <c r="C26" s="47"/>
      <c r="D26" s="23">
        <v>1200</v>
      </c>
      <c r="E26" s="22">
        <f>SUM(F25+1)</f>
        <v>160476</v>
      </c>
      <c r="F26" s="22">
        <f t="shared" si="9"/>
        <v>161675</v>
      </c>
      <c r="G26" s="23">
        <v>50</v>
      </c>
      <c r="H26" s="23"/>
      <c r="I26" s="57" t="s">
        <v>835</v>
      </c>
      <c r="J26" s="99">
        <f t="shared" si="7"/>
        <v>0</v>
      </c>
    </row>
    <row r="27" spans="1:10" s="93" customFormat="1" x14ac:dyDescent="0.2">
      <c r="A27" s="47" t="s">
        <v>531</v>
      </c>
      <c r="B27" s="47"/>
      <c r="C27" s="47"/>
      <c r="D27" s="23">
        <v>400</v>
      </c>
      <c r="E27" s="22">
        <f>SUM(F26+1)</f>
        <v>161676</v>
      </c>
      <c r="F27" s="22">
        <f t="shared" si="9"/>
        <v>162075</v>
      </c>
      <c r="G27" s="23">
        <v>50</v>
      </c>
      <c r="H27" s="23"/>
      <c r="I27" s="57" t="s">
        <v>835</v>
      </c>
      <c r="J27" s="99">
        <f t="shared" si="7"/>
        <v>0</v>
      </c>
    </row>
    <row r="28" spans="1:10" s="93" customFormat="1" x14ac:dyDescent="0.2">
      <c r="A28" s="10"/>
      <c r="B28" s="10"/>
      <c r="C28" s="10"/>
      <c r="D28" s="7"/>
      <c r="E28" s="27"/>
      <c r="F28" s="27"/>
      <c r="G28" s="7"/>
      <c r="H28" s="7"/>
      <c r="I28" s="37"/>
      <c r="J28" s="34"/>
    </row>
    <row r="29" spans="1:10" ht="15.75" x14ac:dyDescent="0.25">
      <c r="A29" s="36" t="s">
        <v>32</v>
      </c>
      <c r="B29" s="10"/>
      <c r="C29" s="10"/>
      <c r="D29" s="7"/>
      <c r="E29" s="27"/>
      <c r="F29" s="27"/>
      <c r="I29" s="37"/>
      <c r="J29" s="34"/>
    </row>
    <row r="30" spans="1:10" x14ac:dyDescent="0.2">
      <c r="A30" s="47" t="s">
        <v>10</v>
      </c>
      <c r="B30" s="47"/>
      <c r="C30" s="47"/>
      <c r="D30" s="23">
        <v>50</v>
      </c>
      <c r="E30" s="22">
        <f>SUM(F27+1)</f>
        <v>162076</v>
      </c>
      <c r="F30" s="22">
        <f t="shared" ref="F30:F38" si="10">SUM(E30+D30-1)</f>
        <v>162125</v>
      </c>
      <c r="G30" s="23">
        <v>5</v>
      </c>
      <c r="H30" s="23"/>
      <c r="I30" s="57" t="s">
        <v>49</v>
      </c>
      <c r="J30" s="99">
        <f t="shared" ref="J30:J31" si="11">MOD(D30,25)</f>
        <v>0</v>
      </c>
    </row>
    <row r="31" spans="1:10" x14ac:dyDescent="0.2">
      <c r="A31" s="113" t="s">
        <v>182</v>
      </c>
      <c r="B31" s="113"/>
      <c r="C31" s="113"/>
      <c r="D31" s="114">
        <v>25</v>
      </c>
      <c r="E31" s="115">
        <f t="shared" ref="E31" si="12">SUM(F30+1)</f>
        <v>162126</v>
      </c>
      <c r="F31" s="115">
        <f t="shared" si="10"/>
        <v>162150</v>
      </c>
      <c r="G31" s="114">
        <v>5</v>
      </c>
      <c r="H31" s="114"/>
      <c r="I31" s="116" t="s">
        <v>49</v>
      </c>
      <c r="J31" s="117">
        <f t="shared" si="11"/>
        <v>0</v>
      </c>
    </row>
    <row r="32" spans="1:10" x14ac:dyDescent="0.2">
      <c r="A32" s="10"/>
      <c r="B32" s="10"/>
      <c r="C32" s="10"/>
      <c r="D32" s="7"/>
      <c r="E32" s="27"/>
      <c r="F32" s="27"/>
      <c r="I32" s="37"/>
      <c r="J32" s="10"/>
    </row>
    <row r="33" spans="1:10" ht="15.75" x14ac:dyDescent="0.25">
      <c r="A33" s="36" t="s">
        <v>30</v>
      </c>
      <c r="B33" s="10"/>
      <c r="C33" s="10"/>
      <c r="D33" s="7"/>
      <c r="E33" s="27"/>
      <c r="F33" s="27"/>
      <c r="I33" s="37"/>
      <c r="J33" s="10"/>
    </row>
    <row r="34" spans="1:10" x14ac:dyDescent="0.2">
      <c r="A34" s="102" t="s">
        <v>7</v>
      </c>
      <c r="B34" s="47"/>
      <c r="C34" s="47"/>
      <c r="D34" s="23">
        <v>75</v>
      </c>
      <c r="E34" s="22">
        <f>SUM(F31+1)</f>
        <v>162151</v>
      </c>
      <c r="F34" s="22">
        <f t="shared" si="10"/>
        <v>162225</v>
      </c>
      <c r="G34" s="23">
        <v>10</v>
      </c>
      <c r="H34" s="23">
        <v>175</v>
      </c>
      <c r="I34" s="57" t="s">
        <v>48</v>
      </c>
      <c r="J34" s="99">
        <f t="shared" ref="J34:J38" si="13">MOD(D34,25)</f>
        <v>0</v>
      </c>
    </row>
    <row r="35" spans="1:10" x14ac:dyDescent="0.2">
      <c r="A35" s="102" t="s">
        <v>34</v>
      </c>
      <c r="B35" s="47"/>
      <c r="C35" s="47"/>
      <c r="D35" s="23">
        <v>75</v>
      </c>
      <c r="E35" s="22">
        <f t="shared" ref="E35:E38" si="14">SUM(F34+1)</f>
        <v>162226</v>
      </c>
      <c r="F35" s="22">
        <f t="shared" si="10"/>
        <v>162300</v>
      </c>
      <c r="G35" s="23">
        <v>10</v>
      </c>
      <c r="H35" s="23"/>
      <c r="I35" s="57" t="s">
        <v>48</v>
      </c>
      <c r="J35" s="99">
        <f t="shared" si="13"/>
        <v>0</v>
      </c>
    </row>
    <row r="36" spans="1:10" x14ac:dyDescent="0.2">
      <c r="A36" s="102" t="s">
        <v>831</v>
      </c>
      <c r="B36" s="47"/>
      <c r="C36" s="47"/>
      <c r="D36" s="23">
        <v>75</v>
      </c>
      <c r="E36" s="22">
        <f t="shared" si="14"/>
        <v>162301</v>
      </c>
      <c r="F36" s="22">
        <f t="shared" si="10"/>
        <v>162375</v>
      </c>
      <c r="G36" s="23">
        <v>15</v>
      </c>
      <c r="H36" s="23"/>
      <c r="I36" s="57" t="s">
        <v>48</v>
      </c>
      <c r="J36" s="99">
        <f t="shared" si="13"/>
        <v>0</v>
      </c>
    </row>
    <row r="37" spans="1:10" x14ac:dyDescent="0.2">
      <c r="A37" s="102" t="s">
        <v>508</v>
      </c>
      <c r="B37" s="47"/>
      <c r="C37" s="47"/>
      <c r="D37" s="23">
        <v>3000</v>
      </c>
      <c r="E37" s="22">
        <f t="shared" si="14"/>
        <v>162376</v>
      </c>
      <c r="F37" s="22">
        <f t="shared" si="10"/>
        <v>165375</v>
      </c>
      <c r="G37" s="23">
        <v>125</v>
      </c>
      <c r="H37" s="23"/>
      <c r="I37" s="57" t="s">
        <v>48</v>
      </c>
      <c r="J37" s="99">
        <f t="shared" si="13"/>
        <v>0</v>
      </c>
    </row>
    <row r="38" spans="1:10" x14ac:dyDescent="0.2">
      <c r="A38" s="102" t="s">
        <v>523</v>
      </c>
      <c r="B38" s="47"/>
      <c r="C38" s="47"/>
      <c r="D38" s="132">
        <v>125</v>
      </c>
      <c r="E38" s="22">
        <f t="shared" si="14"/>
        <v>165376</v>
      </c>
      <c r="F38" s="22">
        <f t="shared" si="10"/>
        <v>165500</v>
      </c>
      <c r="G38" s="23">
        <v>15</v>
      </c>
      <c r="H38" s="23"/>
      <c r="I38" s="57" t="s">
        <v>48</v>
      </c>
      <c r="J38" s="47">
        <f t="shared" si="13"/>
        <v>0</v>
      </c>
    </row>
    <row r="39" spans="1:10" x14ac:dyDescent="0.2">
      <c r="A39" s="10"/>
      <c r="B39" s="10"/>
      <c r="C39" s="10"/>
      <c r="D39" s="7"/>
      <c r="E39" s="27"/>
      <c r="F39" s="27"/>
      <c r="I39" s="37"/>
      <c r="J39" s="10"/>
    </row>
    <row r="40" spans="1:10" ht="15.75" x14ac:dyDescent="0.25">
      <c r="A40" s="36" t="s">
        <v>33</v>
      </c>
    </row>
    <row r="41" spans="1:10" x14ac:dyDescent="0.2">
      <c r="A41" s="113" t="s">
        <v>11</v>
      </c>
      <c r="B41" s="113"/>
      <c r="C41" s="113"/>
      <c r="D41" s="114">
        <v>25</v>
      </c>
      <c r="E41" s="115">
        <f>SUM(F38+1)</f>
        <v>165501</v>
      </c>
      <c r="F41" s="115">
        <f>SUM(E41+D41-1)</f>
        <v>165525</v>
      </c>
      <c r="G41" s="114">
        <v>5</v>
      </c>
      <c r="H41" s="114"/>
      <c r="I41" s="116" t="s">
        <v>50</v>
      </c>
      <c r="J41" s="117">
        <f>MOD(D41,25)</f>
        <v>0</v>
      </c>
    </row>
    <row r="42" spans="1:10" ht="15.75" thickBot="1" x14ac:dyDescent="0.25">
      <c r="A42" s="103" t="s">
        <v>12</v>
      </c>
      <c r="B42" s="103"/>
      <c r="C42" s="103"/>
      <c r="D42" s="111">
        <v>25</v>
      </c>
      <c r="E42" s="104">
        <f>SUM(F41+1)</f>
        <v>165526</v>
      </c>
      <c r="F42" s="104">
        <f>SUM(E42+D42-1)</f>
        <v>165550</v>
      </c>
      <c r="G42" s="111">
        <v>5</v>
      </c>
      <c r="H42" s="111"/>
      <c r="I42" s="105" t="s">
        <v>50</v>
      </c>
      <c r="J42" s="106">
        <f>MOD(D42,25)</f>
        <v>0</v>
      </c>
    </row>
    <row r="43" spans="1:10" ht="15.75" x14ac:dyDescent="0.25">
      <c r="A43" s="49" t="s">
        <v>96</v>
      </c>
      <c r="B43" s="10"/>
      <c r="C43" s="10"/>
      <c r="D43" s="110">
        <f>SUM(D18:D42)</f>
        <v>5550</v>
      </c>
      <c r="E43" s="10"/>
      <c r="F43" s="10"/>
      <c r="G43" s="10"/>
      <c r="H43" s="10"/>
      <c r="I43" s="37"/>
      <c r="J43" s="10"/>
    </row>
    <row r="44" spans="1:10" ht="15.75" x14ac:dyDescent="0.25">
      <c r="A44" s="36" t="s">
        <v>95</v>
      </c>
      <c r="B44" s="10"/>
      <c r="C44" s="10"/>
      <c r="D44" s="110">
        <f>D14+D43</f>
        <v>20200</v>
      </c>
      <c r="E44" s="10"/>
      <c r="F44" s="10"/>
      <c r="G44" s="36">
        <f>SUM(G5:G43)</f>
        <v>830</v>
      </c>
      <c r="H44" s="36">
        <f>SUM(H5:H43)</f>
        <v>175</v>
      </c>
      <c r="I44" s="37"/>
      <c r="J44" s="36">
        <f>SUM(J5:J43)</f>
        <v>0</v>
      </c>
    </row>
    <row r="45" spans="1:10" x14ac:dyDescent="0.2">
      <c r="A45" s="10"/>
      <c r="B45" s="10"/>
      <c r="C45" s="10"/>
      <c r="D45" s="7"/>
      <c r="E45" s="10"/>
      <c r="F45" s="10"/>
      <c r="G45" s="10"/>
      <c r="H45" s="10"/>
      <c r="I45" s="37"/>
      <c r="J45" s="10"/>
    </row>
    <row r="46" spans="1:10" x14ac:dyDescent="0.2">
      <c r="A46" s="10"/>
      <c r="B46" s="10"/>
      <c r="C46" s="10"/>
      <c r="D46" s="112">
        <f>F42-E5+1</f>
        <v>20200</v>
      </c>
      <c r="E46" s="10"/>
      <c r="F46" s="10"/>
      <c r="G46" s="10"/>
      <c r="H46" s="10"/>
      <c r="I46" s="37"/>
      <c r="J46" s="10"/>
    </row>
    <row r="47" spans="1:10" x14ac:dyDescent="0.2">
      <c r="A47" s="10" t="s">
        <v>40</v>
      </c>
    </row>
  </sheetData>
  <sheetProtection sheet="1" selectLockedCells="1"/>
  <mergeCells count="2">
    <mergeCell ref="E3:F3"/>
    <mergeCell ref="H1:I1"/>
  </mergeCells>
  <phoneticPr fontId="0" type="noConversion"/>
  <conditionalFormatting sqref="A18:J22">
    <cfRule type="expression" dxfId="101" priority="5">
      <formula>MOD(ROW(),2)=0</formula>
    </cfRule>
  </conditionalFormatting>
  <conditionalFormatting sqref="A25:J28">
    <cfRule type="expression" dxfId="100" priority="4">
      <formula>MOD(ROW(),2)=0</formula>
    </cfRule>
  </conditionalFormatting>
  <conditionalFormatting sqref="A34:J38">
    <cfRule type="expression" dxfId="99" priority="3">
      <formula>MOD(ROW(),2)=0</formula>
    </cfRule>
  </conditionalFormatting>
  <conditionalFormatting sqref="D5:D13 D18:D22 D25:D27 D30:D31 D34:D38 D41:D42">
    <cfRule type="cellIs" dxfId="98" priority="1" operator="equal">
      <formula>0</formula>
    </cfRule>
  </conditionalFormatting>
  <conditionalFormatting sqref="E5:J13 A5:B13">
    <cfRule type="expression" dxfId="97" priority="6">
      <formula>MOD(ROW(),2)=0</formula>
    </cfRule>
  </conditionalFormatting>
  <conditionalFormatting sqref="G5:H13 G18:H22 G25:H27 G30:H31 G34:H38 G41:H42">
    <cfRule type="cellIs" dxfId="96" priority="2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3"/>
  <sheetViews>
    <sheetView topLeftCell="A7" zoomScaleNormal="75" zoomScalePageLayoutView="75" workbookViewId="0">
      <selection activeCell="G43" sqref="G43"/>
    </sheetView>
  </sheetViews>
  <sheetFormatPr defaultColWidth="9.140625" defaultRowHeight="15" x14ac:dyDescent="0.2"/>
  <cols>
    <col min="1" max="1" width="41.42578125" style="7" customWidth="1"/>
    <col min="2" max="2" width="11" style="7" bestFit="1" customWidth="1"/>
    <col min="3" max="3" width="11" style="7" hidden="1" customWidth="1"/>
    <col min="4" max="4" width="9" style="7" bestFit="1" customWidth="1"/>
    <col min="5" max="6" width="9.140625" style="7" bestFit="1" customWidth="1"/>
    <col min="7" max="7" width="10.140625" style="7" bestFit="1" customWidth="1"/>
    <col min="8" max="8" width="11.5703125" style="7" bestFit="1" customWidth="1"/>
    <col min="9" max="9" width="10.140625" style="7" bestFit="1" customWidth="1"/>
    <col min="10" max="10" width="8.140625" style="7" bestFit="1" customWidth="1"/>
    <col min="11" max="16384" width="9.140625" style="7"/>
  </cols>
  <sheetData>
    <row r="1" spans="1:10" ht="16.5" thickBot="1" x14ac:dyDescent="0.3">
      <c r="H1" s="224" t="s">
        <v>342</v>
      </c>
      <c r="I1" s="225"/>
      <c r="J1" s="97">
        <f>Totals!B11</f>
        <v>1017</v>
      </c>
    </row>
    <row r="3" spans="1:10" ht="16.5" thickBot="1" x14ac:dyDescent="0.3">
      <c r="A3" s="55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01" t="s">
        <v>524</v>
      </c>
      <c r="B5" s="99">
        <v>2845</v>
      </c>
      <c r="C5" s="108">
        <f>SUM(B5*0.8)</f>
        <v>2276</v>
      </c>
      <c r="D5" s="109">
        <f>MROUND(C5, 25)</f>
        <v>2275</v>
      </c>
      <c r="E5" s="22">
        <f>'HD6-JD3'!F42+1</f>
        <v>165551</v>
      </c>
      <c r="F5" s="22">
        <f>SUM(E5+D5-1)</f>
        <v>167825</v>
      </c>
      <c r="G5" s="23">
        <v>25</v>
      </c>
      <c r="H5" s="23"/>
      <c r="I5" s="57" t="s">
        <v>835</v>
      </c>
      <c r="J5" s="99">
        <f>MOD(D5,25)</f>
        <v>0</v>
      </c>
    </row>
    <row r="6" spans="1:10" x14ac:dyDescent="0.2">
      <c r="A6" s="134" t="s">
        <v>525</v>
      </c>
      <c r="B6" s="99">
        <v>3437</v>
      </c>
      <c r="C6" s="108">
        <f t="shared" ref="C6:C10" si="0">SUM(B6*0.8)</f>
        <v>2749.6000000000004</v>
      </c>
      <c r="D6" s="109">
        <f t="shared" ref="D6:D10" si="1">MROUND(C6, 25)</f>
        <v>2750</v>
      </c>
      <c r="E6" s="22">
        <f>SUM(F5+1)</f>
        <v>167826</v>
      </c>
      <c r="F6" s="22">
        <f t="shared" ref="F6:F10" si="2">SUM(E6+D6-1)</f>
        <v>170575</v>
      </c>
      <c r="G6" s="23">
        <v>25</v>
      </c>
      <c r="H6" s="23"/>
      <c r="I6" s="57" t="s">
        <v>835</v>
      </c>
      <c r="J6" s="99">
        <f t="shared" ref="J6:J10" si="3">MOD(D6,25)</f>
        <v>0</v>
      </c>
    </row>
    <row r="7" spans="1:10" x14ac:dyDescent="0.2">
      <c r="A7" s="101" t="s">
        <v>526</v>
      </c>
      <c r="B7" s="99">
        <v>3219</v>
      </c>
      <c r="C7" s="108">
        <f t="shared" si="0"/>
        <v>2575.2000000000003</v>
      </c>
      <c r="D7" s="109">
        <f t="shared" si="1"/>
        <v>2575</v>
      </c>
      <c r="E7" s="22">
        <f t="shared" ref="E7:E10" si="4">SUM(F6+1)</f>
        <v>170576</v>
      </c>
      <c r="F7" s="22">
        <f t="shared" si="2"/>
        <v>173150</v>
      </c>
      <c r="G7" s="23">
        <v>25</v>
      </c>
      <c r="H7" s="23"/>
      <c r="I7" s="57" t="s">
        <v>835</v>
      </c>
      <c r="J7" s="99">
        <f t="shared" si="3"/>
        <v>0</v>
      </c>
    </row>
    <row r="8" spans="1:10" x14ac:dyDescent="0.2">
      <c r="A8" s="134" t="s">
        <v>527</v>
      </c>
      <c r="B8" s="99">
        <v>1699</v>
      </c>
      <c r="C8" s="108">
        <f t="shared" si="0"/>
        <v>1359.2</v>
      </c>
      <c r="D8" s="109">
        <f t="shared" si="1"/>
        <v>1350</v>
      </c>
      <c r="E8" s="22">
        <f t="shared" si="4"/>
        <v>173151</v>
      </c>
      <c r="F8" s="22">
        <f t="shared" si="2"/>
        <v>174500</v>
      </c>
      <c r="G8" s="23">
        <v>25</v>
      </c>
      <c r="H8" s="23"/>
      <c r="I8" s="57" t="s">
        <v>835</v>
      </c>
      <c r="J8" s="99">
        <f t="shared" si="3"/>
        <v>0</v>
      </c>
    </row>
    <row r="9" spans="1:10" x14ac:dyDescent="0.2">
      <c r="A9" s="101" t="s">
        <v>528</v>
      </c>
      <c r="B9" s="99">
        <v>1526</v>
      </c>
      <c r="C9" s="108">
        <f t="shared" si="0"/>
        <v>1220.8</v>
      </c>
      <c r="D9" s="109">
        <f t="shared" si="1"/>
        <v>1225</v>
      </c>
      <c r="E9" s="22">
        <f t="shared" si="4"/>
        <v>174501</v>
      </c>
      <c r="F9" s="22">
        <f t="shared" si="2"/>
        <v>175725</v>
      </c>
      <c r="G9" s="23">
        <v>25</v>
      </c>
      <c r="H9" s="23"/>
      <c r="I9" s="57" t="s">
        <v>835</v>
      </c>
      <c r="J9" s="99">
        <f t="shared" si="3"/>
        <v>0</v>
      </c>
    </row>
    <row r="10" spans="1:10" ht="15.75" thickBot="1" x14ac:dyDescent="0.25">
      <c r="A10" s="135" t="s">
        <v>529</v>
      </c>
      <c r="B10" s="106">
        <v>4168</v>
      </c>
      <c r="C10" s="124">
        <f t="shared" si="0"/>
        <v>3334.4</v>
      </c>
      <c r="D10" s="126">
        <f t="shared" si="1"/>
        <v>3325</v>
      </c>
      <c r="E10" s="104">
        <f t="shared" si="4"/>
        <v>175726</v>
      </c>
      <c r="F10" s="104">
        <f t="shared" si="2"/>
        <v>179050</v>
      </c>
      <c r="G10" s="111">
        <v>25</v>
      </c>
      <c r="H10" s="111"/>
      <c r="I10" s="105" t="s">
        <v>835</v>
      </c>
      <c r="J10" s="106">
        <f t="shared" si="3"/>
        <v>0</v>
      </c>
    </row>
    <row r="11" spans="1:10" ht="15.75" x14ac:dyDescent="0.25">
      <c r="A11" s="49" t="s">
        <v>824</v>
      </c>
      <c r="B11" s="31">
        <f>SUM(B5:B10)</f>
        <v>16894</v>
      </c>
      <c r="C11" s="31"/>
      <c r="D11" s="110">
        <f>SUM(D5:D10)</f>
        <v>13500</v>
      </c>
      <c r="E11" s="10"/>
      <c r="F11" s="10"/>
      <c r="G11" s="110"/>
      <c r="H11" s="4"/>
      <c r="I11" s="37"/>
      <c r="J11" s="34">
        <f>SUM(J5:J5)</f>
        <v>0</v>
      </c>
    </row>
    <row r="12" spans="1:10" ht="15.75" x14ac:dyDescent="0.25">
      <c r="A12" s="36"/>
      <c r="B12" s="31"/>
      <c r="C12" s="31"/>
      <c r="D12" s="110"/>
      <c r="E12" s="10"/>
      <c r="F12" s="10"/>
      <c r="G12" s="110"/>
      <c r="H12" s="4"/>
      <c r="I12" s="37"/>
      <c r="J12" s="34"/>
    </row>
    <row r="13" spans="1:10" ht="16.5" thickBot="1" x14ac:dyDescent="0.3">
      <c r="A13" s="53" t="s">
        <v>6</v>
      </c>
      <c r="B13" s="10"/>
      <c r="C13" s="10"/>
      <c r="E13" s="10"/>
      <c r="F13" s="10"/>
      <c r="I13" s="37"/>
      <c r="J13" s="10"/>
    </row>
    <row r="14" spans="1:10" ht="15.75" x14ac:dyDescent="0.25">
      <c r="A14" s="36" t="s">
        <v>31</v>
      </c>
      <c r="B14" s="10"/>
      <c r="C14" s="10"/>
      <c r="E14" s="10"/>
      <c r="F14" s="10"/>
      <c r="I14" s="37"/>
      <c r="J14" s="10"/>
    </row>
    <row r="15" spans="1:10" x14ac:dyDescent="0.2">
      <c r="A15" s="47" t="s">
        <v>8</v>
      </c>
      <c r="B15" s="47"/>
      <c r="C15" s="47"/>
      <c r="D15" s="23">
        <v>200</v>
      </c>
      <c r="E15" s="22">
        <f>SUM(F10+1)</f>
        <v>179051</v>
      </c>
      <c r="F15" s="22">
        <f>SUM(E15+D15-1)</f>
        <v>179250</v>
      </c>
      <c r="G15" s="23">
        <v>10</v>
      </c>
      <c r="H15" s="23"/>
      <c r="I15" s="57" t="s">
        <v>47</v>
      </c>
      <c r="J15" s="99">
        <f t="shared" ref="J15:J24" si="5">MOD(D15,25)</f>
        <v>0</v>
      </c>
    </row>
    <row r="16" spans="1:10" x14ac:dyDescent="0.2">
      <c r="A16" s="47" t="s">
        <v>9</v>
      </c>
      <c r="B16" s="47"/>
      <c r="C16" s="47"/>
      <c r="D16" s="23">
        <v>50</v>
      </c>
      <c r="E16" s="22">
        <f>SUM(F15+1)</f>
        <v>179251</v>
      </c>
      <c r="F16" s="22">
        <f t="shared" ref="F16:F34" si="6">SUM(E16+D16-1)</f>
        <v>179300</v>
      </c>
      <c r="G16" s="23">
        <v>5</v>
      </c>
      <c r="H16" s="23"/>
      <c r="I16" s="57" t="s">
        <v>47</v>
      </c>
      <c r="J16" s="99">
        <f t="shared" si="5"/>
        <v>0</v>
      </c>
    </row>
    <row r="17" spans="1:10" x14ac:dyDescent="0.2">
      <c r="A17" s="47" t="s">
        <v>14</v>
      </c>
      <c r="B17" s="47"/>
      <c r="C17" s="47"/>
      <c r="D17" s="23">
        <v>100</v>
      </c>
      <c r="E17" s="22">
        <f t="shared" ref="E17:E19" si="7">SUM(F16+1)</f>
        <v>179301</v>
      </c>
      <c r="F17" s="22">
        <f t="shared" si="6"/>
        <v>179400</v>
      </c>
      <c r="G17" s="23">
        <v>5</v>
      </c>
      <c r="H17" s="23"/>
      <c r="I17" s="57" t="s">
        <v>47</v>
      </c>
      <c r="J17" s="99">
        <f t="shared" si="5"/>
        <v>0</v>
      </c>
    </row>
    <row r="18" spans="1:10" x14ac:dyDescent="0.2">
      <c r="A18" s="47" t="s">
        <v>260</v>
      </c>
      <c r="B18" s="47"/>
      <c r="C18" s="47"/>
      <c r="D18" s="23">
        <v>100</v>
      </c>
      <c r="E18" s="22">
        <f t="shared" si="7"/>
        <v>179401</v>
      </c>
      <c r="F18" s="22">
        <f t="shared" si="6"/>
        <v>179500</v>
      </c>
      <c r="G18" s="123">
        <v>5</v>
      </c>
      <c r="H18" s="23"/>
      <c r="I18" s="57" t="s">
        <v>47</v>
      </c>
      <c r="J18" s="99">
        <f t="shared" si="5"/>
        <v>0</v>
      </c>
    </row>
    <row r="19" spans="1:10" x14ac:dyDescent="0.2">
      <c r="A19" s="47" t="s">
        <v>852</v>
      </c>
      <c r="B19" s="47"/>
      <c r="C19" s="47"/>
      <c r="D19" s="23">
        <v>50</v>
      </c>
      <c r="E19" s="22">
        <f t="shared" si="7"/>
        <v>179501</v>
      </c>
      <c r="F19" s="22">
        <f t="shared" si="6"/>
        <v>179550</v>
      </c>
      <c r="G19" s="123">
        <v>5</v>
      </c>
      <c r="H19" s="23"/>
      <c r="I19" s="57" t="s">
        <v>47</v>
      </c>
      <c r="J19" s="99">
        <f t="shared" si="5"/>
        <v>0</v>
      </c>
    </row>
    <row r="20" spans="1:10" x14ac:dyDescent="0.2">
      <c r="A20" s="10"/>
      <c r="B20" s="10"/>
      <c r="C20" s="10"/>
      <c r="E20" s="27"/>
      <c r="F20" s="27"/>
      <c r="G20" s="11"/>
      <c r="I20" s="37"/>
      <c r="J20" s="34"/>
    </row>
    <row r="21" spans="1:10" ht="15.75" x14ac:dyDescent="0.25">
      <c r="A21" s="36" t="s">
        <v>343</v>
      </c>
      <c r="B21" s="10"/>
      <c r="C21" s="10"/>
      <c r="E21" s="27"/>
      <c r="F21" s="27"/>
      <c r="G21" s="11"/>
      <c r="I21" s="37"/>
      <c r="J21" s="34"/>
    </row>
    <row r="22" spans="1:10" x14ac:dyDescent="0.2">
      <c r="A22" s="47" t="s">
        <v>345</v>
      </c>
      <c r="B22" s="47"/>
      <c r="C22" s="47"/>
      <c r="D22" s="23">
        <v>25</v>
      </c>
      <c r="E22" s="22">
        <f>SUM(F19+1)</f>
        <v>179551</v>
      </c>
      <c r="F22" s="22">
        <f t="shared" si="6"/>
        <v>179575</v>
      </c>
      <c r="G22" s="23">
        <v>5</v>
      </c>
      <c r="H22" s="23">
        <v>400</v>
      </c>
      <c r="I22" s="57" t="s">
        <v>344</v>
      </c>
      <c r="J22" s="99">
        <f t="shared" si="5"/>
        <v>0</v>
      </c>
    </row>
    <row r="23" spans="1:10" x14ac:dyDescent="0.2">
      <c r="A23" s="102" t="s">
        <v>530</v>
      </c>
      <c r="B23" s="47"/>
      <c r="C23" s="47"/>
      <c r="D23" s="23">
        <v>2000</v>
      </c>
      <c r="E23" s="22">
        <f>SUM(F22+1)</f>
        <v>179576</v>
      </c>
      <c r="F23" s="22">
        <f t="shared" si="6"/>
        <v>181575</v>
      </c>
      <c r="G23" s="23">
        <v>50</v>
      </c>
      <c r="H23" s="23"/>
      <c r="I23" s="57" t="s">
        <v>835</v>
      </c>
      <c r="J23" s="99">
        <f t="shared" si="5"/>
        <v>0</v>
      </c>
    </row>
    <row r="24" spans="1:10" x14ac:dyDescent="0.2">
      <c r="A24" s="23" t="s">
        <v>531</v>
      </c>
      <c r="B24" s="47"/>
      <c r="C24" s="47"/>
      <c r="D24" s="23">
        <v>1000</v>
      </c>
      <c r="E24" s="22">
        <f>SUM(F23+1)</f>
        <v>181576</v>
      </c>
      <c r="F24" s="22">
        <f t="shared" si="6"/>
        <v>182575</v>
      </c>
      <c r="G24" s="23">
        <v>50</v>
      </c>
      <c r="H24" s="23"/>
      <c r="I24" s="57" t="s">
        <v>835</v>
      </c>
      <c r="J24" s="99">
        <f t="shared" si="5"/>
        <v>0</v>
      </c>
    </row>
    <row r="25" spans="1:10" x14ac:dyDescent="0.2">
      <c r="A25" s="10"/>
      <c r="B25" s="10"/>
      <c r="C25" s="10"/>
      <c r="E25" s="27"/>
      <c r="F25" s="27"/>
      <c r="I25" s="37"/>
      <c r="J25" s="34"/>
    </row>
    <row r="26" spans="1:10" ht="15.75" x14ac:dyDescent="0.25">
      <c r="A26" s="36" t="s">
        <v>32</v>
      </c>
      <c r="B26" s="10"/>
      <c r="C26" s="10"/>
      <c r="E26" s="27"/>
      <c r="F26" s="27"/>
      <c r="I26" s="37"/>
      <c r="J26" s="34"/>
    </row>
    <row r="27" spans="1:10" x14ac:dyDescent="0.2">
      <c r="A27" s="113" t="s">
        <v>10</v>
      </c>
      <c r="B27" s="113"/>
      <c r="C27" s="113"/>
      <c r="D27" s="114">
        <v>50</v>
      </c>
      <c r="E27" s="115">
        <f>SUM(F24+1)</f>
        <v>182576</v>
      </c>
      <c r="F27" s="115">
        <f t="shared" si="6"/>
        <v>182625</v>
      </c>
      <c r="G27" s="114">
        <v>5</v>
      </c>
      <c r="H27" s="114"/>
      <c r="I27" s="116" t="s">
        <v>49</v>
      </c>
      <c r="J27" s="117">
        <f>MOD(D27,25)</f>
        <v>0</v>
      </c>
    </row>
    <row r="28" spans="1:10" x14ac:dyDescent="0.2">
      <c r="A28" s="47" t="s">
        <v>182</v>
      </c>
      <c r="B28" s="47"/>
      <c r="C28" s="47"/>
      <c r="D28" s="23">
        <v>25</v>
      </c>
      <c r="E28" s="22">
        <f>SUM(F27+1)</f>
        <v>182626</v>
      </c>
      <c r="F28" s="22">
        <f t="shared" si="6"/>
        <v>182650</v>
      </c>
      <c r="G28" s="23">
        <v>5</v>
      </c>
      <c r="H28" s="23"/>
      <c r="I28" s="57" t="s">
        <v>49</v>
      </c>
      <c r="J28" s="99">
        <f t="shared" ref="J28" si="8">MOD(D28,25)</f>
        <v>0</v>
      </c>
    </row>
    <row r="29" spans="1:10" x14ac:dyDescent="0.2">
      <c r="A29" s="10"/>
      <c r="B29" s="10"/>
      <c r="C29" s="10"/>
      <c r="E29" s="27"/>
      <c r="F29" s="27"/>
      <c r="I29" s="37"/>
      <c r="J29" s="10"/>
    </row>
    <row r="30" spans="1:10" ht="15.75" x14ac:dyDescent="0.25">
      <c r="A30" s="36" t="s">
        <v>30</v>
      </c>
      <c r="B30" s="10"/>
      <c r="C30" s="10"/>
      <c r="E30" s="27"/>
      <c r="F30" s="27"/>
      <c r="I30" s="37"/>
      <c r="J30" s="10"/>
    </row>
    <row r="31" spans="1:10" x14ac:dyDescent="0.2">
      <c r="A31" s="114" t="s">
        <v>7</v>
      </c>
      <c r="B31" s="113"/>
      <c r="C31" s="113"/>
      <c r="D31" s="114">
        <v>50</v>
      </c>
      <c r="E31" s="115">
        <f>SUM(F28+1)</f>
        <v>182651</v>
      </c>
      <c r="F31" s="115">
        <f t="shared" si="6"/>
        <v>182700</v>
      </c>
      <c r="G31" s="114">
        <v>5</v>
      </c>
      <c r="H31" s="114"/>
      <c r="I31" s="116" t="s">
        <v>48</v>
      </c>
      <c r="J31" s="117">
        <f t="shared" ref="J31:J34" si="9">MOD(D31,25)</f>
        <v>0</v>
      </c>
    </row>
    <row r="32" spans="1:10" x14ac:dyDescent="0.2">
      <c r="A32" s="23" t="s">
        <v>34</v>
      </c>
      <c r="B32" s="47"/>
      <c r="C32" s="47"/>
      <c r="D32" s="23">
        <v>50</v>
      </c>
      <c r="E32" s="22">
        <f t="shared" ref="E32:E34" si="10">SUM(F31+1)</f>
        <v>182701</v>
      </c>
      <c r="F32" s="22">
        <f t="shared" si="6"/>
        <v>182750</v>
      </c>
      <c r="G32" s="23">
        <v>5</v>
      </c>
      <c r="H32" s="23"/>
      <c r="I32" s="57" t="s">
        <v>48</v>
      </c>
      <c r="J32" s="99">
        <f t="shared" si="9"/>
        <v>0</v>
      </c>
    </row>
    <row r="33" spans="1:10" x14ac:dyDescent="0.2">
      <c r="A33" s="114" t="s">
        <v>831</v>
      </c>
      <c r="B33" s="113"/>
      <c r="C33" s="113"/>
      <c r="D33" s="114">
        <v>50</v>
      </c>
      <c r="E33" s="115">
        <f t="shared" si="10"/>
        <v>182751</v>
      </c>
      <c r="F33" s="115">
        <f t="shared" si="6"/>
        <v>182800</v>
      </c>
      <c r="G33" s="114">
        <v>15</v>
      </c>
      <c r="H33" s="114"/>
      <c r="I33" s="116" t="s">
        <v>48</v>
      </c>
      <c r="J33" s="117">
        <f t="shared" si="9"/>
        <v>0</v>
      </c>
    </row>
    <row r="34" spans="1:10" x14ac:dyDescent="0.2">
      <c r="A34" s="102" t="s">
        <v>508</v>
      </c>
      <c r="B34" s="47"/>
      <c r="C34" s="47"/>
      <c r="D34" s="23">
        <v>150</v>
      </c>
      <c r="E34" s="22">
        <f t="shared" si="10"/>
        <v>182801</v>
      </c>
      <c r="F34" s="22">
        <f t="shared" si="6"/>
        <v>182950</v>
      </c>
      <c r="G34" s="23">
        <v>15</v>
      </c>
      <c r="H34" s="23"/>
      <c r="I34" s="57" t="s">
        <v>48</v>
      </c>
      <c r="J34" s="136">
        <f t="shared" si="9"/>
        <v>0</v>
      </c>
    </row>
    <row r="35" spans="1:10" x14ac:dyDescent="0.2">
      <c r="A35" s="10"/>
      <c r="B35" s="10"/>
      <c r="C35" s="10"/>
      <c r="E35" s="27"/>
      <c r="F35" s="27"/>
      <c r="I35" s="37"/>
      <c r="J35" s="10"/>
    </row>
    <row r="36" spans="1:10" ht="15.75" x14ac:dyDescent="0.25">
      <c r="A36" s="36" t="s">
        <v>33</v>
      </c>
    </row>
    <row r="37" spans="1:10" x14ac:dyDescent="0.2">
      <c r="A37" s="113" t="s">
        <v>11</v>
      </c>
      <c r="B37" s="113"/>
      <c r="C37" s="113"/>
      <c r="D37" s="114">
        <v>25</v>
      </c>
      <c r="E37" s="115">
        <f>SUM(F34+1)</f>
        <v>182951</v>
      </c>
      <c r="F37" s="115">
        <f>SUM(E37+D37-1)</f>
        <v>182975</v>
      </c>
      <c r="G37" s="114">
        <v>5</v>
      </c>
      <c r="H37" s="114"/>
      <c r="I37" s="116" t="s">
        <v>50</v>
      </c>
      <c r="J37" s="117">
        <f>MOD(D37,25)</f>
        <v>0</v>
      </c>
    </row>
    <row r="38" spans="1:10" ht="15.75" thickBot="1" x14ac:dyDescent="0.25">
      <c r="A38" s="103" t="s">
        <v>12</v>
      </c>
      <c r="B38" s="103"/>
      <c r="C38" s="103"/>
      <c r="D38" s="111">
        <v>25</v>
      </c>
      <c r="E38" s="104">
        <f>SUM(F37+1)</f>
        <v>182976</v>
      </c>
      <c r="F38" s="104">
        <f>SUM(E38+D38-1)</f>
        <v>183000</v>
      </c>
      <c r="G38" s="111">
        <v>5</v>
      </c>
      <c r="H38" s="111"/>
      <c r="I38" s="105" t="s">
        <v>50</v>
      </c>
      <c r="J38" s="106">
        <f>MOD(D38,25)</f>
        <v>0</v>
      </c>
    </row>
    <row r="39" spans="1:10" ht="15.75" x14ac:dyDescent="0.25">
      <c r="A39" s="49" t="s">
        <v>825</v>
      </c>
      <c r="B39" s="10"/>
      <c r="C39" s="10"/>
      <c r="D39" s="110">
        <f>SUM(D15:D38)</f>
        <v>3950</v>
      </c>
      <c r="E39" s="10"/>
      <c r="F39" s="10"/>
      <c r="G39" s="34">
        <f>SUM(G5:G38)</f>
        <v>345</v>
      </c>
      <c r="H39" s="10">
        <f>SUM(H5:H38)</f>
        <v>400</v>
      </c>
      <c r="I39" s="37"/>
      <c r="J39" s="10"/>
    </row>
    <row r="40" spans="1:10" ht="15.75" x14ac:dyDescent="0.25">
      <c r="A40" s="36" t="s">
        <v>826</v>
      </c>
      <c r="B40" s="10"/>
      <c r="C40" s="10"/>
      <c r="D40" s="110">
        <f>D11+D39</f>
        <v>17450</v>
      </c>
      <c r="E40" s="10"/>
      <c r="F40" s="10"/>
      <c r="G40" s="36"/>
      <c r="H40" s="36"/>
      <c r="I40" s="37"/>
      <c r="J40" s="36"/>
    </row>
    <row r="41" spans="1:10" x14ac:dyDescent="0.2">
      <c r="A41" s="10"/>
      <c r="B41" s="10"/>
      <c r="C41" s="10"/>
      <c r="E41" s="10"/>
      <c r="F41" s="10"/>
      <c r="G41" s="10"/>
      <c r="H41" s="10"/>
      <c r="I41" s="10"/>
      <c r="J41" s="10"/>
    </row>
    <row r="42" spans="1:10" x14ac:dyDescent="0.2">
      <c r="A42" s="10"/>
      <c r="B42" s="10"/>
      <c r="C42" s="10"/>
      <c r="D42" s="9">
        <f>F38-E5+1</f>
        <v>17450</v>
      </c>
      <c r="E42" s="10"/>
      <c r="F42" s="10"/>
      <c r="G42" s="10"/>
      <c r="H42" s="10"/>
      <c r="I42" s="10"/>
      <c r="J42" s="10"/>
    </row>
    <row r="43" spans="1:10" x14ac:dyDescent="0.2">
      <c r="A43" s="10" t="s">
        <v>40</v>
      </c>
    </row>
  </sheetData>
  <sheetProtection sheet="1" selectLockedCells="1"/>
  <mergeCells count="2">
    <mergeCell ref="E3:F3"/>
    <mergeCell ref="H1:I1"/>
  </mergeCells>
  <phoneticPr fontId="21" type="noConversion"/>
  <conditionalFormatting sqref="A5:J10">
    <cfRule type="expression" dxfId="95" priority="7">
      <formula>MOD(ROW(),2)=0</formula>
    </cfRule>
  </conditionalFormatting>
  <conditionalFormatting sqref="A15:J19">
    <cfRule type="expression" dxfId="94" priority="4">
      <formula>MOD(ROW(),2)=0</formula>
    </cfRule>
  </conditionalFormatting>
  <conditionalFormatting sqref="A22:J24">
    <cfRule type="expression" dxfId="93" priority="3">
      <formula>MOD(ROW(),2)=0</formula>
    </cfRule>
  </conditionalFormatting>
  <conditionalFormatting sqref="D5:D10">
    <cfRule type="cellIs" dxfId="92" priority="5" operator="equal">
      <formula>0</formula>
    </cfRule>
    <cfRule type="cellIs" dxfId="91" priority="9" operator="equal">
      <formula>0</formula>
    </cfRule>
  </conditionalFormatting>
  <conditionalFormatting sqref="D15:D19 D22:D24 D27:D28 D31:D34 D37:D38">
    <cfRule type="cellIs" dxfId="90" priority="1" operator="equal">
      <formula>0</formula>
    </cfRule>
  </conditionalFormatting>
  <conditionalFormatting sqref="G5:H10">
    <cfRule type="cellIs" dxfId="89" priority="6" operator="equal">
      <formula>0</formula>
    </cfRule>
    <cfRule type="cellIs" dxfId="88" priority="8" operator="equal">
      <formula>0</formula>
    </cfRule>
  </conditionalFormatting>
  <conditionalFormatting sqref="G15:H19 G22:H24 G27:H28 G31:H34 G37:H38">
    <cfRule type="cellIs" dxfId="87" priority="2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2"/>
  <sheetViews>
    <sheetView topLeftCell="A12" zoomScaleNormal="75" zoomScalePageLayoutView="75" workbookViewId="0">
      <selection activeCell="G48" sqref="G48"/>
    </sheetView>
  </sheetViews>
  <sheetFormatPr defaultColWidth="9.140625" defaultRowHeight="15" x14ac:dyDescent="0.2"/>
  <cols>
    <col min="1" max="1" width="41.42578125" style="3" customWidth="1"/>
    <col min="2" max="2" width="11" style="3" bestFit="1" customWidth="1"/>
    <col min="3" max="3" width="4.140625" style="3" hidden="1" customWidth="1"/>
    <col min="4" max="4" width="9" style="3" bestFit="1" customWidth="1"/>
    <col min="5" max="6" width="9.140625" style="3" bestFit="1" customWidth="1"/>
    <col min="7" max="7" width="10.140625" style="7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Totals!B12</f>
        <v>1018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98" t="s">
        <v>532</v>
      </c>
      <c r="B5" s="137">
        <v>1905</v>
      </c>
      <c r="C5" s="108">
        <f>SUM(B5*0.8)</f>
        <v>1524</v>
      </c>
      <c r="D5" s="109">
        <f t="shared" ref="D5:D15" si="0">MROUND(C5, 25)</f>
        <v>1525</v>
      </c>
      <c r="E5" s="22">
        <f>'HD7-JD3'!F38+1</f>
        <v>183001</v>
      </c>
      <c r="F5" s="22">
        <f t="shared" ref="F5:F15" si="1">SUM(E5+D5-1)</f>
        <v>184525</v>
      </c>
      <c r="G5" s="23">
        <v>25</v>
      </c>
      <c r="H5" s="23"/>
      <c r="I5" s="57" t="s">
        <v>835</v>
      </c>
      <c r="J5" s="99">
        <f t="shared" ref="J5:J22" si="2">MOD(D5,25)</f>
        <v>0</v>
      </c>
    </row>
    <row r="6" spans="1:10" x14ac:dyDescent="0.2">
      <c r="A6" s="101" t="s">
        <v>533</v>
      </c>
      <c r="B6" s="137">
        <v>405</v>
      </c>
      <c r="C6" s="108">
        <f t="shared" ref="C6:C15" si="3">SUM(B6*0.8)</f>
        <v>324</v>
      </c>
      <c r="D6" s="109">
        <f t="shared" si="0"/>
        <v>325</v>
      </c>
      <c r="E6" s="22">
        <f>SUM(F5+1)</f>
        <v>184526</v>
      </c>
      <c r="F6" s="22">
        <f t="shared" si="1"/>
        <v>184850</v>
      </c>
      <c r="G6" s="23">
        <v>25</v>
      </c>
      <c r="H6" s="23"/>
      <c r="I6" s="57" t="s">
        <v>835</v>
      </c>
      <c r="J6" s="99">
        <f t="shared" si="2"/>
        <v>0</v>
      </c>
    </row>
    <row r="7" spans="1:10" x14ac:dyDescent="0.2">
      <c r="A7" s="98" t="s">
        <v>534</v>
      </c>
      <c r="B7" s="137">
        <v>1149</v>
      </c>
      <c r="C7" s="108">
        <f t="shared" si="3"/>
        <v>919.2</v>
      </c>
      <c r="D7" s="109">
        <f t="shared" si="0"/>
        <v>925</v>
      </c>
      <c r="E7" s="22">
        <f t="shared" ref="E7:E15" si="4">SUM(F6+1)</f>
        <v>184851</v>
      </c>
      <c r="F7" s="22">
        <f t="shared" si="1"/>
        <v>185775</v>
      </c>
      <c r="G7" s="23">
        <v>25</v>
      </c>
      <c r="H7" s="23"/>
      <c r="I7" s="57" t="s">
        <v>835</v>
      </c>
      <c r="J7" s="99">
        <f t="shared" si="2"/>
        <v>0</v>
      </c>
    </row>
    <row r="8" spans="1:10" x14ac:dyDescent="0.2">
      <c r="A8" s="98" t="s">
        <v>535</v>
      </c>
      <c r="B8" s="137">
        <v>1278</v>
      </c>
      <c r="C8" s="108">
        <f t="shared" si="3"/>
        <v>1022.4000000000001</v>
      </c>
      <c r="D8" s="109">
        <f t="shared" si="0"/>
        <v>1025</v>
      </c>
      <c r="E8" s="22">
        <f t="shared" si="4"/>
        <v>185776</v>
      </c>
      <c r="F8" s="22">
        <f t="shared" si="1"/>
        <v>186800</v>
      </c>
      <c r="G8" s="23">
        <v>25</v>
      </c>
      <c r="H8" s="23"/>
      <c r="I8" s="57" t="s">
        <v>835</v>
      </c>
      <c r="J8" s="99">
        <f t="shared" si="2"/>
        <v>0</v>
      </c>
    </row>
    <row r="9" spans="1:10" x14ac:dyDescent="0.2">
      <c r="A9" s="101" t="s">
        <v>536</v>
      </c>
      <c r="B9" s="137">
        <v>182</v>
      </c>
      <c r="C9" s="108">
        <f t="shared" si="3"/>
        <v>145.6</v>
      </c>
      <c r="D9" s="109">
        <f t="shared" si="0"/>
        <v>150</v>
      </c>
      <c r="E9" s="22">
        <f t="shared" si="4"/>
        <v>186801</v>
      </c>
      <c r="F9" s="22">
        <f t="shared" si="1"/>
        <v>186950</v>
      </c>
      <c r="G9" s="23">
        <v>25</v>
      </c>
      <c r="H9" s="23"/>
      <c r="I9" s="57" t="s">
        <v>835</v>
      </c>
      <c r="J9" s="99">
        <f t="shared" si="2"/>
        <v>0</v>
      </c>
    </row>
    <row r="10" spans="1:10" x14ac:dyDescent="0.2">
      <c r="A10" s="98" t="s">
        <v>537</v>
      </c>
      <c r="B10" s="137">
        <v>2425</v>
      </c>
      <c r="C10" s="108">
        <f t="shared" si="3"/>
        <v>1940</v>
      </c>
      <c r="D10" s="109">
        <f t="shared" si="0"/>
        <v>1950</v>
      </c>
      <c r="E10" s="22">
        <f t="shared" si="4"/>
        <v>186951</v>
      </c>
      <c r="F10" s="22">
        <f t="shared" si="1"/>
        <v>188900</v>
      </c>
      <c r="G10" s="23">
        <v>25</v>
      </c>
      <c r="H10" s="23"/>
      <c r="I10" s="57" t="s">
        <v>835</v>
      </c>
      <c r="J10" s="99">
        <f t="shared" si="2"/>
        <v>0</v>
      </c>
    </row>
    <row r="11" spans="1:10" x14ac:dyDescent="0.2">
      <c r="A11" s="101" t="s">
        <v>538</v>
      </c>
      <c r="B11" s="137">
        <v>379</v>
      </c>
      <c r="C11" s="108">
        <f t="shared" si="3"/>
        <v>303.2</v>
      </c>
      <c r="D11" s="109">
        <f t="shared" si="0"/>
        <v>300</v>
      </c>
      <c r="E11" s="22">
        <f t="shared" si="4"/>
        <v>188901</v>
      </c>
      <c r="F11" s="22">
        <f t="shared" si="1"/>
        <v>189200</v>
      </c>
      <c r="G11" s="23">
        <v>25</v>
      </c>
      <c r="H11" s="23"/>
      <c r="I11" s="57" t="s">
        <v>835</v>
      </c>
      <c r="J11" s="99">
        <f t="shared" si="2"/>
        <v>0</v>
      </c>
    </row>
    <row r="12" spans="1:10" x14ac:dyDescent="0.2">
      <c r="A12" s="98" t="s">
        <v>539</v>
      </c>
      <c r="B12" s="137">
        <v>2299</v>
      </c>
      <c r="C12" s="108">
        <f t="shared" si="3"/>
        <v>1839.2</v>
      </c>
      <c r="D12" s="109">
        <f t="shared" si="0"/>
        <v>1850</v>
      </c>
      <c r="E12" s="22">
        <f t="shared" si="4"/>
        <v>189201</v>
      </c>
      <c r="F12" s="22">
        <f t="shared" si="1"/>
        <v>191050</v>
      </c>
      <c r="G12" s="23">
        <v>25</v>
      </c>
      <c r="H12" s="23"/>
      <c r="I12" s="57" t="s">
        <v>835</v>
      </c>
      <c r="J12" s="99">
        <f t="shared" si="2"/>
        <v>0</v>
      </c>
    </row>
    <row r="13" spans="1:10" x14ac:dyDescent="0.2">
      <c r="A13" s="101" t="s">
        <v>540</v>
      </c>
      <c r="B13" s="137">
        <v>2600</v>
      </c>
      <c r="C13" s="108">
        <f t="shared" si="3"/>
        <v>2080</v>
      </c>
      <c r="D13" s="109">
        <f t="shared" si="0"/>
        <v>2075</v>
      </c>
      <c r="E13" s="22">
        <f t="shared" si="4"/>
        <v>191051</v>
      </c>
      <c r="F13" s="22">
        <f t="shared" si="1"/>
        <v>193125</v>
      </c>
      <c r="G13" s="23">
        <v>25</v>
      </c>
      <c r="H13" s="23"/>
      <c r="I13" s="57" t="s">
        <v>835</v>
      </c>
      <c r="J13" s="99">
        <f t="shared" si="2"/>
        <v>0</v>
      </c>
    </row>
    <row r="14" spans="1:10" x14ac:dyDescent="0.2">
      <c r="A14" s="101" t="s">
        <v>541</v>
      </c>
      <c r="B14" s="137">
        <v>2285</v>
      </c>
      <c r="C14" s="108">
        <f t="shared" si="3"/>
        <v>1828</v>
      </c>
      <c r="D14" s="109">
        <f t="shared" si="0"/>
        <v>1825</v>
      </c>
      <c r="E14" s="22">
        <f t="shared" si="4"/>
        <v>193126</v>
      </c>
      <c r="F14" s="22">
        <f t="shared" si="1"/>
        <v>194950</v>
      </c>
      <c r="G14" s="23">
        <v>25</v>
      </c>
      <c r="H14" s="23"/>
      <c r="I14" s="57" t="s">
        <v>835</v>
      </c>
      <c r="J14" s="99">
        <f t="shared" si="2"/>
        <v>0</v>
      </c>
    </row>
    <row r="15" spans="1:10" ht="15.75" thickBot="1" x14ac:dyDescent="0.25">
      <c r="A15" s="125" t="s">
        <v>542</v>
      </c>
      <c r="B15" s="138">
        <v>2454</v>
      </c>
      <c r="C15" s="124">
        <f t="shared" si="3"/>
        <v>1963.2</v>
      </c>
      <c r="D15" s="126">
        <f t="shared" si="0"/>
        <v>1975</v>
      </c>
      <c r="E15" s="104">
        <f t="shared" si="4"/>
        <v>194951</v>
      </c>
      <c r="F15" s="104">
        <f t="shared" si="1"/>
        <v>196925</v>
      </c>
      <c r="G15" s="111">
        <v>25</v>
      </c>
      <c r="H15" s="111"/>
      <c r="I15" s="105" t="s">
        <v>835</v>
      </c>
      <c r="J15" s="106">
        <f t="shared" si="2"/>
        <v>0</v>
      </c>
    </row>
    <row r="16" spans="1:10" ht="15.75" x14ac:dyDescent="0.25">
      <c r="A16" s="49" t="s">
        <v>97</v>
      </c>
      <c r="B16" s="31">
        <f>SUM(B5:B15)</f>
        <v>17361</v>
      </c>
      <c r="C16" s="31"/>
      <c r="D16" s="110">
        <f>SUM(D5:D15)</f>
        <v>13925</v>
      </c>
      <c r="E16" s="10"/>
      <c r="F16" s="10"/>
      <c r="G16" s="110"/>
      <c r="H16" s="7"/>
      <c r="I16" s="37"/>
      <c r="J16" s="34"/>
    </row>
    <row r="17" spans="1:10" x14ac:dyDescent="0.2">
      <c r="A17" s="10"/>
      <c r="B17" s="10"/>
      <c r="C17" s="10"/>
      <c r="D17" s="7"/>
      <c r="E17" s="10"/>
      <c r="F17" s="10"/>
      <c r="H17" s="7"/>
      <c r="I17" s="37"/>
      <c r="J17" s="34"/>
    </row>
    <row r="18" spans="1:10" ht="16.5" thickBot="1" x14ac:dyDescent="0.3">
      <c r="A18" s="53" t="s">
        <v>6</v>
      </c>
      <c r="B18" s="10"/>
      <c r="C18" s="10"/>
      <c r="D18" s="7"/>
      <c r="E18" s="10"/>
      <c r="F18" s="10"/>
      <c r="H18" s="7"/>
      <c r="I18" s="37"/>
      <c r="J18" s="34"/>
    </row>
    <row r="19" spans="1:10" ht="15.75" x14ac:dyDescent="0.25">
      <c r="A19" s="36" t="s">
        <v>31</v>
      </c>
      <c r="B19" s="10"/>
      <c r="C19" s="10"/>
      <c r="D19" s="7"/>
      <c r="E19" s="27"/>
      <c r="F19" s="27"/>
      <c r="H19" s="7"/>
      <c r="I19" s="37"/>
      <c r="J19" s="34"/>
    </row>
    <row r="20" spans="1:10" x14ac:dyDescent="0.2">
      <c r="A20" s="47" t="s">
        <v>8</v>
      </c>
      <c r="B20" s="47"/>
      <c r="C20" s="47"/>
      <c r="D20" s="23">
        <v>200</v>
      </c>
      <c r="E20" s="22">
        <f>SUM(F15+1)</f>
        <v>196926</v>
      </c>
      <c r="F20" s="22">
        <f>SUM(E20+D20-1)</f>
        <v>197125</v>
      </c>
      <c r="G20" s="23">
        <v>10</v>
      </c>
      <c r="H20" s="23"/>
      <c r="I20" s="57" t="s">
        <v>47</v>
      </c>
      <c r="J20" s="99">
        <f t="shared" si="2"/>
        <v>0</v>
      </c>
    </row>
    <row r="21" spans="1:10" x14ac:dyDescent="0.2">
      <c r="A21" s="47" t="s">
        <v>9</v>
      </c>
      <c r="B21" s="47"/>
      <c r="C21" s="47"/>
      <c r="D21" s="23">
        <v>50</v>
      </c>
      <c r="E21" s="22">
        <f>SUM(F20+1)</f>
        <v>197126</v>
      </c>
      <c r="F21" s="22">
        <f>SUM(E21+D21-1)</f>
        <v>197175</v>
      </c>
      <c r="G21" s="23">
        <v>5</v>
      </c>
      <c r="H21" s="23"/>
      <c r="I21" s="57" t="s">
        <v>47</v>
      </c>
      <c r="J21" s="99">
        <f t="shared" si="2"/>
        <v>0</v>
      </c>
    </row>
    <row r="22" spans="1:10" x14ac:dyDescent="0.2">
      <c r="A22" s="47" t="s">
        <v>14</v>
      </c>
      <c r="B22" s="47"/>
      <c r="C22" s="47"/>
      <c r="D22" s="23">
        <v>100</v>
      </c>
      <c r="E22" s="22">
        <f t="shared" ref="E22:E24" si="5">SUM(F21+1)</f>
        <v>197176</v>
      </c>
      <c r="F22" s="22">
        <f t="shared" ref="F22:F24" si="6">SUM(E22+D22-1)</f>
        <v>197275</v>
      </c>
      <c r="G22" s="23">
        <v>5</v>
      </c>
      <c r="H22" s="23"/>
      <c r="I22" s="57" t="s">
        <v>47</v>
      </c>
      <c r="J22" s="99">
        <f t="shared" si="2"/>
        <v>0</v>
      </c>
    </row>
    <row r="23" spans="1:10" x14ac:dyDescent="0.2">
      <c r="A23" s="47" t="s">
        <v>260</v>
      </c>
      <c r="B23" s="47"/>
      <c r="C23" s="47"/>
      <c r="D23" s="23">
        <v>100</v>
      </c>
      <c r="E23" s="22">
        <f t="shared" si="5"/>
        <v>197276</v>
      </c>
      <c r="F23" s="22">
        <f t="shared" si="6"/>
        <v>197375</v>
      </c>
      <c r="G23" s="23">
        <v>5</v>
      </c>
      <c r="H23" s="23"/>
      <c r="I23" s="57" t="s">
        <v>47</v>
      </c>
      <c r="J23" s="99">
        <f>MOD(D23,25)</f>
        <v>0</v>
      </c>
    </row>
    <row r="24" spans="1:10" x14ac:dyDescent="0.2">
      <c r="A24" s="47" t="s">
        <v>852</v>
      </c>
      <c r="B24" s="47"/>
      <c r="C24" s="47"/>
      <c r="D24" s="23">
        <v>50</v>
      </c>
      <c r="E24" s="22">
        <f t="shared" si="5"/>
        <v>197376</v>
      </c>
      <c r="F24" s="22">
        <f t="shared" si="6"/>
        <v>197425</v>
      </c>
      <c r="G24" s="23">
        <v>5</v>
      </c>
      <c r="H24" s="23"/>
      <c r="I24" s="57" t="s">
        <v>47</v>
      </c>
      <c r="J24" s="99">
        <f>MOD(D24,25)</f>
        <v>0</v>
      </c>
    </row>
    <row r="25" spans="1:10" x14ac:dyDescent="0.2">
      <c r="A25" s="10"/>
      <c r="B25" s="10"/>
      <c r="C25" s="10"/>
      <c r="D25" s="7"/>
      <c r="E25" s="27"/>
      <c r="F25" s="27"/>
      <c r="H25" s="7"/>
      <c r="I25" s="37"/>
      <c r="J25" s="34"/>
    </row>
    <row r="26" spans="1:10" ht="15.75" x14ac:dyDescent="0.25">
      <c r="A26" s="36" t="s">
        <v>343</v>
      </c>
      <c r="B26" s="10"/>
      <c r="C26" s="10"/>
      <c r="D26" s="7"/>
      <c r="E26" s="27"/>
      <c r="F26" s="27"/>
      <c r="H26" s="7"/>
      <c r="I26" s="37"/>
      <c r="J26" s="34"/>
    </row>
    <row r="27" spans="1:10" x14ac:dyDescent="0.2">
      <c r="A27" s="102" t="s">
        <v>345</v>
      </c>
      <c r="B27" s="47"/>
      <c r="C27" s="47"/>
      <c r="D27" s="23">
        <v>25</v>
      </c>
      <c r="E27" s="22">
        <f>SUM(F24+1)</f>
        <v>197426</v>
      </c>
      <c r="F27" s="22">
        <f t="shared" ref="F27:F29" si="7">SUM(E27+D27-1)</f>
        <v>197450</v>
      </c>
      <c r="G27" s="23">
        <v>5</v>
      </c>
      <c r="H27" s="23">
        <v>300</v>
      </c>
      <c r="I27" s="57" t="s">
        <v>344</v>
      </c>
      <c r="J27" s="99">
        <f t="shared" ref="J27:J29" si="8">MOD(D27,25)</f>
        <v>0</v>
      </c>
    </row>
    <row r="28" spans="1:10" x14ac:dyDescent="0.2">
      <c r="A28" s="102" t="s">
        <v>530</v>
      </c>
      <c r="B28" s="47"/>
      <c r="C28" s="47"/>
      <c r="D28" s="23">
        <v>1800</v>
      </c>
      <c r="E28" s="22">
        <f t="shared" ref="E28:E29" si="9">SUM(F27+1)</f>
        <v>197451</v>
      </c>
      <c r="F28" s="22">
        <f t="shared" si="7"/>
        <v>199250</v>
      </c>
      <c r="G28" s="23">
        <v>50</v>
      </c>
      <c r="H28" s="23"/>
      <c r="I28" s="57" t="s">
        <v>835</v>
      </c>
      <c r="J28" s="99">
        <f t="shared" si="8"/>
        <v>0</v>
      </c>
    </row>
    <row r="29" spans="1:10" x14ac:dyDescent="0.2">
      <c r="A29" s="102" t="s">
        <v>531</v>
      </c>
      <c r="B29" s="47"/>
      <c r="C29" s="47"/>
      <c r="D29" s="23">
        <v>700</v>
      </c>
      <c r="E29" s="22">
        <f t="shared" si="9"/>
        <v>199251</v>
      </c>
      <c r="F29" s="22">
        <f t="shared" si="7"/>
        <v>199950</v>
      </c>
      <c r="G29" s="23">
        <v>50</v>
      </c>
      <c r="H29" s="23"/>
      <c r="I29" s="57" t="s">
        <v>835</v>
      </c>
      <c r="J29" s="99">
        <f t="shared" si="8"/>
        <v>0</v>
      </c>
    </row>
    <row r="30" spans="1:10" x14ac:dyDescent="0.2">
      <c r="A30" s="10"/>
      <c r="B30" s="10"/>
      <c r="C30" s="10"/>
      <c r="D30" s="7"/>
      <c r="E30" s="27"/>
      <c r="F30" s="27"/>
      <c r="H30" s="7"/>
      <c r="I30" s="37"/>
      <c r="J30" s="34"/>
    </row>
    <row r="31" spans="1:10" ht="15.75" x14ac:dyDescent="0.25">
      <c r="A31" s="36" t="s">
        <v>32</v>
      </c>
      <c r="B31" s="10"/>
      <c r="C31" s="10"/>
      <c r="D31" s="7"/>
      <c r="E31" s="10"/>
      <c r="F31" s="10"/>
      <c r="H31" s="7"/>
      <c r="I31" s="37"/>
      <c r="J31" s="10"/>
    </row>
    <row r="32" spans="1:10" x14ac:dyDescent="0.2">
      <c r="A32" s="47" t="s">
        <v>10</v>
      </c>
      <c r="B32" s="47"/>
      <c r="C32" s="47"/>
      <c r="D32" s="23">
        <v>50</v>
      </c>
      <c r="E32" s="22">
        <f>SUM(F29+1)</f>
        <v>199951</v>
      </c>
      <c r="F32" s="22">
        <f>SUM(E32+D32-1)</f>
        <v>200000</v>
      </c>
      <c r="G32" s="23">
        <v>5</v>
      </c>
      <c r="H32" s="23"/>
      <c r="I32" s="57" t="s">
        <v>49</v>
      </c>
      <c r="J32" s="99">
        <f>MOD(D32,25)</f>
        <v>0</v>
      </c>
    </row>
    <row r="33" spans="1:10" x14ac:dyDescent="0.2">
      <c r="A33" s="113" t="s">
        <v>182</v>
      </c>
      <c r="B33" s="113"/>
      <c r="C33" s="113"/>
      <c r="D33" s="114">
        <v>25</v>
      </c>
      <c r="E33" s="115">
        <f>SUM(F32+1)</f>
        <v>200001</v>
      </c>
      <c r="F33" s="115">
        <f>SUM(E33+D33-1)</f>
        <v>200025</v>
      </c>
      <c r="G33" s="114">
        <v>5</v>
      </c>
      <c r="H33" s="114"/>
      <c r="I33" s="116" t="s">
        <v>49</v>
      </c>
      <c r="J33" s="117">
        <f t="shared" ref="J33" si="10">MOD(D33,25)</f>
        <v>0</v>
      </c>
    </row>
    <row r="34" spans="1:10" x14ac:dyDescent="0.2">
      <c r="A34" s="10"/>
      <c r="B34" s="10"/>
      <c r="C34" s="10"/>
      <c r="D34" s="7"/>
      <c r="E34" s="27"/>
      <c r="F34" s="27"/>
      <c r="H34" s="7"/>
      <c r="I34" s="37"/>
      <c r="J34" s="10"/>
    </row>
    <row r="35" spans="1:10" ht="15.75" x14ac:dyDescent="0.25">
      <c r="A35" s="36" t="s">
        <v>30</v>
      </c>
      <c r="B35" s="10"/>
      <c r="C35" s="10"/>
      <c r="D35" s="7"/>
      <c r="E35" s="27"/>
      <c r="F35" s="27"/>
      <c r="H35" s="7"/>
      <c r="I35" s="37"/>
      <c r="J35" s="10"/>
    </row>
    <row r="36" spans="1:10" x14ac:dyDescent="0.2">
      <c r="A36" s="102" t="s">
        <v>7</v>
      </c>
      <c r="B36" s="47"/>
      <c r="C36" s="47"/>
      <c r="D36" s="23">
        <v>50</v>
      </c>
      <c r="E36" s="22">
        <f>SUM(F33+1)</f>
        <v>200026</v>
      </c>
      <c r="F36" s="22">
        <f t="shared" ref="F36:F39" si="11">SUM(E36+D36-1)</f>
        <v>200075</v>
      </c>
      <c r="G36" s="23">
        <v>5</v>
      </c>
      <c r="H36" s="23"/>
      <c r="I36" s="57" t="s">
        <v>48</v>
      </c>
      <c r="J36" s="99">
        <f t="shared" ref="J36:J39" si="12">MOD(D36,25)</f>
        <v>0</v>
      </c>
    </row>
    <row r="37" spans="1:10" x14ac:dyDescent="0.2">
      <c r="A37" s="102" t="s">
        <v>34</v>
      </c>
      <c r="B37" s="47"/>
      <c r="C37" s="47"/>
      <c r="D37" s="23">
        <v>50</v>
      </c>
      <c r="E37" s="22">
        <f t="shared" ref="E37:E39" si="13">SUM(F36+1)</f>
        <v>200076</v>
      </c>
      <c r="F37" s="22">
        <f t="shared" si="11"/>
        <v>200125</v>
      </c>
      <c r="G37" s="23">
        <v>5</v>
      </c>
      <c r="H37" s="23"/>
      <c r="I37" s="57" t="s">
        <v>48</v>
      </c>
      <c r="J37" s="99">
        <f t="shared" si="12"/>
        <v>0</v>
      </c>
    </row>
    <row r="38" spans="1:10" x14ac:dyDescent="0.2">
      <c r="A38" s="102" t="s">
        <v>831</v>
      </c>
      <c r="B38" s="47"/>
      <c r="C38" s="47"/>
      <c r="D38" s="23">
        <v>125</v>
      </c>
      <c r="E38" s="22">
        <f t="shared" si="13"/>
        <v>200126</v>
      </c>
      <c r="F38" s="22">
        <f t="shared" si="11"/>
        <v>200250</v>
      </c>
      <c r="G38" s="23">
        <v>25</v>
      </c>
      <c r="H38" s="23"/>
      <c r="I38" s="57" t="s">
        <v>48</v>
      </c>
      <c r="J38" s="99">
        <f t="shared" si="12"/>
        <v>0</v>
      </c>
    </row>
    <row r="39" spans="1:10" x14ac:dyDescent="0.2">
      <c r="A39" s="102" t="s">
        <v>508</v>
      </c>
      <c r="B39" s="47"/>
      <c r="C39" s="47"/>
      <c r="D39" s="23">
        <v>125</v>
      </c>
      <c r="E39" s="22">
        <f t="shared" si="13"/>
        <v>200251</v>
      </c>
      <c r="F39" s="22">
        <f t="shared" si="11"/>
        <v>200375</v>
      </c>
      <c r="G39" s="23">
        <v>25</v>
      </c>
      <c r="H39" s="23"/>
      <c r="I39" s="57" t="s">
        <v>48</v>
      </c>
      <c r="J39" s="99">
        <f t="shared" si="12"/>
        <v>0</v>
      </c>
    </row>
    <row r="40" spans="1:10" s="7" customFormat="1" x14ac:dyDescent="0.2">
      <c r="A40" s="10"/>
      <c r="B40" s="10"/>
      <c r="C40" s="10"/>
      <c r="E40" s="10"/>
      <c r="F40" s="10"/>
      <c r="I40" s="37"/>
      <c r="J40" s="10"/>
    </row>
    <row r="41" spans="1:10" ht="15.75" x14ac:dyDescent="0.25">
      <c r="A41" s="36" t="s">
        <v>33</v>
      </c>
    </row>
    <row r="42" spans="1:10" x14ac:dyDescent="0.2">
      <c r="A42" s="47" t="s">
        <v>11</v>
      </c>
      <c r="B42" s="47"/>
      <c r="C42" s="47"/>
      <c r="D42" s="23">
        <v>25</v>
      </c>
      <c r="E42" s="22">
        <f>SUM(F39+1)</f>
        <v>200376</v>
      </c>
      <c r="F42" s="22">
        <f>SUM(E42+D42-1)</f>
        <v>200400</v>
      </c>
      <c r="G42" s="23">
        <v>5</v>
      </c>
      <c r="H42" s="23"/>
      <c r="I42" s="57" t="s">
        <v>50</v>
      </c>
      <c r="J42" s="99">
        <f>MOD(D42,25)</f>
        <v>0</v>
      </c>
    </row>
    <row r="43" spans="1:10" ht="15.75" thickBot="1" x14ac:dyDescent="0.25">
      <c r="A43" s="118" t="s">
        <v>12</v>
      </c>
      <c r="B43" s="118"/>
      <c r="C43" s="118"/>
      <c r="D43" s="119">
        <v>25</v>
      </c>
      <c r="E43" s="120">
        <f>SUM(F42+1)</f>
        <v>200401</v>
      </c>
      <c r="F43" s="120">
        <f>SUM(E43+D43-1)</f>
        <v>200425</v>
      </c>
      <c r="G43" s="119">
        <v>5</v>
      </c>
      <c r="H43" s="119"/>
      <c r="I43" s="121" t="s">
        <v>50</v>
      </c>
      <c r="J43" s="122">
        <f>MOD(D43,25)</f>
        <v>0</v>
      </c>
    </row>
    <row r="44" spans="1:10" ht="15.75" x14ac:dyDescent="0.25">
      <c r="A44" s="49" t="s">
        <v>98</v>
      </c>
      <c r="B44" s="10"/>
      <c r="C44" s="10"/>
      <c r="D44" s="110">
        <f>SUM(D20:D43)</f>
        <v>3500</v>
      </c>
      <c r="E44" s="10"/>
      <c r="F44" s="10"/>
      <c r="G44" s="10"/>
      <c r="H44" s="10"/>
      <c r="I44" s="37"/>
      <c r="J44" s="10"/>
    </row>
    <row r="45" spans="1:10" ht="15.75" x14ac:dyDescent="0.25">
      <c r="A45" s="36" t="s">
        <v>99</v>
      </c>
      <c r="B45" s="10"/>
      <c r="C45" s="10"/>
      <c r="D45" s="110">
        <f>D16+D44</f>
        <v>17425</v>
      </c>
      <c r="E45" s="10"/>
      <c r="F45" s="10"/>
      <c r="G45" s="36">
        <f>SUM(G5:G44)</f>
        <v>490</v>
      </c>
      <c r="H45" s="36">
        <f>SUM(H5:H44)</f>
        <v>300</v>
      </c>
      <c r="I45" s="37"/>
      <c r="J45" s="31">
        <f>SUM(J5:J44)</f>
        <v>0</v>
      </c>
    </row>
    <row r="46" spans="1:10" x14ac:dyDescent="0.2">
      <c r="A46" s="10"/>
      <c r="B46" s="10"/>
      <c r="C46" s="10"/>
      <c r="D46" s="7"/>
      <c r="E46" s="10"/>
      <c r="F46" s="10"/>
      <c r="G46" s="10"/>
      <c r="H46" s="10"/>
      <c r="I46" s="37"/>
      <c r="J46" s="10"/>
    </row>
    <row r="47" spans="1:10" x14ac:dyDescent="0.2">
      <c r="A47" s="10"/>
      <c r="B47" s="10"/>
      <c r="C47" s="10"/>
      <c r="D47" s="112">
        <f>F43-E5+1</f>
        <v>17425</v>
      </c>
      <c r="E47" s="10"/>
      <c r="F47" s="10"/>
      <c r="G47" s="10"/>
      <c r="H47" s="10"/>
      <c r="I47" s="37"/>
      <c r="J47" s="10"/>
    </row>
    <row r="48" spans="1:10" x14ac:dyDescent="0.2">
      <c r="A48" s="10" t="s">
        <v>40</v>
      </c>
      <c r="B48" s="7"/>
      <c r="C48" s="7"/>
      <c r="D48" s="7"/>
      <c r="E48" s="7"/>
      <c r="F48" s="7"/>
      <c r="H48" s="7"/>
      <c r="I48" s="8"/>
      <c r="J48" s="7"/>
    </row>
    <row r="49" spans="1:10" x14ac:dyDescent="0.2">
      <c r="A49" s="7"/>
      <c r="B49" s="7"/>
      <c r="C49" s="7"/>
      <c r="D49" s="7"/>
      <c r="E49" s="7"/>
      <c r="F49" s="7"/>
      <c r="H49" s="7"/>
      <c r="I49" s="8"/>
      <c r="J49" s="7"/>
    </row>
    <row r="50" spans="1:10" x14ac:dyDescent="0.2">
      <c r="A50" s="7"/>
      <c r="B50" s="7"/>
      <c r="C50" s="7"/>
      <c r="D50" s="7"/>
      <c r="E50" s="7"/>
      <c r="F50" s="7"/>
      <c r="H50" s="7"/>
      <c r="I50" s="8"/>
      <c r="J50" s="7"/>
    </row>
    <row r="51" spans="1:10" x14ac:dyDescent="0.2">
      <c r="A51" s="7"/>
      <c r="B51" s="7"/>
      <c r="C51" s="7"/>
      <c r="D51" s="7"/>
      <c r="E51" s="7"/>
      <c r="F51" s="7"/>
      <c r="H51" s="7"/>
      <c r="I51" s="8"/>
      <c r="J51" s="7"/>
    </row>
    <row r="52" spans="1:10" x14ac:dyDescent="0.2">
      <c r="A52" s="7"/>
    </row>
  </sheetData>
  <sheetProtection sheet="1" selectLockedCells="1"/>
  <mergeCells count="2">
    <mergeCell ref="E3:F3"/>
    <mergeCell ref="H1:I1"/>
  </mergeCells>
  <phoneticPr fontId="0" type="noConversion"/>
  <conditionalFormatting sqref="A5:J15">
    <cfRule type="expression" dxfId="86" priority="6">
      <formula>MOD(ROW(),2)=0</formula>
    </cfRule>
  </conditionalFormatting>
  <conditionalFormatting sqref="A20:J24">
    <cfRule type="expression" dxfId="85" priority="5">
      <formula>MOD(ROW(),2)=0</formula>
    </cfRule>
  </conditionalFormatting>
  <conditionalFormatting sqref="A27:J29">
    <cfRule type="expression" dxfId="84" priority="4">
      <formula>MOD(ROW(),2)=0</formula>
    </cfRule>
  </conditionalFormatting>
  <conditionalFormatting sqref="A36:J39">
    <cfRule type="expression" dxfId="83" priority="3">
      <formula>MOD(ROW(),2)=0</formula>
    </cfRule>
  </conditionalFormatting>
  <conditionalFormatting sqref="D5:D15 D20:D24 D27:D29 D32:D33 D36:D39 D42:D43">
    <cfRule type="cellIs" dxfId="82" priority="1" operator="equal">
      <formula>0</formula>
    </cfRule>
  </conditionalFormatting>
  <conditionalFormatting sqref="G5:H15 G20:H24 G27:H29 G32:H33 G36:H39 G42:H43">
    <cfRule type="cellIs" dxfId="81" priority="2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7"/>
  <sheetViews>
    <sheetView topLeftCell="A8" zoomScaleNormal="75" zoomScalePageLayoutView="75" workbookViewId="0">
      <selection activeCell="G44" sqref="G44"/>
    </sheetView>
  </sheetViews>
  <sheetFormatPr defaultColWidth="9.140625" defaultRowHeight="1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6" width="9.140625" style="3" bestFit="1" customWidth="1"/>
    <col min="7" max="7" width="9.140625" style="7" bestFit="1" customWidth="1"/>
    <col min="8" max="8" width="11.5703125" style="3" bestFit="1" customWidth="1"/>
    <col min="9" max="9" width="9.140625" style="2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Totals!B13</f>
        <v>1019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01" t="s">
        <v>543</v>
      </c>
      <c r="B5" s="137">
        <v>1949</v>
      </c>
      <c r="C5" s="108">
        <f>SUM(B5*0.8)</f>
        <v>1559.2</v>
      </c>
      <c r="D5" s="109">
        <f>MROUND(C5, 25)</f>
        <v>1550</v>
      </c>
      <c r="E5" s="22">
        <f>SUM('HD8-JD3'!F43,1)</f>
        <v>200426</v>
      </c>
      <c r="F5" s="22">
        <f t="shared" ref="F5:F13" si="0">SUM(E5+D5-1)</f>
        <v>201975</v>
      </c>
      <c r="G5" s="23">
        <v>50</v>
      </c>
      <c r="H5" s="23"/>
      <c r="I5" s="57" t="s">
        <v>47</v>
      </c>
      <c r="J5" s="99">
        <f t="shared" ref="J5:J13" si="1">MOD(D5,25)</f>
        <v>0</v>
      </c>
    </row>
    <row r="6" spans="1:10" x14ac:dyDescent="0.2">
      <c r="A6" s="98" t="s">
        <v>544</v>
      </c>
      <c r="B6" s="137">
        <v>300</v>
      </c>
      <c r="C6" s="108">
        <f t="shared" ref="C6:C13" si="2">SUM(B6*0.8)</f>
        <v>240</v>
      </c>
      <c r="D6" s="109">
        <f t="shared" ref="D6:D13" si="3">MROUND(C6, 25)</f>
        <v>250</v>
      </c>
      <c r="E6" s="22">
        <f>SUM(F5+1)</f>
        <v>201976</v>
      </c>
      <c r="F6" s="22">
        <f t="shared" si="0"/>
        <v>202225</v>
      </c>
      <c r="G6" s="23">
        <v>50</v>
      </c>
      <c r="H6" s="23"/>
      <c r="I6" s="57" t="s">
        <v>47</v>
      </c>
      <c r="J6" s="99">
        <f t="shared" si="1"/>
        <v>0</v>
      </c>
    </row>
    <row r="7" spans="1:10" x14ac:dyDescent="0.2">
      <c r="A7" s="101" t="s">
        <v>545</v>
      </c>
      <c r="B7" s="137">
        <v>2825</v>
      </c>
      <c r="C7" s="108">
        <f t="shared" si="2"/>
        <v>2260</v>
      </c>
      <c r="D7" s="109">
        <v>2100</v>
      </c>
      <c r="E7" s="22">
        <f t="shared" ref="E7:E13" si="4">SUM(F6+1)</f>
        <v>202226</v>
      </c>
      <c r="F7" s="22">
        <f t="shared" si="0"/>
        <v>204325</v>
      </c>
      <c r="G7" s="23">
        <v>50</v>
      </c>
      <c r="H7" s="23"/>
      <c r="I7" s="57" t="s">
        <v>47</v>
      </c>
      <c r="J7" s="99">
        <f t="shared" si="1"/>
        <v>0</v>
      </c>
    </row>
    <row r="8" spans="1:10" x14ac:dyDescent="0.2">
      <c r="A8" s="101" t="s">
        <v>546</v>
      </c>
      <c r="B8" s="137">
        <v>3290</v>
      </c>
      <c r="C8" s="108">
        <f t="shared" si="2"/>
        <v>2632</v>
      </c>
      <c r="D8" s="109">
        <v>2500</v>
      </c>
      <c r="E8" s="22">
        <f t="shared" si="4"/>
        <v>204326</v>
      </c>
      <c r="F8" s="22">
        <f t="shared" si="0"/>
        <v>206825</v>
      </c>
      <c r="G8" s="23">
        <v>50</v>
      </c>
      <c r="H8" s="23"/>
      <c r="I8" s="57" t="s">
        <v>47</v>
      </c>
      <c r="J8" s="99">
        <f t="shared" si="1"/>
        <v>0</v>
      </c>
    </row>
    <row r="9" spans="1:10" x14ac:dyDescent="0.2">
      <c r="A9" s="98" t="s">
        <v>547</v>
      </c>
      <c r="B9" s="137">
        <v>2824</v>
      </c>
      <c r="C9" s="108">
        <f t="shared" si="2"/>
        <v>2259.2000000000003</v>
      </c>
      <c r="D9" s="109">
        <v>2100</v>
      </c>
      <c r="E9" s="22">
        <f t="shared" si="4"/>
        <v>206826</v>
      </c>
      <c r="F9" s="22">
        <f t="shared" si="0"/>
        <v>208925</v>
      </c>
      <c r="G9" s="23">
        <v>50</v>
      </c>
      <c r="H9" s="23"/>
      <c r="I9" s="57" t="s">
        <v>47</v>
      </c>
      <c r="J9" s="99">
        <f t="shared" si="1"/>
        <v>0</v>
      </c>
    </row>
    <row r="10" spans="1:10" x14ac:dyDescent="0.2">
      <c r="A10" s="98" t="s">
        <v>548</v>
      </c>
      <c r="B10" s="137">
        <v>3086</v>
      </c>
      <c r="C10" s="108">
        <f t="shared" si="2"/>
        <v>2468.8000000000002</v>
      </c>
      <c r="D10" s="109">
        <v>2300</v>
      </c>
      <c r="E10" s="22">
        <f t="shared" si="4"/>
        <v>208926</v>
      </c>
      <c r="F10" s="22">
        <f t="shared" si="0"/>
        <v>211225</v>
      </c>
      <c r="G10" s="23">
        <v>50</v>
      </c>
      <c r="H10" s="23"/>
      <c r="I10" s="57" t="s">
        <v>47</v>
      </c>
      <c r="J10" s="99">
        <f t="shared" si="1"/>
        <v>0</v>
      </c>
    </row>
    <row r="11" spans="1:10" x14ac:dyDescent="0.2">
      <c r="A11" s="101" t="s">
        <v>549</v>
      </c>
      <c r="B11" s="137">
        <v>1368</v>
      </c>
      <c r="C11" s="108">
        <f t="shared" si="2"/>
        <v>1094.4000000000001</v>
      </c>
      <c r="D11" s="109">
        <f>MROUND(C11,25)</f>
        <v>1100</v>
      </c>
      <c r="E11" s="22">
        <f t="shared" si="4"/>
        <v>211226</v>
      </c>
      <c r="F11" s="22">
        <f t="shared" si="0"/>
        <v>212325</v>
      </c>
      <c r="G11" s="23">
        <v>50</v>
      </c>
      <c r="H11" s="23"/>
      <c r="I11" s="57" t="s">
        <v>47</v>
      </c>
      <c r="J11" s="99">
        <f t="shared" si="1"/>
        <v>0</v>
      </c>
    </row>
    <row r="12" spans="1:10" x14ac:dyDescent="0.2">
      <c r="A12" s="98" t="s">
        <v>550</v>
      </c>
      <c r="B12" s="137">
        <v>425</v>
      </c>
      <c r="C12" s="108">
        <f t="shared" si="2"/>
        <v>340</v>
      </c>
      <c r="D12" s="109">
        <f t="shared" si="3"/>
        <v>350</v>
      </c>
      <c r="E12" s="22">
        <f t="shared" si="4"/>
        <v>212326</v>
      </c>
      <c r="F12" s="22">
        <f t="shared" si="0"/>
        <v>212675</v>
      </c>
      <c r="G12" s="23">
        <v>50</v>
      </c>
      <c r="H12" s="23"/>
      <c r="I12" s="57" t="s">
        <v>47</v>
      </c>
      <c r="J12" s="99">
        <f t="shared" si="1"/>
        <v>0</v>
      </c>
    </row>
    <row r="13" spans="1:10" ht="15.75" thickBot="1" x14ac:dyDescent="0.25">
      <c r="A13" s="141" t="s">
        <v>551</v>
      </c>
      <c r="B13" s="138">
        <v>248</v>
      </c>
      <c r="C13" s="124">
        <f t="shared" si="2"/>
        <v>198.4</v>
      </c>
      <c r="D13" s="126">
        <f t="shared" si="3"/>
        <v>200</v>
      </c>
      <c r="E13" s="104">
        <f t="shared" si="4"/>
        <v>212676</v>
      </c>
      <c r="F13" s="104">
        <f t="shared" si="0"/>
        <v>212875</v>
      </c>
      <c r="G13" s="111">
        <v>50</v>
      </c>
      <c r="H13" s="111"/>
      <c r="I13" s="105" t="s">
        <v>47</v>
      </c>
      <c r="J13" s="106">
        <f t="shared" si="1"/>
        <v>0</v>
      </c>
    </row>
    <row r="14" spans="1:10" ht="15.75" x14ac:dyDescent="0.25">
      <c r="A14" s="49" t="s">
        <v>100</v>
      </c>
      <c r="B14" s="31">
        <f>SUM(B5:B13)</f>
        <v>16315</v>
      </c>
      <c r="C14" s="31"/>
      <c r="D14" s="110">
        <f>SUM(D5:D13)</f>
        <v>12450</v>
      </c>
      <c r="E14" s="10"/>
      <c r="F14" s="10"/>
      <c r="G14" s="4"/>
      <c r="H14" s="7"/>
      <c r="I14" s="37"/>
      <c r="J14" s="34"/>
    </row>
    <row r="15" spans="1:10" x14ac:dyDescent="0.2">
      <c r="A15" s="10"/>
      <c r="B15" s="10"/>
      <c r="C15" s="10"/>
      <c r="D15" s="7"/>
      <c r="E15" s="10"/>
      <c r="F15" s="10"/>
      <c r="H15" s="7"/>
      <c r="I15" s="37"/>
      <c r="J15" s="34"/>
    </row>
    <row r="16" spans="1:10" ht="16.5" thickBot="1" x14ac:dyDescent="0.3">
      <c r="A16" s="53" t="s">
        <v>6</v>
      </c>
      <c r="B16" s="10"/>
      <c r="C16" s="10"/>
      <c r="D16" s="7"/>
      <c r="E16" s="10"/>
      <c r="F16" s="10"/>
      <c r="H16" s="7"/>
      <c r="I16" s="37"/>
      <c r="J16" s="34"/>
    </row>
    <row r="17" spans="1:11" ht="15.75" x14ac:dyDescent="0.25">
      <c r="A17" s="36" t="s">
        <v>31</v>
      </c>
      <c r="B17" s="10"/>
      <c r="C17" s="10"/>
      <c r="D17" s="7"/>
      <c r="E17" s="27"/>
      <c r="F17" s="27"/>
      <c r="H17" s="7"/>
      <c r="I17" s="37"/>
      <c r="J17" s="34"/>
    </row>
    <row r="18" spans="1:11" s="12" customFormat="1" x14ac:dyDescent="0.2">
      <c r="A18" s="47" t="s">
        <v>8</v>
      </c>
      <c r="B18" s="47"/>
      <c r="C18" s="47"/>
      <c r="D18" s="23">
        <v>2100</v>
      </c>
      <c r="E18" s="22">
        <f>SUM(F13+1)</f>
        <v>212876</v>
      </c>
      <c r="F18" s="22">
        <f t="shared" ref="F18:F26" si="5">SUM(E18+D18-1)</f>
        <v>214975</v>
      </c>
      <c r="G18" s="23">
        <v>50</v>
      </c>
      <c r="H18" s="23">
        <v>400</v>
      </c>
      <c r="I18" s="57" t="s">
        <v>47</v>
      </c>
      <c r="J18" s="99">
        <f t="shared" ref="J18:J26" si="6">MOD(D18,25)</f>
        <v>0</v>
      </c>
      <c r="K18" s="3"/>
    </row>
    <row r="19" spans="1:11" x14ac:dyDescent="0.2">
      <c r="A19" s="47" t="s">
        <v>9</v>
      </c>
      <c r="B19" s="47"/>
      <c r="C19" s="47"/>
      <c r="D19" s="23">
        <v>75</v>
      </c>
      <c r="E19" s="22">
        <f t="shared" ref="E19:E23" si="7">SUM(F18+1)</f>
        <v>214976</v>
      </c>
      <c r="F19" s="22">
        <f t="shared" si="5"/>
        <v>215050</v>
      </c>
      <c r="G19" s="23">
        <v>25</v>
      </c>
      <c r="H19" s="23"/>
      <c r="I19" s="57" t="s">
        <v>47</v>
      </c>
      <c r="J19" s="99">
        <f t="shared" si="6"/>
        <v>0</v>
      </c>
    </row>
    <row r="20" spans="1:11" x14ac:dyDescent="0.2">
      <c r="A20" s="47" t="s">
        <v>14</v>
      </c>
      <c r="B20" s="47"/>
      <c r="C20" s="47"/>
      <c r="D20" s="23">
        <v>200</v>
      </c>
      <c r="E20" s="22">
        <f t="shared" si="7"/>
        <v>215051</v>
      </c>
      <c r="F20" s="22">
        <f t="shared" si="5"/>
        <v>215250</v>
      </c>
      <c r="G20" s="23">
        <v>25</v>
      </c>
      <c r="H20" s="23"/>
      <c r="I20" s="57" t="s">
        <v>47</v>
      </c>
      <c r="J20" s="99">
        <f t="shared" si="6"/>
        <v>0</v>
      </c>
    </row>
    <row r="21" spans="1:11" x14ac:dyDescent="0.2">
      <c r="A21" s="47" t="s">
        <v>260</v>
      </c>
      <c r="B21" s="47"/>
      <c r="C21" s="47"/>
      <c r="D21" s="23">
        <v>500</v>
      </c>
      <c r="E21" s="22">
        <f t="shared" si="7"/>
        <v>215251</v>
      </c>
      <c r="F21" s="22">
        <f t="shared" si="5"/>
        <v>215750</v>
      </c>
      <c r="G21" s="23">
        <v>25</v>
      </c>
      <c r="H21" s="23"/>
      <c r="I21" s="57" t="s">
        <v>47</v>
      </c>
      <c r="J21" s="99">
        <f t="shared" si="6"/>
        <v>0</v>
      </c>
    </row>
    <row r="22" spans="1:11" x14ac:dyDescent="0.2">
      <c r="A22" s="47" t="s">
        <v>817</v>
      </c>
      <c r="B22" s="47"/>
      <c r="C22" s="47"/>
      <c r="D22" s="23">
        <v>50</v>
      </c>
      <c r="E22" s="22">
        <f t="shared" si="7"/>
        <v>215751</v>
      </c>
      <c r="F22" s="22">
        <f t="shared" si="5"/>
        <v>215800</v>
      </c>
      <c r="G22" s="23">
        <v>25</v>
      </c>
      <c r="H22" s="23"/>
      <c r="I22" s="57" t="s">
        <v>47</v>
      </c>
      <c r="J22" s="99">
        <f t="shared" si="6"/>
        <v>0</v>
      </c>
    </row>
    <row r="23" spans="1:11" x14ac:dyDescent="0.2">
      <c r="A23" s="47" t="s">
        <v>852</v>
      </c>
      <c r="B23" s="47"/>
      <c r="C23" s="47"/>
      <c r="D23" s="23">
        <v>150</v>
      </c>
      <c r="E23" s="22">
        <f t="shared" si="7"/>
        <v>215801</v>
      </c>
      <c r="F23" s="22">
        <f t="shared" si="5"/>
        <v>215950</v>
      </c>
      <c r="G23" s="23">
        <v>25</v>
      </c>
      <c r="H23" s="23"/>
      <c r="I23" s="57" t="s">
        <v>47</v>
      </c>
      <c r="J23" s="99">
        <f t="shared" si="6"/>
        <v>0</v>
      </c>
    </row>
    <row r="24" spans="1:11" x14ac:dyDescent="0.2">
      <c r="A24" s="10"/>
      <c r="B24" s="10"/>
      <c r="C24" s="10"/>
      <c r="D24" s="7"/>
      <c r="E24" s="27"/>
      <c r="F24" s="27"/>
      <c r="H24" s="7"/>
      <c r="I24" s="37"/>
      <c r="J24" s="34"/>
    </row>
    <row r="25" spans="1:11" ht="15.75" x14ac:dyDescent="0.25">
      <c r="A25" s="36" t="s">
        <v>343</v>
      </c>
      <c r="B25" s="10"/>
      <c r="C25" s="10"/>
      <c r="D25" s="7"/>
      <c r="E25" s="27"/>
      <c r="F25" s="27"/>
      <c r="H25" s="7"/>
      <c r="I25" s="37"/>
      <c r="J25" s="34"/>
    </row>
    <row r="26" spans="1:11" x14ac:dyDescent="0.2">
      <c r="A26" s="47" t="s">
        <v>345</v>
      </c>
      <c r="B26" s="47"/>
      <c r="C26" s="47"/>
      <c r="D26" s="23">
        <v>25</v>
      </c>
      <c r="E26" s="22">
        <f>SUM(F23+1)</f>
        <v>215951</v>
      </c>
      <c r="F26" s="22">
        <f t="shared" si="5"/>
        <v>215975</v>
      </c>
      <c r="G26" s="23">
        <v>5</v>
      </c>
      <c r="H26" s="23"/>
      <c r="I26" s="57" t="s">
        <v>344</v>
      </c>
      <c r="J26" s="99">
        <f t="shared" si="6"/>
        <v>0</v>
      </c>
    </row>
    <row r="27" spans="1:11" x14ac:dyDescent="0.2">
      <c r="A27" s="10"/>
      <c r="B27" s="10"/>
      <c r="C27" s="10"/>
      <c r="D27" s="7"/>
      <c r="E27" s="27"/>
      <c r="F27" s="27"/>
      <c r="H27" s="7"/>
      <c r="I27" s="37"/>
      <c r="J27" s="34"/>
    </row>
    <row r="28" spans="1:11" ht="15.75" x14ac:dyDescent="0.25">
      <c r="A28" s="36" t="s">
        <v>32</v>
      </c>
      <c r="B28" s="10"/>
      <c r="C28" s="10"/>
      <c r="D28" s="7"/>
      <c r="E28" s="10"/>
      <c r="F28" s="10"/>
      <c r="H28" s="7"/>
      <c r="I28" s="37"/>
      <c r="J28" s="10"/>
    </row>
    <row r="29" spans="1:11" x14ac:dyDescent="0.2">
      <c r="A29" s="47" t="s">
        <v>10</v>
      </c>
      <c r="B29" s="47"/>
      <c r="C29" s="47"/>
      <c r="D29" s="23">
        <v>50</v>
      </c>
      <c r="E29" s="22">
        <f>SUM(F26+1)</f>
        <v>215976</v>
      </c>
      <c r="F29" s="22">
        <f>SUM(E29+D29-1)</f>
        <v>216025</v>
      </c>
      <c r="G29" s="23">
        <v>5</v>
      </c>
      <c r="H29" s="23"/>
      <c r="I29" s="57" t="s">
        <v>49</v>
      </c>
      <c r="J29" s="99">
        <f>MOD(D29,25)</f>
        <v>0</v>
      </c>
    </row>
    <row r="30" spans="1:11" x14ac:dyDescent="0.2">
      <c r="A30" s="47" t="s">
        <v>182</v>
      </c>
      <c r="B30" s="47"/>
      <c r="C30" s="47"/>
      <c r="D30" s="23">
        <v>25</v>
      </c>
      <c r="E30" s="22">
        <f>SUM(F29+1)</f>
        <v>216026</v>
      </c>
      <c r="F30" s="22">
        <f>SUM(E30+D30-1)</f>
        <v>216050</v>
      </c>
      <c r="G30" s="23">
        <v>5</v>
      </c>
      <c r="H30" s="23"/>
      <c r="I30" s="57" t="s">
        <v>49</v>
      </c>
      <c r="J30" s="99">
        <f t="shared" ref="J30" si="8">MOD(D30,25)</f>
        <v>0</v>
      </c>
    </row>
    <row r="31" spans="1:11" x14ac:dyDescent="0.2">
      <c r="A31" s="10"/>
      <c r="B31" s="10"/>
      <c r="C31" s="10"/>
      <c r="D31" s="7"/>
      <c r="E31" s="27"/>
      <c r="F31" s="27"/>
      <c r="H31" s="7"/>
      <c r="I31" s="37"/>
      <c r="J31" s="10"/>
    </row>
    <row r="32" spans="1:11" ht="15.75" x14ac:dyDescent="0.25">
      <c r="A32" s="36" t="s">
        <v>30</v>
      </c>
      <c r="B32" s="10"/>
      <c r="C32" s="10"/>
      <c r="D32" s="7"/>
      <c r="E32" s="27"/>
      <c r="F32" s="27"/>
      <c r="H32" s="7"/>
      <c r="I32" s="37"/>
      <c r="J32" s="10"/>
    </row>
    <row r="33" spans="1:10" x14ac:dyDescent="0.2">
      <c r="A33" s="47" t="s">
        <v>7</v>
      </c>
      <c r="B33" s="47"/>
      <c r="C33" s="47"/>
      <c r="D33" s="23">
        <v>25</v>
      </c>
      <c r="E33" s="22">
        <f>SUM(F30+1)</f>
        <v>216051</v>
      </c>
      <c r="F33" s="22">
        <f t="shared" ref="F33:F38" si="9">SUM(E33+D33-1)</f>
        <v>216075</v>
      </c>
      <c r="G33" s="23">
        <v>5</v>
      </c>
      <c r="H33" s="23"/>
      <c r="I33" s="57" t="s">
        <v>48</v>
      </c>
      <c r="J33" s="99">
        <f t="shared" ref="J33:J34" si="10">MOD(D33,25)</f>
        <v>0</v>
      </c>
    </row>
    <row r="34" spans="1:10" x14ac:dyDescent="0.2">
      <c r="A34" s="47" t="s">
        <v>34</v>
      </c>
      <c r="B34" s="47"/>
      <c r="C34" s="47"/>
      <c r="D34" s="23">
        <v>25</v>
      </c>
      <c r="E34" s="22">
        <f t="shared" ref="E34" si="11">SUM(F33+1)</f>
        <v>216076</v>
      </c>
      <c r="F34" s="22">
        <f t="shared" si="9"/>
        <v>216100</v>
      </c>
      <c r="G34" s="23">
        <v>5</v>
      </c>
      <c r="H34" s="23"/>
      <c r="I34" s="57" t="s">
        <v>48</v>
      </c>
      <c r="J34" s="99">
        <f t="shared" si="10"/>
        <v>0</v>
      </c>
    </row>
    <row r="35" spans="1:10" x14ac:dyDescent="0.2">
      <c r="A35" s="10"/>
      <c r="B35" s="10"/>
      <c r="C35" s="10"/>
      <c r="D35" s="7"/>
      <c r="E35" s="27"/>
      <c r="F35" s="27"/>
      <c r="H35" s="7"/>
      <c r="I35" s="37"/>
      <c r="J35" s="10"/>
    </row>
    <row r="36" spans="1:10" ht="15.75" x14ac:dyDescent="0.25">
      <c r="A36" s="36" t="s">
        <v>33</v>
      </c>
      <c r="B36" s="10"/>
      <c r="C36" s="10"/>
      <c r="D36" s="7"/>
      <c r="E36" s="10"/>
      <c r="F36" s="10"/>
      <c r="H36" s="7"/>
      <c r="I36" s="37"/>
      <c r="J36" s="10"/>
    </row>
    <row r="37" spans="1:10" x14ac:dyDescent="0.2">
      <c r="A37" s="47" t="s">
        <v>11</v>
      </c>
      <c r="B37" s="47"/>
      <c r="C37" s="47"/>
      <c r="D37" s="23">
        <v>25</v>
      </c>
      <c r="E37" s="22">
        <f>SUM(F34+1)</f>
        <v>216101</v>
      </c>
      <c r="F37" s="22">
        <f t="shared" si="9"/>
        <v>216125</v>
      </c>
      <c r="G37" s="23">
        <v>5</v>
      </c>
      <c r="H37" s="23"/>
      <c r="I37" s="57" t="s">
        <v>50</v>
      </c>
      <c r="J37" s="99">
        <f>MOD(D37,25)</f>
        <v>0</v>
      </c>
    </row>
    <row r="38" spans="1:10" ht="15.75" thickBot="1" x14ac:dyDescent="0.25">
      <c r="A38" s="103" t="s">
        <v>12</v>
      </c>
      <c r="B38" s="103"/>
      <c r="C38" s="103"/>
      <c r="D38" s="111">
        <v>25</v>
      </c>
      <c r="E38" s="104">
        <f>SUM(F37+1)</f>
        <v>216126</v>
      </c>
      <c r="F38" s="104">
        <f t="shared" si="9"/>
        <v>216150</v>
      </c>
      <c r="G38" s="111">
        <v>5</v>
      </c>
      <c r="H38" s="111"/>
      <c r="I38" s="105" t="s">
        <v>50</v>
      </c>
      <c r="J38" s="106">
        <f>MOD(D38,25)</f>
        <v>0</v>
      </c>
    </row>
    <row r="39" spans="1:10" ht="15.75" x14ac:dyDescent="0.25">
      <c r="A39" s="49" t="s">
        <v>101</v>
      </c>
      <c r="B39" s="10"/>
      <c r="C39" s="10"/>
      <c r="D39" s="178">
        <f>SUM(D18:D38)</f>
        <v>3275</v>
      </c>
      <c r="E39" s="10"/>
      <c r="F39" s="10"/>
      <c r="G39" s="10"/>
      <c r="H39" s="10"/>
      <c r="I39" s="37"/>
      <c r="J39" s="10"/>
    </row>
    <row r="40" spans="1:10" ht="15.75" x14ac:dyDescent="0.25">
      <c r="A40" s="36" t="s">
        <v>102</v>
      </c>
      <c r="B40" s="10"/>
      <c r="C40" s="10"/>
      <c r="D40" s="110">
        <f>D14+D39</f>
        <v>15725</v>
      </c>
      <c r="E40" s="10"/>
      <c r="F40" s="10"/>
      <c r="G40" s="36">
        <f>SUM(G5:G39)</f>
        <v>660</v>
      </c>
      <c r="H40" s="36">
        <f>SUM(H5:H39)</f>
        <v>400</v>
      </c>
      <c r="I40" s="37"/>
      <c r="J40" s="36">
        <f>SUM(J5:J39)</f>
        <v>0</v>
      </c>
    </row>
    <row r="41" spans="1:10" x14ac:dyDescent="0.2">
      <c r="A41" s="10"/>
      <c r="B41" s="10"/>
      <c r="C41" s="10"/>
      <c r="D41" s="7"/>
      <c r="E41" s="10"/>
      <c r="F41" s="10"/>
      <c r="G41" s="10"/>
      <c r="H41" s="10"/>
      <c r="I41" s="37"/>
      <c r="J41" s="10"/>
    </row>
    <row r="42" spans="1:10" x14ac:dyDescent="0.2">
      <c r="A42" s="10"/>
      <c r="B42" s="10"/>
      <c r="C42" s="10"/>
      <c r="D42" s="7"/>
      <c r="E42" s="10"/>
      <c r="F42" s="10"/>
      <c r="G42" s="10"/>
      <c r="H42" s="10"/>
      <c r="I42" s="37"/>
      <c r="J42" s="10"/>
    </row>
    <row r="43" spans="1:10" x14ac:dyDescent="0.2">
      <c r="A43" s="10" t="s">
        <v>40</v>
      </c>
      <c r="B43" s="10"/>
      <c r="C43" s="10"/>
      <c r="D43" s="112">
        <f>F38-E5+1</f>
        <v>15725</v>
      </c>
      <c r="E43" s="10"/>
      <c r="F43" s="10"/>
      <c r="G43" s="10"/>
      <c r="H43" s="10"/>
      <c r="I43" s="37"/>
      <c r="J43" s="10"/>
    </row>
    <row r="44" spans="1:10" x14ac:dyDescent="0.2">
      <c r="A44" s="7"/>
      <c r="B44" s="7"/>
      <c r="C44" s="7"/>
      <c r="D44" s="7"/>
      <c r="E44" s="7"/>
      <c r="F44" s="7"/>
      <c r="H44" s="7"/>
      <c r="I44" s="8"/>
      <c r="J44" s="7"/>
    </row>
    <row r="45" spans="1:10" x14ac:dyDescent="0.2">
      <c r="A45" s="7"/>
      <c r="B45" s="7"/>
      <c r="C45" s="7"/>
      <c r="D45" s="7"/>
      <c r="E45" s="7"/>
      <c r="F45" s="7"/>
      <c r="H45" s="7"/>
      <c r="I45" s="8"/>
      <c r="J45" s="7"/>
    </row>
    <row r="46" spans="1:10" x14ac:dyDescent="0.2">
      <c r="A46" s="7"/>
      <c r="B46" s="7"/>
      <c r="C46" s="7"/>
      <c r="D46" s="7"/>
      <c r="E46" s="7"/>
      <c r="F46" s="7"/>
      <c r="H46" s="7"/>
      <c r="I46" s="8"/>
      <c r="J46" s="7"/>
    </row>
    <row r="47" spans="1:10" x14ac:dyDescent="0.2">
      <c r="A47" s="7"/>
      <c r="B47" s="7"/>
      <c r="C47" s="7"/>
      <c r="D47" s="7"/>
      <c r="E47" s="7"/>
      <c r="F47" s="7"/>
      <c r="H47" s="7"/>
      <c r="I47" s="8"/>
      <c r="J47" s="7"/>
    </row>
  </sheetData>
  <sheetProtection sheet="1" selectLockedCells="1"/>
  <mergeCells count="2">
    <mergeCell ref="E3:F3"/>
    <mergeCell ref="H1:I1"/>
  </mergeCells>
  <phoneticPr fontId="0" type="noConversion"/>
  <conditionalFormatting sqref="A5:J13">
    <cfRule type="expression" dxfId="80" priority="2">
      <formula>MOD(ROW(),2)=0</formula>
    </cfRule>
    <cfRule type="expression" priority="4">
      <formula>MOD(ROW(),2)=0</formula>
    </cfRule>
  </conditionalFormatting>
  <conditionalFormatting sqref="A18:J23 D26:J26 D29:J30 D33:J34 D37:J38 A26:B26 A29:B30 A33:B34 A37:B38">
    <cfRule type="expression" dxfId="79" priority="3">
      <formula>MOD(ROW(),2)=0</formula>
    </cfRule>
  </conditionalFormatting>
  <conditionalFormatting sqref="D5:D13 G5:H13 D18:D23 G18:H23 D26 G26:H26 D29:D30 G29:H30 D33:D34 G33:H34 D37:D38 G37:H38">
    <cfRule type="cellIs" dxfId="78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7"/>
  <sheetViews>
    <sheetView topLeftCell="A4" zoomScaleNormal="75" zoomScalePageLayoutView="75" workbookViewId="0">
      <selection activeCell="G40" sqref="G40"/>
    </sheetView>
  </sheetViews>
  <sheetFormatPr defaultColWidth="9.140625" defaultRowHeight="1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6" width="9.140625" style="3" bestFit="1" customWidth="1"/>
    <col min="7" max="7" width="9.140625" style="7" bestFit="1" customWidth="1"/>
    <col min="8" max="8" width="11.5703125" style="3" bestFit="1" customWidth="1"/>
    <col min="9" max="9" width="9.140625" style="2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Totals!B14</f>
        <v>1020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98" t="s">
        <v>552</v>
      </c>
      <c r="B5" s="137">
        <v>3456</v>
      </c>
      <c r="C5" s="108">
        <f>SUM(B5*0.8)</f>
        <v>2764.8</v>
      </c>
      <c r="D5" s="109">
        <v>2000</v>
      </c>
      <c r="E5" s="22">
        <f>SUM('HD9-JD3'!F38,1)</f>
        <v>216151</v>
      </c>
      <c r="F5" s="22">
        <f t="shared" ref="F5:F10" si="0">SUM(E5+D5-1)</f>
        <v>218150</v>
      </c>
      <c r="G5" s="23">
        <v>50</v>
      </c>
      <c r="H5" s="23"/>
      <c r="I5" s="57" t="s">
        <v>47</v>
      </c>
      <c r="J5" s="99">
        <f t="shared" ref="J5:J11" si="1">MOD(D5,25)</f>
        <v>0</v>
      </c>
    </row>
    <row r="6" spans="1:10" x14ac:dyDescent="0.2">
      <c r="A6" s="98" t="s">
        <v>553</v>
      </c>
      <c r="B6" s="137">
        <v>3184</v>
      </c>
      <c r="C6" s="108">
        <f t="shared" ref="C6:C10" si="2">SUM(B6*0.8)</f>
        <v>2547.2000000000003</v>
      </c>
      <c r="D6" s="131">
        <f t="shared" ref="D6:D10" si="3">MROUND(C6, 25)</f>
        <v>2550</v>
      </c>
      <c r="E6" s="22">
        <f t="shared" ref="E6:E10" si="4">SUM(F5+1)</f>
        <v>218151</v>
      </c>
      <c r="F6" s="22">
        <f t="shared" si="0"/>
        <v>220700</v>
      </c>
      <c r="G6" s="23">
        <v>50</v>
      </c>
      <c r="H6" s="23"/>
      <c r="I6" s="57" t="s">
        <v>47</v>
      </c>
      <c r="J6" s="99">
        <f t="shared" si="1"/>
        <v>0</v>
      </c>
    </row>
    <row r="7" spans="1:10" x14ac:dyDescent="0.2">
      <c r="A7" s="101" t="s">
        <v>554</v>
      </c>
      <c r="B7" s="137">
        <v>1872</v>
      </c>
      <c r="C7" s="108">
        <f t="shared" si="2"/>
        <v>1497.6000000000001</v>
      </c>
      <c r="D7" s="109">
        <f t="shared" si="3"/>
        <v>1500</v>
      </c>
      <c r="E7" s="22">
        <f t="shared" si="4"/>
        <v>220701</v>
      </c>
      <c r="F7" s="22">
        <f t="shared" si="0"/>
        <v>222200</v>
      </c>
      <c r="G7" s="23">
        <v>50</v>
      </c>
      <c r="H7" s="23"/>
      <c r="I7" s="57" t="s">
        <v>47</v>
      </c>
      <c r="J7" s="99">
        <f t="shared" si="1"/>
        <v>0</v>
      </c>
    </row>
    <row r="8" spans="1:10" x14ac:dyDescent="0.2">
      <c r="A8" s="98" t="s">
        <v>555</v>
      </c>
      <c r="B8" s="137">
        <v>2812</v>
      </c>
      <c r="C8" s="108">
        <f t="shared" si="2"/>
        <v>2249.6</v>
      </c>
      <c r="D8" s="131">
        <v>2100</v>
      </c>
      <c r="E8" s="22">
        <f t="shared" si="4"/>
        <v>222201</v>
      </c>
      <c r="F8" s="22">
        <f t="shared" si="0"/>
        <v>224300</v>
      </c>
      <c r="G8" s="23">
        <v>50</v>
      </c>
      <c r="H8" s="23"/>
      <c r="I8" s="57" t="s">
        <v>47</v>
      </c>
      <c r="J8" s="99">
        <f t="shared" si="1"/>
        <v>0</v>
      </c>
    </row>
    <row r="9" spans="1:10" x14ac:dyDescent="0.2">
      <c r="A9" s="98" t="s">
        <v>556</v>
      </c>
      <c r="B9" s="137">
        <v>1946</v>
      </c>
      <c r="C9" s="108">
        <f t="shared" si="2"/>
        <v>1556.8000000000002</v>
      </c>
      <c r="D9" s="109">
        <v>1600</v>
      </c>
      <c r="E9" s="22">
        <f t="shared" si="4"/>
        <v>224301</v>
      </c>
      <c r="F9" s="22">
        <f t="shared" si="0"/>
        <v>225900</v>
      </c>
      <c r="G9" s="23">
        <v>50</v>
      </c>
      <c r="H9" s="23"/>
      <c r="I9" s="57" t="s">
        <v>47</v>
      </c>
      <c r="J9" s="99">
        <f t="shared" si="1"/>
        <v>0</v>
      </c>
    </row>
    <row r="10" spans="1:10" ht="15.75" thickBot="1" x14ac:dyDescent="0.25">
      <c r="A10" s="141" t="s">
        <v>557</v>
      </c>
      <c r="B10" s="138">
        <v>2012</v>
      </c>
      <c r="C10" s="124">
        <f t="shared" si="2"/>
        <v>1609.6000000000001</v>
      </c>
      <c r="D10" s="179">
        <f t="shared" si="3"/>
        <v>1600</v>
      </c>
      <c r="E10" s="104">
        <f t="shared" si="4"/>
        <v>225901</v>
      </c>
      <c r="F10" s="104">
        <f t="shared" si="0"/>
        <v>227500</v>
      </c>
      <c r="G10" s="111">
        <v>50</v>
      </c>
      <c r="H10" s="111"/>
      <c r="I10" s="105" t="s">
        <v>47</v>
      </c>
      <c r="J10" s="106">
        <f t="shared" si="1"/>
        <v>0</v>
      </c>
    </row>
    <row r="11" spans="1:10" ht="15.75" x14ac:dyDescent="0.25">
      <c r="A11" s="49" t="s">
        <v>103</v>
      </c>
      <c r="B11" s="31">
        <f>SUM(B5:B10)</f>
        <v>15282</v>
      </c>
      <c r="C11" s="31"/>
      <c r="D11" s="110">
        <f>SUM(D5:D10)</f>
        <v>11350</v>
      </c>
      <c r="E11" s="10"/>
      <c r="F11" s="10"/>
      <c r="G11" s="110"/>
      <c r="H11" s="7"/>
      <c r="I11" s="37"/>
      <c r="J11" s="34">
        <f t="shared" si="1"/>
        <v>0</v>
      </c>
    </row>
    <row r="12" spans="1:10" x14ac:dyDescent="0.2">
      <c r="A12" s="10"/>
      <c r="B12" s="10"/>
      <c r="C12" s="10"/>
      <c r="D12" s="7"/>
      <c r="E12" s="10"/>
      <c r="F12" s="10"/>
      <c r="H12" s="7"/>
      <c r="I12" s="37"/>
      <c r="J12" s="34"/>
    </row>
    <row r="13" spans="1:10" ht="15.75" x14ac:dyDescent="0.25">
      <c r="A13" s="36" t="s">
        <v>6</v>
      </c>
      <c r="B13" s="10"/>
      <c r="C13" s="10"/>
      <c r="D13" s="7"/>
      <c r="E13" s="10"/>
      <c r="F13" s="10"/>
      <c r="H13" s="7"/>
      <c r="I13" s="37"/>
      <c r="J13" s="34"/>
    </row>
    <row r="14" spans="1:10" ht="15.75" x14ac:dyDescent="0.25">
      <c r="A14" s="150" t="s">
        <v>31</v>
      </c>
      <c r="B14" s="151"/>
      <c r="C14" s="151"/>
      <c r="D14" s="96"/>
      <c r="E14" s="152"/>
      <c r="F14" s="152"/>
      <c r="G14" s="96"/>
      <c r="H14" s="96"/>
      <c r="I14" s="153"/>
      <c r="J14" s="95"/>
    </row>
    <row r="15" spans="1:10" x14ac:dyDescent="0.2">
      <c r="A15" s="142" t="s">
        <v>8</v>
      </c>
      <c r="B15" s="142"/>
      <c r="C15" s="142"/>
      <c r="D15" s="177">
        <v>1400</v>
      </c>
      <c r="E15" s="149">
        <f>SUM(F10+1)</f>
        <v>227501</v>
      </c>
      <c r="F15" s="149">
        <f t="shared" ref="F15:F22" si="5">SUM(E15+D15-1)</f>
        <v>228900</v>
      </c>
      <c r="G15" s="177">
        <v>50</v>
      </c>
      <c r="H15" s="177">
        <v>300</v>
      </c>
      <c r="I15" s="143" t="s">
        <v>47</v>
      </c>
      <c r="J15" s="144">
        <f t="shared" ref="J15:J22" si="6">MOD(D15,25)</f>
        <v>0</v>
      </c>
    </row>
    <row r="16" spans="1:10" x14ac:dyDescent="0.2">
      <c r="A16" s="47" t="s">
        <v>9</v>
      </c>
      <c r="B16" s="47"/>
      <c r="C16" s="47"/>
      <c r="D16" s="23">
        <v>50</v>
      </c>
      <c r="E16" s="22">
        <f t="shared" ref="E16:E19" si="7">SUM(F15+1)</f>
        <v>228901</v>
      </c>
      <c r="F16" s="22">
        <f t="shared" si="5"/>
        <v>228950</v>
      </c>
      <c r="G16" s="23">
        <v>25</v>
      </c>
      <c r="H16" s="23"/>
      <c r="I16" s="57" t="s">
        <v>47</v>
      </c>
      <c r="J16" s="99">
        <f t="shared" si="6"/>
        <v>0</v>
      </c>
    </row>
    <row r="17" spans="1:10" x14ac:dyDescent="0.2">
      <c r="A17" s="47" t="s">
        <v>14</v>
      </c>
      <c r="B17" s="47"/>
      <c r="C17" s="47"/>
      <c r="D17" s="23">
        <v>150</v>
      </c>
      <c r="E17" s="22">
        <f t="shared" si="7"/>
        <v>228951</v>
      </c>
      <c r="F17" s="22">
        <f t="shared" si="5"/>
        <v>229100</v>
      </c>
      <c r="G17" s="23">
        <v>25</v>
      </c>
      <c r="H17" s="23"/>
      <c r="I17" s="57" t="s">
        <v>47</v>
      </c>
      <c r="J17" s="99">
        <f t="shared" si="6"/>
        <v>0</v>
      </c>
    </row>
    <row r="18" spans="1:10" x14ac:dyDescent="0.2">
      <c r="A18" s="47" t="s">
        <v>260</v>
      </c>
      <c r="B18" s="47"/>
      <c r="C18" s="47"/>
      <c r="D18" s="23">
        <v>400</v>
      </c>
      <c r="E18" s="22">
        <f t="shared" si="7"/>
        <v>229101</v>
      </c>
      <c r="F18" s="22">
        <f t="shared" si="5"/>
        <v>229500</v>
      </c>
      <c r="G18" s="23">
        <v>25</v>
      </c>
      <c r="H18" s="23"/>
      <c r="I18" s="57" t="s">
        <v>47</v>
      </c>
      <c r="J18" s="99">
        <f t="shared" si="6"/>
        <v>0</v>
      </c>
    </row>
    <row r="19" spans="1:10" x14ac:dyDescent="0.2">
      <c r="A19" s="47" t="s">
        <v>852</v>
      </c>
      <c r="B19" s="47"/>
      <c r="C19" s="47"/>
      <c r="D19" s="23">
        <v>100</v>
      </c>
      <c r="E19" s="22">
        <f t="shared" si="7"/>
        <v>229501</v>
      </c>
      <c r="F19" s="22">
        <f t="shared" si="5"/>
        <v>229600</v>
      </c>
      <c r="G19" s="23">
        <v>25</v>
      </c>
      <c r="H19" s="23"/>
      <c r="I19" s="57" t="s">
        <v>47</v>
      </c>
      <c r="J19" s="99">
        <f t="shared" si="6"/>
        <v>0</v>
      </c>
    </row>
    <row r="20" spans="1:10" x14ac:dyDescent="0.2">
      <c r="A20" s="10"/>
      <c r="B20" s="10"/>
      <c r="C20" s="10"/>
      <c r="D20" s="7"/>
      <c r="E20" s="27"/>
      <c r="F20" s="27"/>
      <c r="H20" s="7"/>
      <c r="I20" s="37"/>
      <c r="J20" s="34"/>
    </row>
    <row r="21" spans="1:10" ht="15.75" x14ac:dyDescent="0.25">
      <c r="A21" s="150" t="s">
        <v>343</v>
      </c>
      <c r="B21" s="151"/>
      <c r="C21" s="151"/>
      <c r="D21" s="96"/>
      <c r="E21" s="152"/>
      <c r="F21" s="152"/>
      <c r="G21" s="96"/>
      <c r="H21" s="96"/>
      <c r="I21" s="153"/>
      <c r="J21" s="95"/>
    </row>
    <row r="22" spans="1:10" x14ac:dyDescent="0.2">
      <c r="A22" s="142" t="s">
        <v>345</v>
      </c>
      <c r="B22" s="142"/>
      <c r="C22" s="142"/>
      <c r="D22" s="177">
        <v>25</v>
      </c>
      <c r="E22" s="149">
        <f>SUM(F19+1)</f>
        <v>229601</v>
      </c>
      <c r="F22" s="149">
        <f t="shared" si="5"/>
        <v>229625</v>
      </c>
      <c r="G22" s="177">
        <v>5</v>
      </c>
      <c r="H22" s="177"/>
      <c r="I22" s="143" t="s">
        <v>344</v>
      </c>
      <c r="J22" s="144">
        <f t="shared" si="6"/>
        <v>0</v>
      </c>
    </row>
    <row r="23" spans="1:10" ht="15.75" x14ac:dyDescent="0.25">
      <c r="A23" s="36"/>
      <c r="B23" s="10"/>
      <c r="C23" s="10"/>
      <c r="D23" s="7"/>
      <c r="E23" s="10"/>
      <c r="F23" s="10"/>
      <c r="H23" s="7"/>
      <c r="I23" s="37"/>
      <c r="J23" s="34"/>
    </row>
    <row r="24" spans="1:10" ht="15.75" x14ac:dyDescent="0.25">
      <c r="A24" s="150" t="s">
        <v>32</v>
      </c>
      <c r="B24" s="151"/>
      <c r="C24" s="151"/>
      <c r="D24" s="96"/>
      <c r="E24" s="151"/>
      <c r="F24" s="151"/>
      <c r="G24" s="96"/>
      <c r="H24" s="96"/>
      <c r="I24" s="153"/>
      <c r="J24" s="95"/>
    </row>
    <row r="25" spans="1:10" x14ac:dyDescent="0.2">
      <c r="A25" s="142" t="s">
        <v>10</v>
      </c>
      <c r="B25" s="142"/>
      <c r="C25" s="142"/>
      <c r="D25" s="177">
        <v>50</v>
      </c>
      <c r="E25" s="149">
        <f>SUM(F22+1)</f>
        <v>229626</v>
      </c>
      <c r="F25" s="149">
        <f>SUM(E25+D25-1)</f>
        <v>229675</v>
      </c>
      <c r="G25" s="177">
        <v>5</v>
      </c>
      <c r="H25" s="177"/>
      <c r="I25" s="143" t="s">
        <v>49</v>
      </c>
      <c r="J25" s="144">
        <f>MOD(D25,25)</f>
        <v>0</v>
      </c>
    </row>
    <row r="26" spans="1:10" x14ac:dyDescent="0.2">
      <c r="A26" s="47" t="s">
        <v>182</v>
      </c>
      <c r="B26" s="47"/>
      <c r="C26" s="47"/>
      <c r="D26" s="23">
        <v>25</v>
      </c>
      <c r="E26" s="22">
        <f>SUM(F25+1)</f>
        <v>229676</v>
      </c>
      <c r="F26" s="22">
        <f>SUM(E26+D26-1)</f>
        <v>229700</v>
      </c>
      <c r="G26" s="23">
        <v>5</v>
      </c>
      <c r="H26" s="23"/>
      <c r="I26" s="57" t="s">
        <v>49</v>
      </c>
      <c r="J26" s="99">
        <f t="shared" ref="J26" si="8">MOD(D26,25)</f>
        <v>0</v>
      </c>
    </row>
    <row r="27" spans="1:10" s="17" customFormat="1" ht="15.75" x14ac:dyDescent="0.25">
      <c r="A27" s="54"/>
      <c r="B27" s="36"/>
      <c r="C27" s="36"/>
      <c r="D27" s="4"/>
      <c r="E27" s="38"/>
      <c r="F27" s="38"/>
      <c r="G27" s="4"/>
      <c r="H27" s="4"/>
      <c r="I27" s="26"/>
      <c r="J27" s="36"/>
    </row>
    <row r="28" spans="1:10" ht="15.75" x14ac:dyDescent="0.25">
      <c r="A28" s="150" t="s">
        <v>30</v>
      </c>
      <c r="B28" s="151"/>
      <c r="C28" s="151"/>
      <c r="D28" s="96"/>
      <c r="E28" s="152"/>
      <c r="F28" s="152"/>
      <c r="G28" s="96"/>
      <c r="H28" s="96"/>
      <c r="I28" s="153"/>
      <c r="J28" s="151"/>
    </row>
    <row r="29" spans="1:10" x14ac:dyDescent="0.2">
      <c r="A29" s="142" t="s">
        <v>7</v>
      </c>
      <c r="B29" s="142"/>
      <c r="C29" s="142"/>
      <c r="D29" s="177">
        <v>25</v>
      </c>
      <c r="E29" s="149">
        <f>SUM(F26+1)</f>
        <v>229701</v>
      </c>
      <c r="F29" s="149">
        <f t="shared" ref="F29:F34" si="9">SUM(E29+D29-1)</f>
        <v>229725</v>
      </c>
      <c r="G29" s="177">
        <v>5</v>
      </c>
      <c r="H29" s="177"/>
      <c r="I29" s="143" t="s">
        <v>48</v>
      </c>
      <c r="J29" s="144">
        <f t="shared" ref="J29:J30" si="10">MOD(D29,25)</f>
        <v>0</v>
      </c>
    </row>
    <row r="30" spans="1:10" x14ac:dyDescent="0.2">
      <c r="A30" s="47" t="s">
        <v>34</v>
      </c>
      <c r="B30" s="47"/>
      <c r="C30" s="47"/>
      <c r="D30" s="23">
        <v>25</v>
      </c>
      <c r="E30" s="22">
        <f t="shared" ref="E30" si="11">SUM(F29+1)</f>
        <v>229726</v>
      </c>
      <c r="F30" s="22">
        <f t="shared" si="9"/>
        <v>229750</v>
      </c>
      <c r="G30" s="23">
        <v>5</v>
      </c>
      <c r="H30" s="23"/>
      <c r="I30" s="57" t="s">
        <v>48</v>
      </c>
      <c r="J30" s="99">
        <f t="shared" si="10"/>
        <v>0</v>
      </c>
    </row>
    <row r="31" spans="1:10" x14ac:dyDescent="0.2">
      <c r="A31" s="10"/>
      <c r="B31" s="10"/>
      <c r="C31" s="10"/>
      <c r="D31" s="7"/>
      <c r="E31" s="27"/>
      <c r="F31" s="27"/>
      <c r="H31" s="7"/>
      <c r="I31" s="37"/>
      <c r="J31" s="10"/>
    </row>
    <row r="32" spans="1:10" ht="15.75" x14ac:dyDescent="0.25">
      <c r="A32" s="150" t="s">
        <v>33</v>
      </c>
      <c r="B32" s="151"/>
      <c r="C32" s="151"/>
      <c r="D32" s="96"/>
      <c r="E32" s="151"/>
      <c r="F32" s="151"/>
      <c r="G32" s="96"/>
      <c r="H32" s="96"/>
      <c r="I32" s="153"/>
      <c r="J32" s="151"/>
    </row>
    <row r="33" spans="1:10" x14ac:dyDescent="0.2">
      <c r="A33" s="142" t="s">
        <v>11</v>
      </c>
      <c r="B33" s="142"/>
      <c r="C33" s="142"/>
      <c r="D33" s="177">
        <v>25</v>
      </c>
      <c r="E33" s="149">
        <f>SUM(F30+1)</f>
        <v>229751</v>
      </c>
      <c r="F33" s="149">
        <f t="shared" si="9"/>
        <v>229775</v>
      </c>
      <c r="G33" s="177">
        <v>5</v>
      </c>
      <c r="H33" s="177"/>
      <c r="I33" s="143" t="s">
        <v>50</v>
      </c>
      <c r="J33" s="144">
        <f>MOD(D33,25)</f>
        <v>0</v>
      </c>
    </row>
    <row r="34" spans="1:10" ht="15.75" thickBot="1" x14ac:dyDescent="0.25">
      <c r="A34" s="103" t="s">
        <v>12</v>
      </c>
      <c r="B34" s="103"/>
      <c r="C34" s="103"/>
      <c r="D34" s="111">
        <v>25</v>
      </c>
      <c r="E34" s="104">
        <f>SUM(F33+1)</f>
        <v>229776</v>
      </c>
      <c r="F34" s="104">
        <f t="shared" si="9"/>
        <v>229800</v>
      </c>
      <c r="G34" s="111">
        <v>5</v>
      </c>
      <c r="H34" s="111"/>
      <c r="I34" s="105" t="s">
        <v>50</v>
      </c>
      <c r="J34" s="106">
        <f>MOD(D34,25)</f>
        <v>0</v>
      </c>
    </row>
    <row r="35" spans="1:10" ht="15.75" x14ac:dyDescent="0.25">
      <c r="A35" s="49" t="s">
        <v>105</v>
      </c>
      <c r="B35" s="10"/>
      <c r="C35" s="10"/>
      <c r="D35" s="110">
        <f>SUM(D15:D34)</f>
        <v>2300</v>
      </c>
      <c r="E35" s="10"/>
      <c r="F35" s="10"/>
      <c r="G35" s="10"/>
      <c r="H35" s="10"/>
      <c r="I35" s="37"/>
      <c r="J35" s="10"/>
    </row>
    <row r="36" spans="1:10" ht="15.75" x14ac:dyDescent="0.25">
      <c r="A36" s="36" t="s">
        <v>104</v>
      </c>
      <c r="B36" s="34">
        <f>SUM(B11+B35)</f>
        <v>15282</v>
      </c>
      <c r="C36" s="10"/>
      <c r="D36" s="110">
        <f>D11+D35</f>
        <v>13650</v>
      </c>
      <c r="E36" s="10"/>
      <c r="F36" s="10"/>
      <c r="G36" s="36">
        <f>SUM(G5:G35)</f>
        <v>485</v>
      </c>
      <c r="H36" s="36">
        <f>SUM(H5:H35)</f>
        <v>300</v>
      </c>
      <c r="I36" s="37"/>
      <c r="J36" s="36">
        <f>SUM(J5:J35)</f>
        <v>0</v>
      </c>
    </row>
    <row r="37" spans="1:10" x14ac:dyDescent="0.2">
      <c r="A37" s="10"/>
      <c r="B37" s="10"/>
      <c r="C37" s="10"/>
      <c r="D37" s="7"/>
      <c r="E37" s="10"/>
      <c r="F37" s="10"/>
      <c r="G37" s="10"/>
      <c r="H37" s="10"/>
      <c r="I37" s="37"/>
      <c r="J37" s="10"/>
    </row>
    <row r="38" spans="1:10" x14ac:dyDescent="0.2">
      <c r="A38" s="10"/>
      <c r="B38" s="10"/>
      <c r="C38" s="10"/>
      <c r="D38" s="7"/>
      <c r="E38" s="10"/>
      <c r="F38" s="10"/>
      <c r="G38" s="10"/>
      <c r="H38" s="10"/>
      <c r="I38" s="37"/>
      <c r="J38" s="10"/>
    </row>
    <row r="39" spans="1:10" x14ac:dyDescent="0.2">
      <c r="A39" s="10" t="s">
        <v>40</v>
      </c>
      <c r="B39" s="10"/>
      <c r="C39" s="10"/>
      <c r="D39" s="112">
        <f>F34-E5+1</f>
        <v>13650</v>
      </c>
      <c r="E39" s="10"/>
      <c r="F39" s="10"/>
      <c r="G39" s="10"/>
      <c r="H39" s="10"/>
      <c r="I39" s="37"/>
      <c r="J39" s="10"/>
    </row>
    <row r="40" spans="1:10" x14ac:dyDescent="0.2">
      <c r="A40" s="7"/>
      <c r="B40" s="7"/>
      <c r="C40" s="7"/>
      <c r="D40" s="7"/>
      <c r="E40" s="7"/>
      <c r="F40" s="7"/>
      <c r="H40" s="7"/>
      <c r="I40" s="8"/>
      <c r="J40" s="7"/>
    </row>
    <row r="41" spans="1:10" x14ac:dyDescent="0.2">
      <c r="A41" s="7"/>
      <c r="B41" s="7"/>
      <c r="C41" s="7"/>
      <c r="D41" s="7"/>
      <c r="E41" s="7"/>
      <c r="F41" s="7"/>
      <c r="H41" s="7"/>
      <c r="I41" s="8"/>
      <c r="J41" s="7"/>
    </row>
    <row r="42" spans="1:10" x14ac:dyDescent="0.2">
      <c r="A42" s="7"/>
      <c r="B42" s="7"/>
      <c r="C42" s="7"/>
      <c r="D42" s="7"/>
      <c r="E42" s="7"/>
      <c r="F42" s="7"/>
      <c r="H42" s="7"/>
      <c r="I42" s="8"/>
      <c r="J42" s="7"/>
    </row>
    <row r="43" spans="1:10" x14ac:dyDescent="0.2">
      <c r="A43" s="7"/>
      <c r="B43" s="7"/>
      <c r="C43" s="7"/>
      <c r="D43" s="7"/>
      <c r="E43" s="7"/>
      <c r="F43" s="7"/>
      <c r="H43" s="7"/>
      <c r="I43" s="8"/>
      <c r="J43" s="7"/>
    </row>
    <row r="44" spans="1:10" x14ac:dyDescent="0.2">
      <c r="A44" s="7"/>
      <c r="B44" s="7"/>
      <c r="C44" s="7"/>
      <c r="D44" s="7"/>
      <c r="E44" s="7"/>
      <c r="F44" s="7"/>
      <c r="H44" s="7"/>
      <c r="I44" s="8"/>
      <c r="J44" s="7"/>
    </row>
    <row r="45" spans="1:10" x14ac:dyDescent="0.2">
      <c r="A45" s="7"/>
      <c r="B45" s="7"/>
      <c r="C45" s="7"/>
      <c r="D45" s="7"/>
      <c r="E45" s="7"/>
      <c r="F45" s="7"/>
      <c r="H45" s="7"/>
      <c r="I45" s="8"/>
      <c r="J45" s="7"/>
    </row>
    <row r="46" spans="1:10" x14ac:dyDescent="0.2">
      <c r="A46" s="7"/>
      <c r="B46" s="7"/>
      <c r="C46" s="7"/>
      <c r="D46" s="7"/>
      <c r="E46" s="7"/>
      <c r="F46" s="7"/>
      <c r="H46" s="7"/>
      <c r="I46" s="8"/>
      <c r="J46" s="7"/>
    </row>
    <row r="47" spans="1:10" x14ac:dyDescent="0.2">
      <c r="A47" s="7"/>
      <c r="B47" s="7"/>
      <c r="C47" s="7"/>
      <c r="D47" s="7"/>
      <c r="E47" s="7"/>
      <c r="F47" s="7"/>
      <c r="H47" s="7"/>
      <c r="I47" s="8"/>
      <c r="J47" s="7"/>
    </row>
  </sheetData>
  <sheetProtection sheet="1" selectLockedCells="1"/>
  <mergeCells count="2">
    <mergeCell ref="E3:F3"/>
    <mergeCell ref="H1:I1"/>
  </mergeCells>
  <phoneticPr fontId="0" type="noConversion"/>
  <conditionalFormatting sqref="D5:D10 D15:D19 D22 D25:D26 D29:D30 D33:D34">
    <cfRule type="cellIs" dxfId="77" priority="1" operator="equal">
      <formula>0</formula>
    </cfRule>
  </conditionalFormatting>
  <conditionalFormatting sqref="E5:J10 A15:J19 A22:J22 A25:J26 A29:J30 A33:J34 A5:B10">
    <cfRule type="expression" dxfId="76" priority="3">
      <formula>MOD(ROW(),2)=0</formula>
    </cfRule>
  </conditionalFormatting>
  <conditionalFormatting sqref="G5:H10 G15:H19 G22:H22 G25:H26 G29:H30 G33:H34">
    <cfRule type="cellIs" dxfId="75" priority="2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8"/>
  <sheetViews>
    <sheetView topLeftCell="A6" zoomScaleNormal="75" zoomScalePageLayoutView="75" workbookViewId="0">
      <selection activeCell="G42" sqref="G42"/>
    </sheetView>
  </sheetViews>
  <sheetFormatPr defaultColWidth="9.140625" defaultRowHeight="1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6" width="9.140625" style="3" bestFit="1" customWidth="1"/>
    <col min="7" max="7" width="9.140625" style="7" bestFit="1" customWidth="1"/>
    <col min="8" max="8" width="11.5703125" style="3" bestFit="1" customWidth="1"/>
    <col min="9" max="9" width="9.140625" style="2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Totals!B15</f>
        <v>1021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39" t="s">
        <v>558</v>
      </c>
      <c r="B5" s="128">
        <v>2399</v>
      </c>
      <c r="C5" s="108">
        <f>SUM(B5*0.8)</f>
        <v>1919.2</v>
      </c>
      <c r="D5" s="109">
        <f>MROUND(C5, 25)</f>
        <v>1925</v>
      </c>
      <c r="E5" s="22">
        <f>SUM('HD10-JD3'!F34,1)</f>
        <v>229801</v>
      </c>
      <c r="F5" s="22">
        <f t="shared" ref="F5:F11" si="0">SUM(E5+D5-1)</f>
        <v>231725</v>
      </c>
      <c r="G5" s="23">
        <v>50</v>
      </c>
      <c r="H5" s="23"/>
      <c r="I5" s="57" t="s">
        <v>47</v>
      </c>
      <c r="J5" s="99">
        <f t="shared" ref="J5:J11" si="1">MOD(D5,25)</f>
        <v>0</v>
      </c>
    </row>
    <row r="6" spans="1:10" x14ac:dyDescent="0.2">
      <c r="A6" s="145" t="s">
        <v>559</v>
      </c>
      <c r="B6" s="128">
        <v>3780</v>
      </c>
      <c r="C6" s="108">
        <f t="shared" ref="C6:C11" si="2">SUM(B6*0.8)</f>
        <v>3024</v>
      </c>
      <c r="D6" s="109">
        <v>2800</v>
      </c>
      <c r="E6" s="22">
        <f>SUM(F5+1)</f>
        <v>231726</v>
      </c>
      <c r="F6" s="22">
        <f t="shared" si="0"/>
        <v>234525</v>
      </c>
      <c r="G6" s="23">
        <v>50</v>
      </c>
      <c r="H6" s="23"/>
      <c r="I6" s="57" t="s">
        <v>47</v>
      </c>
      <c r="J6" s="99">
        <f t="shared" si="1"/>
        <v>0</v>
      </c>
    </row>
    <row r="7" spans="1:10" x14ac:dyDescent="0.2">
      <c r="A7" s="139" t="s">
        <v>560</v>
      </c>
      <c r="B7" s="128">
        <v>1563</v>
      </c>
      <c r="C7" s="108">
        <f t="shared" si="2"/>
        <v>1250.4000000000001</v>
      </c>
      <c r="D7" s="109">
        <f t="shared" ref="D7:D11" si="3">MROUND(C7, 25)</f>
        <v>1250</v>
      </c>
      <c r="E7" s="22">
        <f t="shared" ref="E7:E10" si="4">SUM(F6+1)</f>
        <v>234526</v>
      </c>
      <c r="F7" s="22">
        <f t="shared" si="0"/>
        <v>235775</v>
      </c>
      <c r="G7" s="23">
        <v>50</v>
      </c>
      <c r="H7" s="23"/>
      <c r="I7" s="57" t="s">
        <v>47</v>
      </c>
      <c r="J7" s="99">
        <f t="shared" si="1"/>
        <v>0</v>
      </c>
    </row>
    <row r="8" spans="1:10" x14ac:dyDescent="0.2">
      <c r="A8" s="145" t="s">
        <v>561</v>
      </c>
      <c r="B8" s="128">
        <v>1994</v>
      </c>
      <c r="C8" s="108">
        <f t="shared" si="2"/>
        <v>1595.2</v>
      </c>
      <c r="D8" s="109">
        <f t="shared" si="3"/>
        <v>1600</v>
      </c>
      <c r="E8" s="22">
        <f t="shared" si="4"/>
        <v>235776</v>
      </c>
      <c r="F8" s="22">
        <f t="shared" si="0"/>
        <v>237375</v>
      </c>
      <c r="G8" s="23">
        <v>50</v>
      </c>
      <c r="H8" s="23"/>
      <c r="I8" s="57" t="s">
        <v>47</v>
      </c>
      <c r="J8" s="99">
        <f t="shared" si="1"/>
        <v>0</v>
      </c>
    </row>
    <row r="9" spans="1:10" x14ac:dyDescent="0.2">
      <c r="A9" s="139" t="s">
        <v>562</v>
      </c>
      <c r="B9" s="128">
        <v>1673</v>
      </c>
      <c r="C9" s="108">
        <f t="shared" si="2"/>
        <v>1338.4</v>
      </c>
      <c r="D9" s="109">
        <f t="shared" si="3"/>
        <v>1350</v>
      </c>
      <c r="E9" s="22">
        <f t="shared" si="4"/>
        <v>237376</v>
      </c>
      <c r="F9" s="22">
        <f t="shared" si="0"/>
        <v>238725</v>
      </c>
      <c r="G9" s="23">
        <v>50</v>
      </c>
      <c r="H9" s="23"/>
      <c r="I9" s="57" t="s">
        <v>47</v>
      </c>
      <c r="J9" s="99">
        <f t="shared" si="1"/>
        <v>0</v>
      </c>
    </row>
    <row r="10" spans="1:10" x14ac:dyDescent="0.2">
      <c r="A10" s="145" t="s">
        <v>563</v>
      </c>
      <c r="B10" s="128">
        <v>2210</v>
      </c>
      <c r="C10" s="108">
        <f t="shared" si="2"/>
        <v>1768</v>
      </c>
      <c r="D10" s="109">
        <f t="shared" si="3"/>
        <v>1775</v>
      </c>
      <c r="E10" s="22">
        <f t="shared" si="4"/>
        <v>238726</v>
      </c>
      <c r="F10" s="22">
        <f t="shared" si="0"/>
        <v>240500</v>
      </c>
      <c r="G10" s="23">
        <v>50</v>
      </c>
      <c r="H10" s="23"/>
      <c r="I10" s="57" t="s">
        <v>47</v>
      </c>
      <c r="J10" s="99">
        <f t="shared" si="1"/>
        <v>0</v>
      </c>
    </row>
    <row r="11" spans="1:10" ht="15.75" thickBot="1" x14ac:dyDescent="0.25">
      <c r="A11" s="146" t="s">
        <v>564</v>
      </c>
      <c r="B11" s="129">
        <v>1706</v>
      </c>
      <c r="C11" s="124">
        <f t="shared" si="2"/>
        <v>1364.8000000000002</v>
      </c>
      <c r="D11" s="126">
        <f t="shared" si="3"/>
        <v>1375</v>
      </c>
      <c r="E11" s="104">
        <f>SUM(F10+1)</f>
        <v>240501</v>
      </c>
      <c r="F11" s="104">
        <f t="shared" si="0"/>
        <v>241875</v>
      </c>
      <c r="G11" s="111">
        <v>50</v>
      </c>
      <c r="H11" s="111"/>
      <c r="I11" s="105" t="s">
        <v>47</v>
      </c>
      <c r="J11" s="106">
        <f t="shared" si="1"/>
        <v>0</v>
      </c>
    </row>
    <row r="12" spans="1:10" ht="15.75" x14ac:dyDescent="0.25">
      <c r="A12" s="49" t="s">
        <v>106</v>
      </c>
      <c r="B12" s="31">
        <f>SUM(B5:B11)</f>
        <v>15325</v>
      </c>
      <c r="C12" s="31"/>
      <c r="D12" s="110">
        <f>SUM(D5:D11)</f>
        <v>12075</v>
      </c>
      <c r="E12" s="27"/>
      <c r="F12" s="27"/>
      <c r="G12" s="110"/>
      <c r="H12" s="7"/>
      <c r="I12" s="37"/>
      <c r="J12" s="34"/>
    </row>
    <row r="13" spans="1:10" x14ac:dyDescent="0.2">
      <c r="A13" s="10"/>
      <c r="B13" s="10"/>
      <c r="C13" s="10"/>
      <c r="D13" s="7" t="s">
        <v>61</v>
      </c>
      <c r="E13" s="27"/>
      <c r="F13" s="27"/>
      <c r="H13" s="7"/>
      <c r="I13" s="37"/>
      <c r="J13" s="34"/>
    </row>
    <row r="14" spans="1:10" ht="15.75" x14ac:dyDescent="0.25">
      <c r="A14" s="36" t="s">
        <v>6</v>
      </c>
      <c r="B14" s="10"/>
      <c r="C14" s="10"/>
      <c r="D14" s="7"/>
      <c r="E14" s="27"/>
      <c r="F14" s="27"/>
      <c r="H14" s="7"/>
      <c r="I14" s="37"/>
      <c r="J14" s="34"/>
    </row>
    <row r="15" spans="1:10" ht="15.75" x14ac:dyDescent="0.25">
      <c r="A15" s="36" t="s">
        <v>31</v>
      </c>
      <c r="B15" s="10"/>
      <c r="C15" s="10"/>
      <c r="D15" s="7"/>
      <c r="E15" s="27"/>
      <c r="F15" s="27"/>
      <c r="H15" s="7"/>
      <c r="I15" s="37"/>
      <c r="J15" s="34"/>
    </row>
    <row r="16" spans="1:10" x14ac:dyDescent="0.2">
      <c r="A16" s="47" t="s">
        <v>8</v>
      </c>
      <c r="B16" s="47"/>
      <c r="C16" s="47"/>
      <c r="D16" s="23">
        <v>1500</v>
      </c>
      <c r="E16" s="22">
        <f>SUM(F11+1)</f>
        <v>241876</v>
      </c>
      <c r="F16" s="22">
        <f t="shared" ref="F16:F35" si="5">SUM(E16+D16-1)</f>
        <v>243375</v>
      </c>
      <c r="G16" s="23">
        <v>50</v>
      </c>
      <c r="H16" s="23">
        <v>300</v>
      </c>
      <c r="I16" s="57" t="s">
        <v>47</v>
      </c>
      <c r="J16" s="99">
        <f t="shared" ref="J16:J23" si="6">MOD(D16,25)</f>
        <v>0</v>
      </c>
    </row>
    <row r="17" spans="1:10" x14ac:dyDescent="0.2">
      <c r="A17" s="47" t="s">
        <v>9</v>
      </c>
      <c r="B17" s="47"/>
      <c r="C17" s="47"/>
      <c r="D17" s="23">
        <v>50</v>
      </c>
      <c r="E17" s="22">
        <f>SUM(F16+1)</f>
        <v>243376</v>
      </c>
      <c r="F17" s="22">
        <f t="shared" si="5"/>
        <v>243425</v>
      </c>
      <c r="G17" s="23">
        <v>25</v>
      </c>
      <c r="H17" s="23"/>
      <c r="I17" s="57" t="s">
        <v>47</v>
      </c>
      <c r="J17" s="99">
        <f t="shared" si="6"/>
        <v>0</v>
      </c>
    </row>
    <row r="18" spans="1:10" x14ac:dyDescent="0.2">
      <c r="A18" s="47" t="s">
        <v>14</v>
      </c>
      <c r="B18" s="47"/>
      <c r="C18" s="47"/>
      <c r="D18" s="23">
        <v>250</v>
      </c>
      <c r="E18" s="22">
        <f t="shared" ref="E18:E20" si="7">SUM(F17+1)</f>
        <v>243426</v>
      </c>
      <c r="F18" s="22">
        <f t="shared" si="5"/>
        <v>243675</v>
      </c>
      <c r="G18" s="23">
        <v>25</v>
      </c>
      <c r="H18" s="23"/>
      <c r="I18" s="57" t="s">
        <v>47</v>
      </c>
      <c r="J18" s="99">
        <f t="shared" si="6"/>
        <v>0</v>
      </c>
    </row>
    <row r="19" spans="1:10" x14ac:dyDescent="0.2">
      <c r="A19" s="47" t="s">
        <v>260</v>
      </c>
      <c r="B19" s="47"/>
      <c r="C19" s="47"/>
      <c r="D19" s="23">
        <v>400</v>
      </c>
      <c r="E19" s="22">
        <f t="shared" si="7"/>
        <v>243676</v>
      </c>
      <c r="F19" s="22">
        <f t="shared" si="5"/>
        <v>244075</v>
      </c>
      <c r="G19" s="23">
        <v>25</v>
      </c>
      <c r="H19" s="23"/>
      <c r="I19" s="57" t="s">
        <v>47</v>
      </c>
      <c r="J19" s="99">
        <f t="shared" si="6"/>
        <v>0</v>
      </c>
    </row>
    <row r="20" spans="1:10" x14ac:dyDescent="0.2">
      <c r="A20" s="47" t="s">
        <v>852</v>
      </c>
      <c r="B20" s="47"/>
      <c r="C20" s="47"/>
      <c r="D20" s="23">
        <v>100</v>
      </c>
      <c r="E20" s="22">
        <f t="shared" si="7"/>
        <v>244076</v>
      </c>
      <c r="F20" s="22">
        <f t="shared" si="5"/>
        <v>244175</v>
      </c>
      <c r="G20" s="23">
        <v>25</v>
      </c>
      <c r="H20" s="23"/>
      <c r="I20" s="57" t="s">
        <v>47</v>
      </c>
      <c r="J20" s="99">
        <f t="shared" si="6"/>
        <v>0</v>
      </c>
    </row>
    <row r="21" spans="1:10" x14ac:dyDescent="0.2">
      <c r="A21" s="10"/>
      <c r="B21" s="10"/>
      <c r="C21" s="10"/>
      <c r="D21" s="7"/>
      <c r="E21" s="27"/>
      <c r="F21" s="27"/>
      <c r="H21" s="7"/>
      <c r="I21" s="37"/>
      <c r="J21" s="34"/>
    </row>
    <row r="22" spans="1:10" ht="15.75" x14ac:dyDescent="0.25">
      <c r="A22" s="150" t="s">
        <v>343</v>
      </c>
      <c r="B22" s="151"/>
      <c r="C22" s="151"/>
      <c r="D22" s="96"/>
      <c r="E22" s="152"/>
      <c r="F22" s="152"/>
      <c r="G22" s="96"/>
      <c r="H22" s="96"/>
      <c r="I22" s="153"/>
      <c r="J22" s="95"/>
    </row>
    <row r="23" spans="1:10" x14ac:dyDescent="0.2">
      <c r="A23" s="142" t="s">
        <v>345</v>
      </c>
      <c r="B23" s="142"/>
      <c r="C23" s="142"/>
      <c r="D23" s="177">
        <v>25</v>
      </c>
      <c r="E23" s="149">
        <f>SUM(F20+1)</f>
        <v>244176</v>
      </c>
      <c r="F23" s="149">
        <f t="shared" si="5"/>
        <v>244200</v>
      </c>
      <c r="G23" s="177">
        <v>5</v>
      </c>
      <c r="H23" s="177"/>
      <c r="I23" s="143" t="s">
        <v>344</v>
      </c>
      <c r="J23" s="144">
        <f t="shared" si="6"/>
        <v>0</v>
      </c>
    </row>
    <row r="24" spans="1:10" ht="15.75" x14ac:dyDescent="0.25">
      <c r="A24" s="36"/>
      <c r="B24" s="10"/>
      <c r="C24" s="10"/>
      <c r="D24" s="7"/>
      <c r="E24" s="27"/>
      <c r="F24" s="27"/>
      <c r="H24" s="7"/>
      <c r="I24" s="37"/>
      <c r="J24" s="34"/>
    </row>
    <row r="25" spans="1:10" ht="15.75" x14ac:dyDescent="0.25">
      <c r="A25" s="150" t="s">
        <v>32</v>
      </c>
      <c r="B25" s="151"/>
      <c r="C25" s="151"/>
      <c r="D25" s="96"/>
      <c r="E25" s="152"/>
      <c r="F25" s="152"/>
      <c r="G25" s="96"/>
      <c r="H25" s="96"/>
      <c r="I25" s="153"/>
      <c r="J25" s="95"/>
    </row>
    <row r="26" spans="1:10" x14ac:dyDescent="0.2">
      <c r="A26" s="142" t="s">
        <v>10</v>
      </c>
      <c r="B26" s="142"/>
      <c r="C26" s="142"/>
      <c r="D26" s="177">
        <v>50</v>
      </c>
      <c r="E26" s="149">
        <f>SUM(F23+1)</f>
        <v>244201</v>
      </c>
      <c r="F26" s="149">
        <f t="shared" si="5"/>
        <v>244250</v>
      </c>
      <c r="G26" s="177">
        <v>5</v>
      </c>
      <c r="H26" s="177"/>
      <c r="I26" s="143" t="s">
        <v>49</v>
      </c>
      <c r="J26" s="144">
        <f>MOD(D26,25)</f>
        <v>0</v>
      </c>
    </row>
    <row r="27" spans="1:10" x14ac:dyDescent="0.2">
      <c r="A27" s="47" t="s">
        <v>182</v>
      </c>
      <c r="B27" s="47"/>
      <c r="C27" s="47"/>
      <c r="D27" s="23">
        <v>25</v>
      </c>
      <c r="E27" s="22">
        <f>SUM(F26+1)</f>
        <v>244251</v>
      </c>
      <c r="F27" s="22">
        <f t="shared" si="5"/>
        <v>244275</v>
      </c>
      <c r="G27" s="23">
        <v>5</v>
      </c>
      <c r="H27" s="23"/>
      <c r="I27" s="57" t="s">
        <v>49</v>
      </c>
      <c r="J27" s="99">
        <f t="shared" ref="J27" si="8">MOD(D27,25)</f>
        <v>0</v>
      </c>
    </row>
    <row r="28" spans="1:10" s="17" customFormat="1" ht="15.75" x14ac:dyDescent="0.25">
      <c r="A28" s="54"/>
      <c r="B28" s="36"/>
      <c r="C28" s="36"/>
      <c r="D28" s="4"/>
      <c r="E28" s="27"/>
      <c r="F28" s="27"/>
      <c r="G28" s="4"/>
      <c r="H28" s="4"/>
      <c r="I28" s="26"/>
      <c r="J28" s="36"/>
    </row>
    <row r="29" spans="1:10" ht="15.75" x14ac:dyDescent="0.25">
      <c r="A29" s="150" t="s">
        <v>30</v>
      </c>
      <c r="B29" s="151"/>
      <c r="C29" s="151"/>
      <c r="D29" s="96"/>
      <c r="E29" s="152"/>
      <c r="F29" s="152"/>
      <c r="G29" s="96"/>
      <c r="H29" s="96"/>
      <c r="I29" s="153"/>
      <c r="J29" s="151"/>
    </row>
    <row r="30" spans="1:10" x14ac:dyDescent="0.2">
      <c r="A30" s="142" t="s">
        <v>7</v>
      </c>
      <c r="B30" s="142"/>
      <c r="C30" s="142"/>
      <c r="D30" s="177">
        <v>25</v>
      </c>
      <c r="E30" s="149">
        <f>SUM(F27+1)</f>
        <v>244276</v>
      </c>
      <c r="F30" s="149">
        <f t="shared" si="5"/>
        <v>244300</v>
      </c>
      <c r="G30" s="177">
        <v>5</v>
      </c>
      <c r="H30" s="177"/>
      <c r="I30" s="143" t="s">
        <v>48</v>
      </c>
      <c r="J30" s="144">
        <f t="shared" ref="J30:J31" si="9">MOD(D30,25)</f>
        <v>0</v>
      </c>
    </row>
    <row r="31" spans="1:10" x14ac:dyDescent="0.2">
      <c r="A31" s="47" t="s">
        <v>34</v>
      </c>
      <c r="B31" s="47"/>
      <c r="C31" s="47"/>
      <c r="D31" s="23">
        <v>25</v>
      </c>
      <c r="E31" s="22">
        <f>SUM(F30+1)</f>
        <v>244301</v>
      </c>
      <c r="F31" s="22">
        <f t="shared" si="5"/>
        <v>244325</v>
      </c>
      <c r="G31" s="23">
        <v>5</v>
      </c>
      <c r="H31" s="23"/>
      <c r="I31" s="57" t="s">
        <v>48</v>
      </c>
      <c r="J31" s="99">
        <f t="shared" si="9"/>
        <v>0</v>
      </c>
    </row>
    <row r="32" spans="1:10" x14ac:dyDescent="0.2">
      <c r="A32" s="10"/>
      <c r="B32" s="10"/>
      <c r="C32" s="10"/>
      <c r="D32" s="7"/>
      <c r="E32" s="27"/>
      <c r="F32" s="27"/>
      <c r="H32" s="7"/>
      <c r="I32" s="37"/>
      <c r="J32" s="10"/>
    </row>
    <row r="33" spans="1:10" ht="15.75" x14ac:dyDescent="0.25">
      <c r="A33" s="150" t="s">
        <v>33</v>
      </c>
      <c r="B33" s="151"/>
      <c r="C33" s="151"/>
      <c r="D33" s="96"/>
      <c r="E33" s="152"/>
      <c r="F33" s="152"/>
      <c r="G33" s="96"/>
      <c r="H33" s="96"/>
      <c r="I33" s="153"/>
      <c r="J33" s="151"/>
    </row>
    <row r="34" spans="1:10" x14ac:dyDescent="0.2">
      <c r="A34" s="142" t="s">
        <v>11</v>
      </c>
      <c r="B34" s="142"/>
      <c r="C34" s="142"/>
      <c r="D34" s="177">
        <v>25</v>
      </c>
      <c r="E34" s="149">
        <f>SUM(F31+1)</f>
        <v>244326</v>
      </c>
      <c r="F34" s="149">
        <f t="shared" si="5"/>
        <v>244350</v>
      </c>
      <c r="G34" s="177">
        <v>5</v>
      </c>
      <c r="H34" s="177"/>
      <c r="I34" s="143" t="s">
        <v>50</v>
      </c>
      <c r="J34" s="144">
        <f>MOD(D34,25)</f>
        <v>0</v>
      </c>
    </row>
    <row r="35" spans="1:10" ht="15.75" thickBot="1" x14ac:dyDescent="0.25">
      <c r="A35" s="103" t="s">
        <v>12</v>
      </c>
      <c r="B35" s="103"/>
      <c r="C35" s="103"/>
      <c r="D35" s="111">
        <v>25</v>
      </c>
      <c r="E35" s="104">
        <f>SUM(F34+1)</f>
        <v>244351</v>
      </c>
      <c r="F35" s="104">
        <f t="shared" si="5"/>
        <v>244375</v>
      </c>
      <c r="G35" s="111">
        <v>5</v>
      </c>
      <c r="H35" s="111"/>
      <c r="I35" s="105" t="s">
        <v>50</v>
      </c>
      <c r="J35" s="106">
        <f>MOD(D35,25)</f>
        <v>0</v>
      </c>
    </row>
    <row r="36" spans="1:10" ht="15.75" x14ac:dyDescent="0.25">
      <c r="A36" s="49" t="s">
        <v>107</v>
      </c>
      <c r="B36" s="10"/>
      <c r="C36" s="10"/>
      <c r="D36" s="4">
        <f>SUM(D16:D35)</f>
        <v>2500</v>
      </c>
      <c r="E36" s="10"/>
      <c r="F36" s="10"/>
      <c r="G36" s="10"/>
      <c r="H36" s="10"/>
      <c r="I36" s="37"/>
      <c r="J36" s="10"/>
    </row>
    <row r="37" spans="1:10" ht="15.75" x14ac:dyDescent="0.25">
      <c r="A37" s="36" t="s">
        <v>108</v>
      </c>
      <c r="B37" s="10"/>
      <c r="C37" s="10"/>
      <c r="D37" s="110">
        <f>D12+D36</f>
        <v>14575</v>
      </c>
      <c r="E37" s="10"/>
      <c r="F37" s="10"/>
      <c r="G37" s="36">
        <f>SUM(G5:G36)</f>
        <v>535</v>
      </c>
      <c r="H37" s="36">
        <f>SUM(H11:H36)</f>
        <v>300</v>
      </c>
      <c r="I37" s="37"/>
      <c r="J37" s="36">
        <f>SUM(J11:J36)</f>
        <v>0</v>
      </c>
    </row>
    <row r="38" spans="1:10" x14ac:dyDescent="0.2">
      <c r="A38" s="10"/>
      <c r="B38" s="10"/>
      <c r="C38" s="10"/>
      <c r="D38" s="7"/>
      <c r="E38" s="10"/>
      <c r="F38" s="10"/>
      <c r="G38" s="10"/>
      <c r="H38" s="10"/>
      <c r="I38" s="37"/>
      <c r="J38" s="10"/>
    </row>
    <row r="39" spans="1:10" x14ac:dyDescent="0.2">
      <c r="A39" s="10"/>
      <c r="B39" s="10"/>
      <c r="C39" s="10"/>
      <c r="D39" s="7"/>
      <c r="E39" s="10"/>
      <c r="F39" s="10"/>
      <c r="G39" s="10"/>
      <c r="H39" s="10"/>
      <c r="I39" s="37"/>
      <c r="J39" s="10"/>
    </row>
    <row r="40" spans="1:10" x14ac:dyDescent="0.2">
      <c r="A40" s="10" t="s">
        <v>40</v>
      </c>
      <c r="B40" s="10"/>
      <c r="C40" s="10"/>
      <c r="D40" s="112">
        <f>F35-E5+1</f>
        <v>14575</v>
      </c>
      <c r="E40" s="10"/>
      <c r="F40" s="10"/>
      <c r="G40" s="10"/>
      <c r="H40" s="10"/>
      <c r="I40" s="37"/>
      <c r="J40" s="10"/>
    </row>
    <row r="41" spans="1:10" x14ac:dyDescent="0.2">
      <c r="A41" s="10"/>
      <c r="B41" s="10"/>
      <c r="C41" s="10"/>
      <c r="D41" s="7"/>
      <c r="E41" s="10"/>
      <c r="F41" s="10"/>
      <c r="G41" s="10"/>
      <c r="H41" s="10"/>
      <c r="I41" s="37"/>
      <c r="J41" s="10"/>
    </row>
    <row r="42" spans="1:10" x14ac:dyDescent="0.2">
      <c r="A42" s="7"/>
      <c r="B42" s="7"/>
      <c r="C42" s="7"/>
      <c r="D42" s="7"/>
      <c r="E42" s="7"/>
      <c r="F42" s="7"/>
      <c r="H42" s="7"/>
      <c r="I42" s="8"/>
      <c r="J42" s="7"/>
    </row>
    <row r="43" spans="1:10" x14ac:dyDescent="0.2">
      <c r="A43" s="7"/>
      <c r="B43" s="7"/>
      <c r="C43" s="7"/>
      <c r="D43" s="7"/>
      <c r="E43" s="7"/>
      <c r="F43" s="7"/>
      <c r="H43" s="7"/>
      <c r="I43" s="8"/>
      <c r="J43" s="7"/>
    </row>
    <row r="44" spans="1:10" x14ac:dyDescent="0.2">
      <c r="A44" s="7"/>
      <c r="B44" s="7"/>
      <c r="C44" s="7"/>
      <c r="D44" s="7"/>
      <c r="E44" s="7"/>
      <c r="F44" s="7"/>
      <c r="H44" s="7"/>
      <c r="I44" s="8"/>
      <c r="J44" s="7"/>
    </row>
    <row r="45" spans="1:10" x14ac:dyDescent="0.2">
      <c r="A45" s="7"/>
      <c r="B45" s="7"/>
      <c r="C45" s="7"/>
      <c r="D45" s="7"/>
      <c r="E45" s="7"/>
      <c r="F45" s="7"/>
      <c r="H45" s="7"/>
      <c r="I45" s="8"/>
      <c r="J45" s="7"/>
    </row>
    <row r="46" spans="1:10" x14ac:dyDescent="0.2">
      <c r="A46" s="7"/>
      <c r="B46" s="7"/>
      <c r="C46" s="7"/>
      <c r="D46" s="7"/>
      <c r="E46" s="7"/>
      <c r="F46" s="7"/>
      <c r="H46" s="7"/>
      <c r="I46" s="8"/>
      <c r="J46" s="7"/>
    </row>
    <row r="47" spans="1:10" x14ac:dyDescent="0.2">
      <c r="A47" s="7"/>
      <c r="B47" s="7"/>
      <c r="C47" s="7"/>
      <c r="D47" s="7"/>
      <c r="E47" s="7"/>
      <c r="F47" s="7"/>
      <c r="H47" s="7"/>
      <c r="I47" s="8"/>
      <c r="J47" s="7"/>
    </row>
    <row r="48" spans="1:10" x14ac:dyDescent="0.2">
      <c r="A48" s="7"/>
      <c r="B48" s="7"/>
      <c r="C48" s="7"/>
      <c r="D48" s="7"/>
      <c r="E48" s="7"/>
      <c r="F48" s="7"/>
      <c r="H48" s="7"/>
      <c r="I48" s="8"/>
      <c r="J48" s="7"/>
    </row>
  </sheetData>
  <sheetProtection sheet="1" selectLockedCells="1"/>
  <mergeCells count="2">
    <mergeCell ref="E3:F3"/>
    <mergeCell ref="H1:I1"/>
  </mergeCells>
  <conditionalFormatting sqref="A5:J11 A16:J20 A23:J23 A26:J27 A30:J31 A34:J35">
    <cfRule type="expression" dxfId="74" priority="2">
      <formula>MOD(ROW(),2)=0</formula>
    </cfRule>
  </conditionalFormatting>
  <conditionalFormatting sqref="D5:D11 G5:H11 D16:D20 G16:H20 D23 G23:H23 D26:D27 G26:H27 D30:D31 G30:H31 D34:D35 G34:H35">
    <cfRule type="cellIs" dxfId="73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6"/>
  <sheetViews>
    <sheetView topLeftCell="A4" zoomScaleNormal="75" zoomScalePageLayoutView="75" workbookViewId="0">
      <selection activeCell="G40" sqref="G40"/>
    </sheetView>
  </sheetViews>
  <sheetFormatPr defaultColWidth="9.140625" defaultRowHeight="1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6" width="9.140625" style="3" bestFit="1" customWidth="1"/>
    <col min="7" max="7" width="9.140625" style="7" bestFit="1" customWidth="1"/>
    <col min="8" max="8" width="11.5703125" style="3" bestFit="1" customWidth="1"/>
    <col min="9" max="9" width="9.140625" style="2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Totals!B16</f>
        <v>1022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47" t="s">
        <v>565</v>
      </c>
      <c r="B5" s="137">
        <v>3360</v>
      </c>
      <c r="C5" s="108">
        <f>SUM(B5*0.8)</f>
        <v>2688</v>
      </c>
      <c r="D5" s="109">
        <f>MROUND(C5, 25)</f>
        <v>2700</v>
      </c>
      <c r="E5" s="22">
        <f>SUM('HD11-JD3'!F35,1)</f>
        <v>244376</v>
      </c>
      <c r="F5" s="22">
        <f t="shared" ref="F5:F10" si="0">SUM(E5+D5-1)</f>
        <v>247075</v>
      </c>
      <c r="G5" s="23">
        <v>50</v>
      </c>
      <c r="H5" s="23"/>
      <c r="I5" s="57" t="s">
        <v>47</v>
      </c>
      <c r="J5" s="99">
        <f t="shared" ref="J5:J10" si="1">MOD(D5,25)</f>
        <v>0</v>
      </c>
    </row>
    <row r="6" spans="1:10" x14ac:dyDescent="0.2">
      <c r="A6" s="145" t="s">
        <v>566</v>
      </c>
      <c r="B6" s="137">
        <v>1639</v>
      </c>
      <c r="C6" s="108">
        <f t="shared" ref="C6:C10" si="2">SUM(B6*0.8)</f>
        <v>1311.2</v>
      </c>
      <c r="D6" s="109">
        <f t="shared" ref="D6:D10" si="3">MROUND(C6, 25)</f>
        <v>1300</v>
      </c>
      <c r="E6" s="22">
        <f>SUM(F5+1)</f>
        <v>247076</v>
      </c>
      <c r="F6" s="22">
        <f t="shared" si="0"/>
        <v>248375</v>
      </c>
      <c r="G6" s="23">
        <v>50</v>
      </c>
      <c r="H6" s="23"/>
      <c r="I6" s="57" t="s">
        <v>47</v>
      </c>
      <c r="J6" s="99">
        <f t="shared" si="1"/>
        <v>0</v>
      </c>
    </row>
    <row r="7" spans="1:10" x14ac:dyDescent="0.2">
      <c r="A7" s="147" t="s">
        <v>567</v>
      </c>
      <c r="B7" s="137">
        <v>2624</v>
      </c>
      <c r="C7" s="108">
        <f t="shared" si="2"/>
        <v>2099.2000000000003</v>
      </c>
      <c r="D7" s="109">
        <f t="shared" si="3"/>
        <v>2100</v>
      </c>
      <c r="E7" s="22">
        <f>SUM(F6+1)</f>
        <v>248376</v>
      </c>
      <c r="F7" s="22">
        <f t="shared" si="0"/>
        <v>250475</v>
      </c>
      <c r="G7" s="23">
        <v>50</v>
      </c>
      <c r="H7" s="23"/>
      <c r="I7" s="57" t="s">
        <v>47</v>
      </c>
      <c r="J7" s="99">
        <f t="shared" si="1"/>
        <v>0</v>
      </c>
    </row>
    <row r="8" spans="1:10" x14ac:dyDescent="0.2">
      <c r="A8" s="145" t="s">
        <v>568</v>
      </c>
      <c r="B8" s="137">
        <v>2169</v>
      </c>
      <c r="C8" s="108">
        <f t="shared" si="2"/>
        <v>1735.2</v>
      </c>
      <c r="D8" s="109">
        <f t="shared" si="3"/>
        <v>1725</v>
      </c>
      <c r="E8" s="22">
        <f t="shared" ref="E8:E10" si="4">SUM(F7+1)</f>
        <v>250476</v>
      </c>
      <c r="F8" s="22">
        <f t="shared" si="0"/>
        <v>252200</v>
      </c>
      <c r="G8" s="23">
        <v>50</v>
      </c>
      <c r="H8" s="23"/>
      <c r="I8" s="57" t="s">
        <v>47</v>
      </c>
      <c r="J8" s="99">
        <f t="shared" si="1"/>
        <v>0</v>
      </c>
    </row>
    <row r="9" spans="1:10" x14ac:dyDescent="0.2">
      <c r="A9" s="145" t="s">
        <v>569</v>
      </c>
      <c r="B9" s="137">
        <v>3276</v>
      </c>
      <c r="C9" s="108">
        <f t="shared" si="2"/>
        <v>2620.8000000000002</v>
      </c>
      <c r="D9" s="109">
        <f t="shared" si="3"/>
        <v>2625</v>
      </c>
      <c r="E9" s="22">
        <f t="shared" si="4"/>
        <v>252201</v>
      </c>
      <c r="F9" s="22">
        <f t="shared" si="0"/>
        <v>254825</v>
      </c>
      <c r="G9" s="23">
        <v>50</v>
      </c>
      <c r="H9" s="23"/>
      <c r="I9" s="57" t="s">
        <v>47</v>
      </c>
      <c r="J9" s="99">
        <f t="shared" si="1"/>
        <v>0</v>
      </c>
    </row>
    <row r="10" spans="1:10" ht="15.75" thickBot="1" x14ac:dyDescent="0.25">
      <c r="A10" s="148" t="s">
        <v>570</v>
      </c>
      <c r="B10" s="138">
        <v>2219</v>
      </c>
      <c r="C10" s="124">
        <f t="shared" si="2"/>
        <v>1775.2</v>
      </c>
      <c r="D10" s="126">
        <f t="shared" si="3"/>
        <v>1775</v>
      </c>
      <c r="E10" s="104">
        <f t="shared" si="4"/>
        <v>254826</v>
      </c>
      <c r="F10" s="104">
        <f t="shared" si="0"/>
        <v>256600</v>
      </c>
      <c r="G10" s="111">
        <v>50</v>
      </c>
      <c r="H10" s="111"/>
      <c r="I10" s="105" t="s">
        <v>47</v>
      </c>
      <c r="J10" s="106">
        <f t="shared" si="1"/>
        <v>0</v>
      </c>
    </row>
    <row r="11" spans="1:10" ht="15.75" x14ac:dyDescent="0.25">
      <c r="A11" s="49" t="s">
        <v>109</v>
      </c>
      <c r="B11" s="31">
        <f>SUM(B5:B10)</f>
        <v>15287</v>
      </c>
      <c r="C11" s="31"/>
      <c r="D11" s="110">
        <f>SUM(D5:D10)</f>
        <v>12225</v>
      </c>
      <c r="E11" s="10"/>
      <c r="F11" s="10"/>
      <c r="G11" s="110"/>
      <c r="H11" s="7"/>
      <c r="I11" s="37"/>
      <c r="J11" s="34"/>
    </row>
    <row r="12" spans="1:10" x14ac:dyDescent="0.2">
      <c r="A12" s="10"/>
      <c r="B12" s="10"/>
      <c r="C12" s="10"/>
      <c r="D12" s="7"/>
      <c r="E12" s="10"/>
      <c r="F12" s="10"/>
      <c r="H12" s="7"/>
      <c r="I12" s="37"/>
      <c r="J12" s="34"/>
    </row>
    <row r="13" spans="1:10" ht="16.5" thickBot="1" x14ac:dyDescent="0.3">
      <c r="A13" s="53" t="s">
        <v>6</v>
      </c>
      <c r="B13" s="10"/>
      <c r="C13" s="10"/>
      <c r="D13" s="7"/>
      <c r="E13" s="10"/>
      <c r="F13" s="10"/>
      <c r="H13" s="7"/>
      <c r="I13" s="37"/>
      <c r="J13" s="34"/>
    </row>
    <row r="14" spans="1:10" ht="15.75" x14ac:dyDescent="0.25">
      <c r="A14" s="36" t="s">
        <v>31</v>
      </c>
      <c r="B14" s="10"/>
      <c r="C14" s="10"/>
      <c r="D14" s="7"/>
      <c r="E14" s="27"/>
      <c r="F14" s="27"/>
      <c r="H14" s="7"/>
      <c r="I14" s="37"/>
      <c r="J14" s="34"/>
    </row>
    <row r="15" spans="1:10" x14ac:dyDescent="0.2">
      <c r="A15" s="47" t="s">
        <v>8</v>
      </c>
      <c r="B15" s="47"/>
      <c r="C15" s="47"/>
      <c r="D15" s="23">
        <v>1300</v>
      </c>
      <c r="E15" s="22">
        <f>SUM(F10+1)</f>
        <v>256601</v>
      </c>
      <c r="F15" s="22">
        <f t="shared" ref="F15:F22" si="5">SUM(E15+D15-1)</f>
        <v>257900</v>
      </c>
      <c r="G15" s="23">
        <v>50</v>
      </c>
      <c r="H15" s="23">
        <v>300</v>
      </c>
      <c r="I15" s="57" t="s">
        <v>47</v>
      </c>
      <c r="J15" s="99">
        <f t="shared" ref="J15:J22" si="6">MOD(D15,25)</f>
        <v>0</v>
      </c>
    </row>
    <row r="16" spans="1:10" x14ac:dyDescent="0.2">
      <c r="A16" s="47" t="s">
        <v>9</v>
      </c>
      <c r="B16" s="47"/>
      <c r="C16" s="47"/>
      <c r="D16" s="23">
        <v>50</v>
      </c>
      <c r="E16" s="22">
        <f>SUM(F15+1)</f>
        <v>257901</v>
      </c>
      <c r="F16" s="22">
        <f t="shared" si="5"/>
        <v>257950</v>
      </c>
      <c r="G16" s="23">
        <v>25</v>
      </c>
      <c r="H16" s="23"/>
      <c r="I16" s="57" t="s">
        <v>47</v>
      </c>
      <c r="J16" s="99">
        <f t="shared" si="6"/>
        <v>0</v>
      </c>
    </row>
    <row r="17" spans="1:10" x14ac:dyDescent="0.2">
      <c r="A17" s="47" t="s">
        <v>14</v>
      </c>
      <c r="B17" s="47"/>
      <c r="C17" s="47"/>
      <c r="D17" s="23">
        <v>200</v>
      </c>
      <c r="E17" s="22">
        <f t="shared" ref="E17:E19" si="7">SUM(F16+1)</f>
        <v>257951</v>
      </c>
      <c r="F17" s="22">
        <f t="shared" si="5"/>
        <v>258150</v>
      </c>
      <c r="G17" s="23">
        <v>25</v>
      </c>
      <c r="H17" s="23"/>
      <c r="I17" s="57" t="s">
        <v>47</v>
      </c>
      <c r="J17" s="99">
        <f t="shared" si="6"/>
        <v>0</v>
      </c>
    </row>
    <row r="18" spans="1:10" x14ac:dyDescent="0.2">
      <c r="A18" s="47" t="s">
        <v>260</v>
      </c>
      <c r="B18" s="47"/>
      <c r="C18" s="47"/>
      <c r="D18" s="23">
        <v>300</v>
      </c>
      <c r="E18" s="22">
        <f t="shared" si="7"/>
        <v>258151</v>
      </c>
      <c r="F18" s="22">
        <f t="shared" si="5"/>
        <v>258450</v>
      </c>
      <c r="G18" s="23">
        <v>25</v>
      </c>
      <c r="H18" s="23"/>
      <c r="I18" s="57" t="s">
        <v>47</v>
      </c>
      <c r="J18" s="99">
        <f t="shared" si="6"/>
        <v>0</v>
      </c>
    </row>
    <row r="19" spans="1:10" x14ac:dyDescent="0.2">
      <c r="A19" s="47" t="s">
        <v>852</v>
      </c>
      <c r="B19" s="47"/>
      <c r="C19" s="47"/>
      <c r="D19" s="23">
        <v>100</v>
      </c>
      <c r="E19" s="22">
        <f t="shared" si="7"/>
        <v>258451</v>
      </c>
      <c r="F19" s="22">
        <f t="shared" si="5"/>
        <v>258550</v>
      </c>
      <c r="G19" s="23">
        <v>25</v>
      </c>
      <c r="H19" s="23"/>
      <c r="I19" s="57" t="s">
        <v>47</v>
      </c>
      <c r="J19" s="99">
        <f t="shared" si="6"/>
        <v>0</v>
      </c>
    </row>
    <row r="20" spans="1:10" x14ac:dyDescent="0.2">
      <c r="A20" s="10"/>
      <c r="B20" s="10"/>
      <c r="C20" s="10"/>
      <c r="D20" s="7"/>
      <c r="E20" s="27"/>
      <c r="F20" s="27"/>
      <c r="H20" s="7"/>
      <c r="I20" s="37"/>
      <c r="J20" s="34"/>
    </row>
    <row r="21" spans="1:10" ht="15.75" x14ac:dyDescent="0.25">
      <c r="A21" s="36" t="s">
        <v>343</v>
      </c>
      <c r="B21" s="10"/>
      <c r="C21" s="10"/>
      <c r="D21" s="7"/>
      <c r="E21" s="27"/>
      <c r="F21" s="27"/>
      <c r="H21" s="7"/>
      <c r="I21" s="37"/>
      <c r="J21" s="34"/>
    </row>
    <row r="22" spans="1:10" x14ac:dyDescent="0.2">
      <c r="A22" s="47" t="s">
        <v>345</v>
      </c>
      <c r="B22" s="47"/>
      <c r="C22" s="47"/>
      <c r="D22" s="23">
        <v>25</v>
      </c>
      <c r="E22" s="22">
        <f>SUM(F19+1)</f>
        <v>258551</v>
      </c>
      <c r="F22" s="22">
        <f t="shared" si="5"/>
        <v>258575</v>
      </c>
      <c r="G22" s="23">
        <v>5</v>
      </c>
      <c r="H22" s="23"/>
      <c r="I22" s="57" t="s">
        <v>344</v>
      </c>
      <c r="J22" s="99">
        <f t="shared" si="6"/>
        <v>0</v>
      </c>
    </row>
    <row r="23" spans="1:10" ht="15.75" x14ac:dyDescent="0.25">
      <c r="A23" s="36"/>
      <c r="B23" s="10"/>
      <c r="C23" s="10"/>
      <c r="D23" s="7"/>
      <c r="E23" s="10"/>
      <c r="F23" s="10"/>
      <c r="H23" s="7"/>
      <c r="I23" s="37"/>
      <c r="J23" s="34"/>
    </row>
    <row r="24" spans="1:10" ht="15.75" x14ac:dyDescent="0.25">
      <c r="A24" s="36" t="s">
        <v>32</v>
      </c>
      <c r="B24" s="10"/>
      <c r="C24" s="10"/>
      <c r="D24" s="7"/>
      <c r="E24" s="10"/>
      <c r="F24" s="10"/>
      <c r="H24" s="7"/>
      <c r="I24" s="37"/>
      <c r="J24" s="34"/>
    </row>
    <row r="25" spans="1:10" x14ac:dyDescent="0.2">
      <c r="A25" s="47" t="s">
        <v>10</v>
      </c>
      <c r="B25" s="47"/>
      <c r="C25" s="47"/>
      <c r="D25" s="23">
        <v>50</v>
      </c>
      <c r="E25" s="22">
        <f>SUM(F22+1)</f>
        <v>258576</v>
      </c>
      <c r="F25" s="22">
        <f>SUM(E25+D25-1)</f>
        <v>258625</v>
      </c>
      <c r="G25" s="23">
        <v>5</v>
      </c>
      <c r="H25" s="23"/>
      <c r="I25" s="57" t="s">
        <v>49</v>
      </c>
      <c r="J25" s="99">
        <f>MOD(D25,25)</f>
        <v>0</v>
      </c>
    </row>
    <row r="26" spans="1:10" x14ac:dyDescent="0.2">
      <c r="A26" s="47" t="s">
        <v>182</v>
      </c>
      <c r="B26" s="47"/>
      <c r="C26" s="47"/>
      <c r="D26" s="23">
        <v>25</v>
      </c>
      <c r="E26" s="22">
        <f>SUM(F25+1)</f>
        <v>258626</v>
      </c>
      <c r="F26" s="22">
        <f>SUM(E26+D26-1)</f>
        <v>258650</v>
      </c>
      <c r="G26" s="23">
        <v>5</v>
      </c>
      <c r="H26" s="23"/>
      <c r="I26" s="57" t="s">
        <v>49</v>
      </c>
      <c r="J26" s="99">
        <f>MOD(D26,25)</f>
        <v>0</v>
      </c>
    </row>
    <row r="27" spans="1:10" x14ac:dyDescent="0.2">
      <c r="A27" s="10"/>
      <c r="B27" s="10"/>
      <c r="C27" s="10"/>
      <c r="D27" s="7"/>
      <c r="E27" s="27"/>
      <c r="F27" s="27"/>
      <c r="H27" s="7"/>
      <c r="I27" s="37"/>
      <c r="J27" s="10"/>
    </row>
    <row r="28" spans="1:10" ht="15.75" x14ac:dyDescent="0.25">
      <c r="A28" s="36" t="s">
        <v>30</v>
      </c>
      <c r="B28" s="10"/>
      <c r="C28" s="10"/>
      <c r="D28" s="7"/>
      <c r="E28" s="10"/>
      <c r="F28" s="10"/>
      <c r="H28" s="7"/>
      <c r="I28" s="37"/>
      <c r="J28" s="10"/>
    </row>
    <row r="29" spans="1:10" x14ac:dyDescent="0.2">
      <c r="A29" s="47" t="s">
        <v>7</v>
      </c>
      <c r="B29" s="47"/>
      <c r="C29" s="47"/>
      <c r="D29" s="23">
        <v>25</v>
      </c>
      <c r="E29" s="22">
        <f>SUM(F26+1)</f>
        <v>258651</v>
      </c>
      <c r="F29" s="22">
        <f t="shared" ref="F29:F34" si="8">SUM(E29+D29-1)</f>
        <v>258675</v>
      </c>
      <c r="G29" s="23">
        <v>5</v>
      </c>
      <c r="H29" s="23"/>
      <c r="I29" s="57" t="s">
        <v>48</v>
      </c>
      <c r="J29" s="99">
        <f t="shared" ref="J29:J30" si="9">MOD(D29,25)</f>
        <v>0</v>
      </c>
    </row>
    <row r="30" spans="1:10" x14ac:dyDescent="0.2">
      <c r="A30" s="47" t="s">
        <v>34</v>
      </c>
      <c r="B30" s="47"/>
      <c r="C30" s="47"/>
      <c r="D30" s="23">
        <v>25</v>
      </c>
      <c r="E30" s="22">
        <f>SUM(F29+1)</f>
        <v>258676</v>
      </c>
      <c r="F30" s="22">
        <f t="shared" si="8"/>
        <v>258700</v>
      </c>
      <c r="G30" s="23">
        <v>5</v>
      </c>
      <c r="H30" s="23"/>
      <c r="I30" s="57" t="s">
        <v>48</v>
      </c>
      <c r="J30" s="99">
        <f t="shared" si="9"/>
        <v>0</v>
      </c>
    </row>
    <row r="31" spans="1:10" s="17" customFormat="1" ht="15.75" x14ac:dyDescent="0.25">
      <c r="A31" s="36"/>
      <c r="B31" s="36"/>
      <c r="C31" s="36"/>
      <c r="D31" s="4"/>
      <c r="E31" s="38"/>
      <c r="F31" s="38"/>
      <c r="G31" s="4"/>
      <c r="H31" s="4"/>
      <c r="I31" s="26"/>
      <c r="J31" s="36"/>
    </row>
    <row r="32" spans="1:10" ht="15.75" x14ac:dyDescent="0.25">
      <c r="A32" s="36" t="s">
        <v>33</v>
      </c>
      <c r="B32" s="10"/>
      <c r="C32" s="10"/>
      <c r="D32" s="7"/>
      <c r="E32" s="10"/>
      <c r="F32" s="10"/>
      <c r="H32" s="7"/>
      <c r="I32" s="37"/>
      <c r="J32" s="10"/>
    </row>
    <row r="33" spans="1:10" x14ac:dyDescent="0.2">
      <c r="A33" s="47" t="s">
        <v>11</v>
      </c>
      <c r="B33" s="47"/>
      <c r="C33" s="47"/>
      <c r="D33" s="23">
        <v>25</v>
      </c>
      <c r="E33" s="22">
        <f>SUM(F30+1)</f>
        <v>258701</v>
      </c>
      <c r="F33" s="22">
        <f t="shared" si="8"/>
        <v>258725</v>
      </c>
      <c r="G33" s="23">
        <v>5</v>
      </c>
      <c r="H33" s="23"/>
      <c r="I33" s="57" t="s">
        <v>50</v>
      </c>
      <c r="J33" s="99">
        <f>MOD(D33,25)</f>
        <v>0</v>
      </c>
    </row>
    <row r="34" spans="1:10" ht="15.75" thickBot="1" x14ac:dyDescent="0.25">
      <c r="A34" s="103" t="s">
        <v>12</v>
      </c>
      <c r="B34" s="103"/>
      <c r="C34" s="103"/>
      <c r="D34" s="111">
        <v>25</v>
      </c>
      <c r="E34" s="104">
        <f t="shared" ref="E34" si="10">SUM(F33+1)</f>
        <v>258726</v>
      </c>
      <c r="F34" s="104">
        <f t="shared" si="8"/>
        <v>258750</v>
      </c>
      <c r="G34" s="111">
        <v>5</v>
      </c>
      <c r="H34" s="111"/>
      <c r="I34" s="105" t="s">
        <v>50</v>
      </c>
      <c r="J34" s="106">
        <f>MOD(D34,25)</f>
        <v>0</v>
      </c>
    </row>
    <row r="35" spans="1:10" ht="15.75" x14ac:dyDescent="0.25">
      <c r="A35" s="49" t="s">
        <v>110</v>
      </c>
      <c r="B35" s="10"/>
      <c r="C35" s="10"/>
      <c r="D35" s="4">
        <f>SUM(D15:D34)</f>
        <v>2150</v>
      </c>
      <c r="E35" s="10"/>
      <c r="F35" s="10"/>
      <c r="G35" s="10"/>
      <c r="H35" s="10"/>
      <c r="I35" s="37"/>
      <c r="J35" s="10"/>
    </row>
    <row r="36" spans="1:10" ht="15.75" x14ac:dyDescent="0.25">
      <c r="A36" s="36" t="s">
        <v>111</v>
      </c>
      <c r="B36" s="10"/>
      <c r="C36" s="10"/>
      <c r="D36" s="110">
        <f>D11+D35</f>
        <v>14375</v>
      </c>
      <c r="E36" s="10"/>
      <c r="F36" s="10"/>
      <c r="G36" s="36">
        <f>SUM(G5:G35)</f>
        <v>485</v>
      </c>
      <c r="H36" s="36">
        <f>SUM(H5:H35)</f>
        <v>300</v>
      </c>
      <c r="I36" s="37"/>
      <c r="J36" s="36">
        <f>SUM(J5:J35)</f>
        <v>0</v>
      </c>
    </row>
    <row r="37" spans="1:10" x14ac:dyDescent="0.2">
      <c r="A37" s="10"/>
      <c r="B37" s="10"/>
      <c r="C37" s="10"/>
      <c r="D37" s="7"/>
      <c r="E37" s="10"/>
      <c r="F37" s="10"/>
      <c r="G37" s="10"/>
      <c r="H37" s="10"/>
      <c r="I37" s="37"/>
      <c r="J37" s="10"/>
    </row>
    <row r="38" spans="1:10" x14ac:dyDescent="0.2">
      <c r="A38" s="10"/>
      <c r="B38" s="10"/>
      <c r="C38" s="10"/>
      <c r="D38" s="7"/>
      <c r="E38" s="10"/>
      <c r="F38" s="10"/>
      <c r="G38" s="10"/>
      <c r="H38" s="10"/>
      <c r="I38" s="37"/>
      <c r="J38" s="10"/>
    </row>
    <row r="39" spans="1:10" x14ac:dyDescent="0.2">
      <c r="A39" s="10" t="s">
        <v>40</v>
      </c>
      <c r="B39" s="10"/>
      <c r="C39" s="10"/>
      <c r="D39" s="112">
        <f>F34-E5+1</f>
        <v>14375</v>
      </c>
      <c r="E39" s="10"/>
      <c r="F39" s="10"/>
      <c r="G39" s="10"/>
      <c r="H39" s="10"/>
      <c r="I39" s="37"/>
      <c r="J39" s="10"/>
    </row>
    <row r="40" spans="1:10" x14ac:dyDescent="0.2">
      <c r="A40" s="7"/>
      <c r="B40" s="7"/>
      <c r="C40" s="7"/>
      <c r="D40" s="7"/>
      <c r="E40" s="7"/>
      <c r="F40" s="7"/>
      <c r="H40" s="7"/>
      <c r="I40" s="8"/>
      <c r="J40" s="7"/>
    </row>
    <row r="41" spans="1:10" x14ac:dyDescent="0.2">
      <c r="A41" s="7"/>
      <c r="B41" s="7"/>
      <c r="C41" s="7"/>
      <c r="D41" s="7"/>
      <c r="E41" s="7"/>
      <c r="F41" s="7"/>
      <c r="H41" s="7"/>
      <c r="I41" s="8"/>
      <c r="J41" s="7"/>
    </row>
    <row r="42" spans="1:10" x14ac:dyDescent="0.2">
      <c r="A42" s="7"/>
      <c r="B42" s="7"/>
      <c r="C42" s="7"/>
      <c r="D42" s="7"/>
      <c r="E42" s="7"/>
      <c r="F42" s="7"/>
      <c r="H42" s="7"/>
      <c r="I42" s="8"/>
      <c r="J42" s="7"/>
    </row>
    <row r="43" spans="1:10" x14ac:dyDescent="0.2">
      <c r="A43" s="7"/>
      <c r="B43" s="7"/>
      <c r="C43" s="7"/>
      <c r="D43" s="7"/>
      <c r="E43" s="7"/>
      <c r="F43" s="7"/>
      <c r="H43" s="7"/>
      <c r="I43" s="8"/>
      <c r="J43" s="7"/>
    </row>
    <row r="44" spans="1:10" x14ac:dyDescent="0.2">
      <c r="A44" s="7"/>
      <c r="B44" s="7"/>
      <c r="C44" s="7"/>
      <c r="D44" s="7"/>
      <c r="E44" s="7"/>
      <c r="F44" s="7"/>
      <c r="H44" s="7"/>
      <c r="I44" s="8"/>
      <c r="J44" s="7"/>
    </row>
    <row r="45" spans="1:10" x14ac:dyDescent="0.2">
      <c r="A45" s="7"/>
      <c r="B45" s="7"/>
      <c r="C45" s="7"/>
      <c r="D45" s="7"/>
      <c r="E45" s="7"/>
      <c r="F45" s="7"/>
      <c r="H45" s="7"/>
      <c r="I45" s="8"/>
      <c r="J45" s="7"/>
    </row>
    <row r="46" spans="1:10" x14ac:dyDescent="0.2">
      <c r="A46" s="7"/>
      <c r="B46" s="7"/>
      <c r="C46" s="7"/>
      <c r="D46" s="7"/>
      <c r="E46" s="7"/>
      <c r="F46" s="7"/>
      <c r="H46" s="7"/>
      <c r="I46" s="8"/>
      <c r="J46" s="7"/>
    </row>
  </sheetData>
  <sheetProtection sheet="1" selectLockedCells="1"/>
  <mergeCells count="2">
    <mergeCell ref="E3:F3"/>
    <mergeCell ref="H1:I1"/>
  </mergeCells>
  <phoneticPr fontId="0" type="noConversion"/>
  <conditionalFormatting sqref="A5:J10 A15:J19 A22:J22 A25:J26 A29:J30 A33:J34">
    <cfRule type="expression" dxfId="72" priority="2">
      <formula>MOD(ROW(),2)=0</formula>
    </cfRule>
  </conditionalFormatting>
  <conditionalFormatting sqref="D5:D10 G5:H10 D15:D19 G15:H19 D22 G22:H22 D25:D26 G25:H26 D29:D30 G29:H30 D33:D34 G33:H34">
    <cfRule type="cellIs" dxfId="71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45"/>
  <sheetViews>
    <sheetView topLeftCell="A3" zoomScaleNormal="75" zoomScalePageLayoutView="75" workbookViewId="0">
      <selection activeCell="G39" sqref="G39"/>
    </sheetView>
  </sheetViews>
  <sheetFormatPr defaultColWidth="9.140625" defaultRowHeight="1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6" width="9.140625" style="3" bestFit="1" customWidth="1"/>
    <col min="7" max="7" width="9.140625" style="7" bestFit="1" customWidth="1"/>
    <col min="8" max="8" width="11.5703125" style="3" bestFit="1" customWidth="1"/>
    <col min="9" max="9" width="9.140625" style="2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Totals!B17</f>
        <v>1023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34" t="s">
        <v>571</v>
      </c>
      <c r="B5" s="137">
        <v>688</v>
      </c>
      <c r="C5" s="108">
        <f>SUM(B5*0.8)</f>
        <v>550.4</v>
      </c>
      <c r="D5" s="109">
        <f>MROUND(C5, 25)</f>
        <v>550</v>
      </c>
      <c r="E5" s="22">
        <f>SUM('HD12-JD3'!F34,1)</f>
        <v>258751</v>
      </c>
      <c r="F5" s="22">
        <f t="shared" ref="F5:F9" si="0">SUM(E5+D5-1)</f>
        <v>259300</v>
      </c>
      <c r="G5" s="23">
        <v>50</v>
      </c>
      <c r="H5" s="23"/>
      <c r="I5" s="57" t="s">
        <v>47</v>
      </c>
      <c r="J5" s="99">
        <f t="shared" ref="J5:J9" si="1">MOD(D5,25)</f>
        <v>0</v>
      </c>
    </row>
    <row r="6" spans="1:10" x14ac:dyDescent="0.2">
      <c r="A6" s="101" t="s">
        <v>572</v>
      </c>
      <c r="B6" s="137">
        <v>3609</v>
      </c>
      <c r="C6" s="108">
        <f t="shared" ref="C6:C9" si="2">SUM(B6*0.8)</f>
        <v>2887.2000000000003</v>
      </c>
      <c r="D6" s="109">
        <f t="shared" ref="D6:D9" si="3">MROUND(C6, 25)</f>
        <v>2875</v>
      </c>
      <c r="E6" s="22">
        <f t="shared" ref="E6:E9" si="4">SUM(F5+1)</f>
        <v>259301</v>
      </c>
      <c r="F6" s="22">
        <f t="shared" si="0"/>
        <v>262175</v>
      </c>
      <c r="G6" s="23">
        <v>50</v>
      </c>
      <c r="H6" s="23"/>
      <c r="I6" s="57" t="s">
        <v>47</v>
      </c>
      <c r="J6" s="99">
        <f t="shared" si="1"/>
        <v>0</v>
      </c>
    </row>
    <row r="7" spans="1:10" x14ac:dyDescent="0.2">
      <c r="A7" s="101" t="s">
        <v>573</v>
      </c>
      <c r="B7" s="137">
        <v>3595</v>
      </c>
      <c r="C7" s="108">
        <f t="shared" si="2"/>
        <v>2876</v>
      </c>
      <c r="D7" s="109">
        <f t="shared" si="3"/>
        <v>2875</v>
      </c>
      <c r="E7" s="22">
        <f t="shared" si="4"/>
        <v>262176</v>
      </c>
      <c r="F7" s="22">
        <f t="shared" si="0"/>
        <v>265050</v>
      </c>
      <c r="G7" s="23">
        <v>50</v>
      </c>
      <c r="H7" s="23"/>
      <c r="I7" s="57" t="s">
        <v>47</v>
      </c>
      <c r="J7" s="99">
        <f t="shared" si="1"/>
        <v>0</v>
      </c>
    </row>
    <row r="8" spans="1:10" x14ac:dyDescent="0.2">
      <c r="A8" s="101" t="s">
        <v>574</v>
      </c>
      <c r="B8" s="137">
        <v>3847</v>
      </c>
      <c r="C8" s="108">
        <f t="shared" si="2"/>
        <v>3077.6000000000004</v>
      </c>
      <c r="D8" s="109">
        <f t="shared" si="3"/>
        <v>3075</v>
      </c>
      <c r="E8" s="22">
        <f t="shared" si="4"/>
        <v>265051</v>
      </c>
      <c r="F8" s="22">
        <f t="shared" si="0"/>
        <v>268125</v>
      </c>
      <c r="G8" s="23">
        <v>50</v>
      </c>
      <c r="H8" s="23"/>
      <c r="I8" s="57" t="s">
        <v>47</v>
      </c>
      <c r="J8" s="99">
        <f t="shared" si="1"/>
        <v>0</v>
      </c>
    </row>
    <row r="9" spans="1:10" ht="15.75" thickBot="1" x14ac:dyDescent="0.25">
      <c r="A9" s="135" t="s">
        <v>575</v>
      </c>
      <c r="B9" s="138">
        <v>3687</v>
      </c>
      <c r="C9" s="124">
        <f t="shared" si="2"/>
        <v>2949.6000000000004</v>
      </c>
      <c r="D9" s="126">
        <f t="shared" si="3"/>
        <v>2950</v>
      </c>
      <c r="E9" s="104">
        <f t="shared" si="4"/>
        <v>268126</v>
      </c>
      <c r="F9" s="104">
        <f t="shared" si="0"/>
        <v>271075</v>
      </c>
      <c r="G9" s="111">
        <v>50</v>
      </c>
      <c r="H9" s="111"/>
      <c r="I9" s="105" t="s">
        <v>47</v>
      </c>
      <c r="J9" s="106">
        <f t="shared" si="1"/>
        <v>0</v>
      </c>
    </row>
    <row r="10" spans="1:10" ht="15.75" x14ac:dyDescent="0.25">
      <c r="A10" s="49" t="s">
        <v>112</v>
      </c>
      <c r="B10" s="31">
        <f>SUM(B5:B9)</f>
        <v>15426</v>
      </c>
      <c r="C10" s="31"/>
      <c r="D10" s="110">
        <f>SUM(D5:D9)</f>
        <v>12325</v>
      </c>
      <c r="E10" s="10"/>
      <c r="F10" s="10"/>
      <c r="G10" s="110"/>
      <c r="H10" s="7"/>
      <c r="I10" s="37"/>
      <c r="J10" s="34"/>
    </row>
    <row r="11" spans="1:10" x14ac:dyDescent="0.2">
      <c r="A11" s="10"/>
      <c r="B11" s="10"/>
      <c r="C11" s="10"/>
      <c r="D11" s="7"/>
      <c r="E11" s="10"/>
      <c r="F11" s="10"/>
      <c r="H11" s="7"/>
      <c r="I11" s="37"/>
      <c r="J11" s="34"/>
    </row>
    <row r="12" spans="1:10" ht="16.5" thickBot="1" x14ac:dyDescent="0.3">
      <c r="A12" s="53" t="s">
        <v>6</v>
      </c>
      <c r="B12" s="10"/>
      <c r="C12" s="10"/>
      <c r="D12" s="7"/>
      <c r="E12" s="10"/>
      <c r="F12" s="10"/>
      <c r="H12" s="7"/>
      <c r="I12" s="37"/>
      <c r="J12" s="34"/>
    </row>
    <row r="13" spans="1:10" ht="15.75" x14ac:dyDescent="0.25">
      <c r="A13" s="36" t="s">
        <v>31</v>
      </c>
      <c r="B13" s="10"/>
      <c r="C13" s="10"/>
      <c r="D13" s="7"/>
      <c r="E13" s="27"/>
      <c r="F13" s="27"/>
      <c r="H13" s="7"/>
      <c r="I13" s="37"/>
      <c r="J13" s="34"/>
    </row>
    <row r="14" spans="1:10" x14ac:dyDescent="0.2">
      <c r="A14" s="47" t="s">
        <v>8</v>
      </c>
      <c r="B14" s="47"/>
      <c r="C14" s="47"/>
      <c r="D14" s="23">
        <v>1200</v>
      </c>
      <c r="E14" s="22">
        <f>SUM(F9+1)</f>
        <v>271076</v>
      </c>
      <c r="F14" s="22">
        <f t="shared" ref="F14:F21" si="5">SUM(E14+D14-1)</f>
        <v>272275</v>
      </c>
      <c r="G14" s="23">
        <v>50</v>
      </c>
      <c r="H14" s="23">
        <v>300</v>
      </c>
      <c r="I14" s="57" t="s">
        <v>47</v>
      </c>
      <c r="J14" s="99">
        <f t="shared" ref="J14:J21" si="6">MOD(D14,25)</f>
        <v>0</v>
      </c>
    </row>
    <row r="15" spans="1:10" x14ac:dyDescent="0.2">
      <c r="A15" s="47" t="s">
        <v>9</v>
      </c>
      <c r="B15" s="47"/>
      <c r="C15" s="47"/>
      <c r="D15" s="23">
        <v>50</v>
      </c>
      <c r="E15" s="22">
        <f t="shared" ref="E15:E18" si="7">SUM(F14+1)</f>
        <v>272276</v>
      </c>
      <c r="F15" s="22">
        <f t="shared" si="5"/>
        <v>272325</v>
      </c>
      <c r="G15" s="23">
        <v>25</v>
      </c>
      <c r="H15" s="23"/>
      <c r="I15" s="57" t="s">
        <v>47</v>
      </c>
      <c r="J15" s="99">
        <f t="shared" si="6"/>
        <v>0</v>
      </c>
    </row>
    <row r="16" spans="1:10" x14ac:dyDescent="0.2">
      <c r="A16" s="47" t="s">
        <v>14</v>
      </c>
      <c r="B16" s="47"/>
      <c r="C16" s="47"/>
      <c r="D16" s="23">
        <v>150</v>
      </c>
      <c r="E16" s="22">
        <f t="shared" si="7"/>
        <v>272326</v>
      </c>
      <c r="F16" s="22">
        <f t="shared" si="5"/>
        <v>272475</v>
      </c>
      <c r="G16" s="23">
        <v>25</v>
      </c>
      <c r="H16" s="23"/>
      <c r="I16" s="57" t="s">
        <v>47</v>
      </c>
      <c r="J16" s="99">
        <f t="shared" si="6"/>
        <v>0</v>
      </c>
    </row>
    <row r="17" spans="1:10" x14ac:dyDescent="0.2">
      <c r="A17" s="47" t="s">
        <v>260</v>
      </c>
      <c r="B17" s="47"/>
      <c r="C17" s="47"/>
      <c r="D17" s="23">
        <v>300</v>
      </c>
      <c r="E17" s="22">
        <f t="shared" si="7"/>
        <v>272476</v>
      </c>
      <c r="F17" s="22">
        <f t="shared" si="5"/>
        <v>272775</v>
      </c>
      <c r="G17" s="23">
        <v>25</v>
      </c>
      <c r="H17" s="23"/>
      <c r="I17" s="57" t="s">
        <v>47</v>
      </c>
      <c r="J17" s="99">
        <f t="shared" si="6"/>
        <v>0</v>
      </c>
    </row>
    <row r="18" spans="1:10" x14ac:dyDescent="0.2">
      <c r="A18" s="47" t="s">
        <v>852</v>
      </c>
      <c r="B18" s="47"/>
      <c r="C18" s="47"/>
      <c r="D18" s="23">
        <v>100</v>
      </c>
      <c r="E18" s="22">
        <f t="shared" si="7"/>
        <v>272776</v>
      </c>
      <c r="F18" s="22">
        <f t="shared" si="5"/>
        <v>272875</v>
      </c>
      <c r="G18" s="23">
        <v>25</v>
      </c>
      <c r="H18" s="23"/>
      <c r="I18" s="57" t="s">
        <v>47</v>
      </c>
      <c r="J18" s="99">
        <f t="shared" si="6"/>
        <v>0</v>
      </c>
    </row>
    <row r="19" spans="1:10" x14ac:dyDescent="0.2">
      <c r="A19" s="10"/>
      <c r="B19" s="10"/>
      <c r="C19" s="10"/>
      <c r="D19" s="7"/>
      <c r="E19" s="27"/>
      <c r="F19" s="27"/>
      <c r="H19" s="7"/>
      <c r="I19" s="37"/>
      <c r="J19" s="34"/>
    </row>
    <row r="20" spans="1:10" ht="15.75" x14ac:dyDescent="0.25">
      <c r="A20" s="36" t="s">
        <v>343</v>
      </c>
      <c r="B20" s="10"/>
      <c r="C20" s="10"/>
      <c r="D20" s="7"/>
      <c r="E20" s="27"/>
      <c r="F20" s="27"/>
      <c r="H20" s="7"/>
      <c r="I20" s="37"/>
      <c r="J20" s="34"/>
    </row>
    <row r="21" spans="1:10" x14ac:dyDescent="0.2">
      <c r="A21" s="47" t="s">
        <v>345</v>
      </c>
      <c r="B21" s="47"/>
      <c r="C21" s="47"/>
      <c r="D21" s="23">
        <v>25</v>
      </c>
      <c r="E21" s="22">
        <f>SUM(F18+1)</f>
        <v>272876</v>
      </c>
      <c r="F21" s="22">
        <f t="shared" si="5"/>
        <v>272900</v>
      </c>
      <c r="G21" s="23">
        <v>5</v>
      </c>
      <c r="H21" s="23"/>
      <c r="I21" s="57" t="s">
        <v>344</v>
      </c>
      <c r="J21" s="99">
        <f t="shared" si="6"/>
        <v>0</v>
      </c>
    </row>
    <row r="22" spans="1:10" x14ac:dyDescent="0.2">
      <c r="A22" s="10"/>
      <c r="B22" s="10"/>
      <c r="C22" s="10"/>
      <c r="D22" s="7"/>
      <c r="E22" s="27"/>
      <c r="F22" s="27"/>
      <c r="H22" s="7"/>
      <c r="I22" s="37"/>
      <c r="J22" s="34"/>
    </row>
    <row r="23" spans="1:10" ht="15.75" x14ac:dyDescent="0.25">
      <c r="A23" s="36" t="s">
        <v>32</v>
      </c>
      <c r="B23" s="10"/>
      <c r="C23" s="10"/>
      <c r="D23" s="7"/>
      <c r="E23" s="10"/>
      <c r="F23" s="10"/>
      <c r="H23" s="7"/>
      <c r="I23" s="37"/>
      <c r="J23" s="34"/>
    </row>
    <row r="24" spans="1:10" x14ac:dyDescent="0.2">
      <c r="A24" s="47" t="s">
        <v>10</v>
      </c>
      <c r="B24" s="47"/>
      <c r="C24" s="47"/>
      <c r="D24" s="23">
        <v>50</v>
      </c>
      <c r="E24" s="22">
        <f>SUM(F21+1)</f>
        <v>272901</v>
      </c>
      <c r="F24" s="22">
        <f>SUM(E24+D24-1)</f>
        <v>272950</v>
      </c>
      <c r="G24" s="23">
        <v>5</v>
      </c>
      <c r="H24" s="23"/>
      <c r="I24" s="57" t="s">
        <v>49</v>
      </c>
      <c r="J24" s="99">
        <f>MOD(D24,25)</f>
        <v>0</v>
      </c>
    </row>
    <row r="25" spans="1:10" x14ac:dyDescent="0.2">
      <c r="A25" s="47" t="s">
        <v>182</v>
      </c>
      <c r="B25" s="47"/>
      <c r="C25" s="47"/>
      <c r="D25" s="23">
        <v>25</v>
      </c>
      <c r="E25" s="22">
        <f>SUM(F24+1)</f>
        <v>272951</v>
      </c>
      <c r="F25" s="22">
        <f>SUM(E25+D25-1)</f>
        <v>272975</v>
      </c>
      <c r="G25" s="23">
        <v>5</v>
      </c>
      <c r="H25" s="23"/>
      <c r="I25" s="57" t="s">
        <v>49</v>
      </c>
      <c r="J25" s="99">
        <f>MOD(D25,25)</f>
        <v>0</v>
      </c>
    </row>
    <row r="26" spans="1:10" x14ac:dyDescent="0.2">
      <c r="A26" s="10"/>
      <c r="B26" s="10"/>
      <c r="C26" s="10"/>
      <c r="D26" s="7"/>
      <c r="E26" s="27"/>
      <c r="F26" s="27"/>
      <c r="H26" s="7"/>
      <c r="I26" s="37"/>
      <c r="J26" s="10"/>
    </row>
    <row r="27" spans="1:10" ht="15.75" x14ac:dyDescent="0.25">
      <c r="A27" s="36" t="s">
        <v>30</v>
      </c>
      <c r="B27" s="10"/>
      <c r="C27" s="10"/>
      <c r="D27" s="7"/>
      <c r="E27" s="10"/>
      <c r="F27" s="10"/>
      <c r="H27" s="7"/>
      <c r="I27" s="37"/>
      <c r="J27" s="10"/>
    </row>
    <row r="28" spans="1:10" x14ac:dyDescent="0.2">
      <c r="A28" s="47" t="s">
        <v>7</v>
      </c>
      <c r="B28" s="47"/>
      <c r="C28" s="47"/>
      <c r="D28" s="23">
        <v>25</v>
      </c>
      <c r="E28" s="22">
        <f>SUM(F25+1)</f>
        <v>272976</v>
      </c>
      <c r="F28" s="22">
        <f t="shared" ref="F28:F33" si="8">SUM(E28+D28-1)</f>
        <v>273000</v>
      </c>
      <c r="G28" s="23">
        <v>5</v>
      </c>
      <c r="H28" s="23"/>
      <c r="I28" s="57" t="s">
        <v>48</v>
      </c>
      <c r="J28" s="99">
        <f t="shared" ref="J28:J29" si="9">MOD(D28,25)</f>
        <v>0</v>
      </c>
    </row>
    <row r="29" spans="1:10" x14ac:dyDescent="0.2">
      <c r="A29" s="47" t="s">
        <v>34</v>
      </c>
      <c r="B29" s="47"/>
      <c r="C29" s="47"/>
      <c r="D29" s="23">
        <v>25</v>
      </c>
      <c r="E29" s="22">
        <f t="shared" ref="E29" si="10">SUM(F28+1)</f>
        <v>273001</v>
      </c>
      <c r="F29" s="22">
        <f t="shared" si="8"/>
        <v>273025</v>
      </c>
      <c r="G29" s="23">
        <v>5</v>
      </c>
      <c r="H29" s="23"/>
      <c r="I29" s="57" t="s">
        <v>48</v>
      </c>
      <c r="J29" s="99">
        <f t="shared" si="9"/>
        <v>0</v>
      </c>
    </row>
    <row r="30" spans="1:10" x14ac:dyDescent="0.2">
      <c r="A30" s="10"/>
      <c r="B30" s="10"/>
      <c r="C30" s="10"/>
      <c r="D30" s="7"/>
      <c r="E30" s="27"/>
      <c r="F30" s="27"/>
      <c r="H30" s="7"/>
      <c r="I30" s="37"/>
      <c r="J30" s="10"/>
    </row>
    <row r="31" spans="1:10" ht="15.75" x14ac:dyDescent="0.25">
      <c r="A31" s="36" t="s">
        <v>33</v>
      </c>
      <c r="B31" s="10"/>
      <c r="C31" s="10"/>
      <c r="D31" s="7"/>
      <c r="E31" s="27"/>
      <c r="F31" s="27"/>
      <c r="H31" s="7"/>
      <c r="I31" s="37"/>
      <c r="J31" s="10"/>
    </row>
    <row r="32" spans="1:10" x14ac:dyDescent="0.2">
      <c r="A32" s="47" t="s">
        <v>11</v>
      </c>
      <c r="B32" s="47"/>
      <c r="C32" s="47"/>
      <c r="D32" s="23">
        <v>25</v>
      </c>
      <c r="E32" s="22">
        <f>SUM(F29+1)</f>
        <v>273026</v>
      </c>
      <c r="F32" s="22">
        <f t="shared" si="8"/>
        <v>273050</v>
      </c>
      <c r="G32" s="23">
        <v>5</v>
      </c>
      <c r="H32" s="23"/>
      <c r="I32" s="57" t="s">
        <v>50</v>
      </c>
      <c r="J32" s="99">
        <f>MOD(D32,25)</f>
        <v>0</v>
      </c>
    </row>
    <row r="33" spans="1:10" ht="15.75" thickBot="1" x14ac:dyDescent="0.25">
      <c r="A33" s="103" t="s">
        <v>12</v>
      </c>
      <c r="B33" s="103"/>
      <c r="C33" s="103"/>
      <c r="D33" s="111">
        <v>25</v>
      </c>
      <c r="E33" s="104">
        <f>SUM(F32+1)</f>
        <v>273051</v>
      </c>
      <c r="F33" s="104">
        <f t="shared" si="8"/>
        <v>273075</v>
      </c>
      <c r="G33" s="111">
        <v>5</v>
      </c>
      <c r="H33" s="111"/>
      <c r="I33" s="105" t="s">
        <v>50</v>
      </c>
      <c r="J33" s="106">
        <f>MOD(D33,25)</f>
        <v>0</v>
      </c>
    </row>
    <row r="34" spans="1:10" ht="15.75" x14ac:dyDescent="0.25">
      <c r="A34" s="49" t="s">
        <v>113</v>
      </c>
      <c r="B34" s="10"/>
      <c r="C34" s="10"/>
      <c r="D34" s="4">
        <f>SUM(D14:D33)</f>
        <v>2000</v>
      </c>
      <c r="E34" s="10"/>
      <c r="F34" s="10"/>
      <c r="G34" s="10"/>
      <c r="H34" s="10"/>
      <c r="I34" s="37"/>
      <c r="J34" s="10"/>
    </row>
    <row r="35" spans="1:10" ht="15.75" x14ac:dyDescent="0.25">
      <c r="A35" s="36" t="s">
        <v>114</v>
      </c>
      <c r="B35" s="10"/>
      <c r="C35" s="10"/>
      <c r="D35" s="110">
        <f>D10+D34</f>
        <v>14325</v>
      </c>
      <c r="E35" s="10"/>
      <c r="F35" s="10"/>
      <c r="G35" s="36">
        <f>SUM(G5:G34)</f>
        <v>435</v>
      </c>
      <c r="H35" s="36">
        <f>SUM(H5:H34)</f>
        <v>300</v>
      </c>
      <c r="I35" s="37"/>
      <c r="J35" s="36">
        <f>SUM(J5:J34)</f>
        <v>0</v>
      </c>
    </row>
    <row r="36" spans="1:10" x14ac:dyDescent="0.2">
      <c r="A36" s="10"/>
      <c r="B36" s="10"/>
      <c r="C36" s="10"/>
      <c r="D36" s="7"/>
      <c r="E36" s="10"/>
      <c r="F36" s="10"/>
      <c r="G36" s="10"/>
      <c r="H36" s="10"/>
      <c r="I36" s="37"/>
      <c r="J36" s="10"/>
    </row>
    <row r="37" spans="1:10" x14ac:dyDescent="0.2">
      <c r="A37" s="10"/>
      <c r="B37" s="10"/>
      <c r="C37" s="10"/>
      <c r="D37" s="7"/>
      <c r="E37" s="10"/>
      <c r="F37" s="10"/>
      <c r="G37" s="10"/>
      <c r="H37" s="10"/>
      <c r="I37" s="37"/>
      <c r="J37" s="10"/>
    </row>
    <row r="38" spans="1:10" x14ac:dyDescent="0.2">
      <c r="A38" s="10" t="s">
        <v>40</v>
      </c>
      <c r="B38" s="10"/>
      <c r="C38" s="10"/>
      <c r="D38" s="112">
        <f>F33-E5+1</f>
        <v>14325</v>
      </c>
      <c r="E38" s="10"/>
      <c r="F38" s="10"/>
      <c r="G38" s="10"/>
      <c r="H38" s="10"/>
      <c r="I38" s="37"/>
      <c r="J38" s="10"/>
    </row>
    <row r="39" spans="1:10" x14ac:dyDescent="0.2">
      <c r="A39" s="7"/>
      <c r="B39" s="7"/>
      <c r="C39" s="7"/>
      <c r="D39" s="7"/>
      <c r="E39" s="7"/>
      <c r="F39" s="7"/>
      <c r="H39" s="7"/>
      <c r="I39" s="8"/>
      <c r="J39" s="7"/>
    </row>
    <row r="40" spans="1:10" x14ac:dyDescent="0.2">
      <c r="A40" s="7"/>
      <c r="B40" s="7"/>
      <c r="C40" s="7"/>
      <c r="D40" s="7"/>
      <c r="E40" s="7"/>
      <c r="F40" s="7"/>
      <c r="H40" s="7"/>
      <c r="I40" s="8"/>
      <c r="J40" s="7"/>
    </row>
    <row r="41" spans="1:10" x14ac:dyDescent="0.2">
      <c r="A41" s="7"/>
      <c r="B41" s="7"/>
      <c r="C41" s="7"/>
      <c r="D41" s="7"/>
      <c r="E41" s="7"/>
      <c r="F41" s="7"/>
      <c r="H41" s="7"/>
      <c r="I41" s="8"/>
      <c r="J41" s="7"/>
    </row>
    <row r="42" spans="1:10" x14ac:dyDescent="0.2">
      <c r="A42" s="7"/>
      <c r="B42" s="7"/>
      <c r="C42" s="7"/>
      <c r="D42" s="7"/>
      <c r="E42" s="7"/>
      <c r="F42" s="7"/>
      <c r="H42" s="7"/>
      <c r="I42" s="8"/>
      <c r="J42" s="7"/>
    </row>
    <row r="43" spans="1:10" x14ac:dyDescent="0.2">
      <c r="A43" s="7"/>
      <c r="B43" s="7"/>
      <c r="C43" s="7"/>
      <c r="D43" s="7"/>
      <c r="E43" s="7"/>
      <c r="F43" s="7"/>
      <c r="H43" s="7"/>
      <c r="I43" s="8"/>
      <c r="J43" s="7"/>
    </row>
    <row r="44" spans="1:10" x14ac:dyDescent="0.2">
      <c r="A44" s="7"/>
      <c r="B44" s="7"/>
      <c r="C44" s="7"/>
      <c r="D44" s="7"/>
      <c r="E44" s="7"/>
      <c r="F44" s="7"/>
      <c r="H44" s="7"/>
      <c r="I44" s="8"/>
      <c r="J44" s="7"/>
    </row>
    <row r="45" spans="1:10" x14ac:dyDescent="0.2">
      <c r="A45" s="7"/>
      <c r="B45" s="7"/>
      <c r="C45" s="7"/>
      <c r="D45" s="7"/>
      <c r="E45" s="7"/>
      <c r="F45" s="7"/>
      <c r="H45" s="7"/>
      <c r="I45" s="8"/>
      <c r="J45" s="7"/>
    </row>
  </sheetData>
  <sheetProtection sheet="1" selectLockedCells="1"/>
  <mergeCells count="2">
    <mergeCell ref="E3:F3"/>
    <mergeCell ref="H1:I1"/>
  </mergeCells>
  <phoneticPr fontId="0" type="noConversion"/>
  <conditionalFormatting sqref="A5:J9 A14:J18 A21:J21 A24:J25 A28:J29 A32:J33">
    <cfRule type="expression" dxfId="70" priority="2">
      <formula>MOD(ROW(),2)=0</formula>
    </cfRule>
  </conditionalFormatting>
  <conditionalFormatting sqref="D5:D9 G5:H9 D14:D18 G14:H18 D21 G21:H21 D24:D25 G24:H25 D28:D29 G28:H29 D32:D33 G32:H33">
    <cfRule type="cellIs" dxfId="69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40"/>
  <sheetViews>
    <sheetView topLeftCell="A5" zoomScaleNormal="75" zoomScalePageLayoutView="75" workbookViewId="0">
      <selection activeCell="D24" sqref="D24"/>
    </sheetView>
  </sheetViews>
  <sheetFormatPr defaultColWidth="9.140625" defaultRowHeight="15" x14ac:dyDescent="0.2"/>
  <cols>
    <col min="1" max="1" width="41.42578125" style="7" customWidth="1"/>
    <col min="2" max="2" width="11" style="7" bestFit="1" customWidth="1"/>
    <col min="3" max="3" width="11" style="7" hidden="1" customWidth="1"/>
    <col min="4" max="4" width="9" style="7" bestFit="1" customWidth="1"/>
    <col min="5" max="5" width="10.42578125" style="7" bestFit="1" customWidth="1"/>
    <col min="6" max="7" width="9.140625" style="7" bestFit="1" customWidth="1"/>
    <col min="8" max="8" width="11.5703125" style="7" bestFit="1" customWidth="1"/>
    <col min="9" max="9" width="10.140625" style="8" bestFit="1" customWidth="1"/>
    <col min="10" max="10" width="8.140625" style="7" bestFit="1" customWidth="1"/>
    <col min="11" max="16384" width="9.140625" style="7"/>
  </cols>
  <sheetData>
    <row r="1" spans="1:10" ht="16.5" thickBot="1" x14ac:dyDescent="0.3">
      <c r="H1" s="224" t="s">
        <v>342</v>
      </c>
      <c r="I1" s="225"/>
      <c r="J1" s="97">
        <f>Totals!B18</f>
        <v>1024</v>
      </c>
    </row>
    <row r="3" spans="1:10" ht="16.5" thickBot="1" x14ac:dyDescent="0.3">
      <c r="A3" s="55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98" t="s">
        <v>576</v>
      </c>
      <c r="B5" s="99">
        <v>1188</v>
      </c>
      <c r="C5" s="108">
        <f>SUM(B5*0.8)</f>
        <v>950.40000000000009</v>
      </c>
      <c r="D5" s="109">
        <f>MROUND(C5, 25)</f>
        <v>950</v>
      </c>
      <c r="E5" s="22">
        <f>SUM('HD13-JD3'!F33,1)</f>
        <v>273076</v>
      </c>
      <c r="F5" s="22">
        <f>SUM(E5+D5-1)</f>
        <v>274025</v>
      </c>
      <c r="G5" s="23">
        <v>50</v>
      </c>
      <c r="H5" s="23"/>
      <c r="I5" s="57" t="s">
        <v>47</v>
      </c>
      <c r="J5" s="99">
        <f>MOD(D5,25)</f>
        <v>0</v>
      </c>
    </row>
    <row r="6" spans="1:10" x14ac:dyDescent="0.2">
      <c r="A6" s="101" t="s">
        <v>577</v>
      </c>
      <c r="B6" s="99">
        <v>1368</v>
      </c>
      <c r="C6" s="108">
        <f t="shared" ref="C6:C11" si="0">SUM(B6*0.8)</f>
        <v>1094.4000000000001</v>
      </c>
      <c r="D6" s="109">
        <f t="shared" ref="D6:D11" si="1">MROUND(C6, 25)</f>
        <v>1100</v>
      </c>
      <c r="E6" s="22">
        <f>SUM(F5+1)</f>
        <v>274026</v>
      </c>
      <c r="F6" s="22">
        <f>SUM(E6+D6-1)</f>
        <v>275125</v>
      </c>
      <c r="G6" s="23">
        <v>50</v>
      </c>
      <c r="H6" s="23"/>
      <c r="I6" s="57" t="s">
        <v>47</v>
      </c>
      <c r="J6" s="99">
        <f>MOD(D6,25)</f>
        <v>0</v>
      </c>
    </row>
    <row r="7" spans="1:10" x14ac:dyDescent="0.2">
      <c r="A7" s="101" t="s">
        <v>578</v>
      </c>
      <c r="B7" s="99">
        <v>1077</v>
      </c>
      <c r="C7" s="108">
        <f t="shared" si="0"/>
        <v>861.6</v>
      </c>
      <c r="D7" s="109">
        <f t="shared" si="1"/>
        <v>850</v>
      </c>
      <c r="E7" s="22">
        <f t="shared" ref="E7:E8" si="2">SUM(F6+1)</f>
        <v>275126</v>
      </c>
      <c r="F7" s="22">
        <f t="shared" ref="F7:F11" si="3">SUM(E7+D7-1)</f>
        <v>275975</v>
      </c>
      <c r="G7" s="23">
        <v>50</v>
      </c>
      <c r="H7" s="23"/>
      <c r="I7" s="57" t="s">
        <v>47</v>
      </c>
      <c r="J7" s="99">
        <f t="shared" ref="J7:J11" si="4">MOD(D7,25)</f>
        <v>0</v>
      </c>
    </row>
    <row r="8" spans="1:10" x14ac:dyDescent="0.2">
      <c r="A8" s="101" t="s">
        <v>579</v>
      </c>
      <c r="B8" s="99">
        <v>3085</v>
      </c>
      <c r="C8" s="108">
        <f t="shared" si="0"/>
        <v>2468</v>
      </c>
      <c r="D8" s="109">
        <f t="shared" si="1"/>
        <v>2475</v>
      </c>
      <c r="E8" s="22">
        <f t="shared" si="2"/>
        <v>275976</v>
      </c>
      <c r="F8" s="22">
        <f t="shared" si="3"/>
        <v>278450</v>
      </c>
      <c r="G8" s="23">
        <v>50</v>
      </c>
      <c r="H8" s="23"/>
      <c r="I8" s="57" t="s">
        <v>47</v>
      </c>
      <c r="J8" s="99">
        <f t="shared" si="4"/>
        <v>0</v>
      </c>
    </row>
    <row r="9" spans="1:10" x14ac:dyDescent="0.2">
      <c r="A9" s="98" t="s">
        <v>580</v>
      </c>
      <c r="B9" s="99">
        <v>3096</v>
      </c>
      <c r="C9" s="108">
        <f t="shared" si="0"/>
        <v>2476.8000000000002</v>
      </c>
      <c r="D9" s="109">
        <f t="shared" si="1"/>
        <v>2475</v>
      </c>
      <c r="E9" s="22">
        <f>SUM(F8+1)</f>
        <v>278451</v>
      </c>
      <c r="F9" s="22">
        <f t="shared" si="3"/>
        <v>280925</v>
      </c>
      <c r="G9" s="23">
        <v>50</v>
      </c>
      <c r="H9" s="23"/>
      <c r="I9" s="57" t="s">
        <v>47</v>
      </c>
      <c r="J9" s="99">
        <f t="shared" si="4"/>
        <v>0</v>
      </c>
    </row>
    <row r="10" spans="1:10" x14ac:dyDescent="0.2">
      <c r="A10" s="101" t="s">
        <v>581</v>
      </c>
      <c r="B10" s="99">
        <v>2173</v>
      </c>
      <c r="C10" s="108">
        <f t="shared" si="0"/>
        <v>1738.4</v>
      </c>
      <c r="D10" s="109">
        <f t="shared" si="1"/>
        <v>1750</v>
      </c>
      <c r="E10" s="22">
        <f>SUM(F9+1)</f>
        <v>280926</v>
      </c>
      <c r="F10" s="22">
        <f t="shared" si="3"/>
        <v>282675</v>
      </c>
      <c r="G10" s="23">
        <v>50</v>
      </c>
      <c r="H10" s="23"/>
      <c r="I10" s="57" t="s">
        <v>47</v>
      </c>
      <c r="J10" s="99">
        <f t="shared" si="4"/>
        <v>0</v>
      </c>
    </row>
    <row r="11" spans="1:10" ht="15.75" thickBot="1" x14ac:dyDescent="0.25">
      <c r="A11" s="125" t="s">
        <v>582</v>
      </c>
      <c r="B11" s="106">
        <v>2784</v>
      </c>
      <c r="C11" s="124">
        <f t="shared" si="0"/>
        <v>2227.2000000000003</v>
      </c>
      <c r="D11" s="126">
        <f t="shared" si="1"/>
        <v>2225</v>
      </c>
      <c r="E11" s="104">
        <f>SUM(F10+1)</f>
        <v>282676</v>
      </c>
      <c r="F11" s="104">
        <f t="shared" si="3"/>
        <v>284900</v>
      </c>
      <c r="G11" s="111">
        <v>50</v>
      </c>
      <c r="H11" s="111"/>
      <c r="I11" s="105" t="s">
        <v>47</v>
      </c>
      <c r="J11" s="106">
        <f t="shared" si="4"/>
        <v>0</v>
      </c>
    </row>
    <row r="12" spans="1:10" ht="15.75" x14ac:dyDescent="0.25">
      <c r="A12" s="49" t="s">
        <v>115</v>
      </c>
      <c r="B12" s="31">
        <f>SUM(B5:B11)</f>
        <v>14771</v>
      </c>
      <c r="C12" s="31"/>
      <c r="D12" s="110">
        <f>SUM(D5:D11)</f>
        <v>11825</v>
      </c>
      <c r="E12" s="10"/>
      <c r="F12" s="10"/>
      <c r="G12" s="110"/>
      <c r="I12" s="37"/>
      <c r="J12" s="34"/>
    </row>
    <row r="13" spans="1:10" x14ac:dyDescent="0.2">
      <c r="A13" s="10"/>
      <c r="B13" s="10"/>
      <c r="C13" s="10"/>
      <c r="E13" s="10"/>
      <c r="F13" s="10"/>
      <c r="I13" s="37"/>
      <c r="J13" s="34"/>
    </row>
    <row r="14" spans="1:10" ht="16.5" thickBot="1" x14ac:dyDescent="0.3">
      <c r="A14" s="53" t="s">
        <v>6</v>
      </c>
      <c r="B14" s="10"/>
      <c r="C14" s="10"/>
      <c r="E14" s="10"/>
      <c r="F14" s="10"/>
      <c r="I14" s="37"/>
      <c r="J14" s="34"/>
    </row>
    <row r="15" spans="1:10" ht="15.75" x14ac:dyDescent="0.25">
      <c r="A15" s="36" t="s">
        <v>31</v>
      </c>
      <c r="B15" s="10"/>
      <c r="C15" s="10"/>
      <c r="E15" s="27"/>
      <c r="F15" s="27"/>
      <c r="I15" s="37"/>
      <c r="J15" s="10"/>
    </row>
    <row r="16" spans="1:10" x14ac:dyDescent="0.2">
      <c r="A16" s="47" t="s">
        <v>8</v>
      </c>
      <c r="B16" s="47"/>
      <c r="C16" s="47"/>
      <c r="D16" s="23">
        <v>1200</v>
      </c>
      <c r="E16" s="22">
        <f>SUM(F11+1)</f>
        <v>284901</v>
      </c>
      <c r="F16" s="22">
        <f t="shared" ref="F16:F23" si="5">SUM(E16+D16-1)</f>
        <v>286100</v>
      </c>
      <c r="G16" s="23">
        <v>50</v>
      </c>
      <c r="H16" s="23">
        <v>300</v>
      </c>
      <c r="I16" s="57" t="s">
        <v>47</v>
      </c>
      <c r="J16" s="99">
        <f>MOD(D16,25)</f>
        <v>0</v>
      </c>
    </row>
    <row r="17" spans="1:10" x14ac:dyDescent="0.2">
      <c r="A17" s="47" t="s">
        <v>9</v>
      </c>
      <c r="B17" s="47"/>
      <c r="C17" s="47"/>
      <c r="D17" s="23">
        <v>100</v>
      </c>
      <c r="E17" s="22">
        <f>SUM(F16+1)</f>
        <v>286101</v>
      </c>
      <c r="F17" s="22">
        <f t="shared" si="5"/>
        <v>286200</v>
      </c>
      <c r="G17" s="23">
        <v>25</v>
      </c>
      <c r="H17" s="23"/>
      <c r="I17" s="57" t="s">
        <v>47</v>
      </c>
      <c r="J17" s="99">
        <f>MOD(D17,25)</f>
        <v>0</v>
      </c>
    </row>
    <row r="18" spans="1:10" x14ac:dyDescent="0.2">
      <c r="A18" s="47" t="s">
        <v>14</v>
      </c>
      <c r="B18" s="47"/>
      <c r="C18" s="47"/>
      <c r="D18" s="23">
        <v>150</v>
      </c>
      <c r="E18" s="22">
        <f t="shared" ref="E18:E20" si="6">SUM(F17+1)</f>
        <v>286201</v>
      </c>
      <c r="F18" s="22">
        <f t="shared" si="5"/>
        <v>286350</v>
      </c>
      <c r="G18" s="23">
        <v>25</v>
      </c>
      <c r="H18" s="23"/>
      <c r="I18" s="57" t="s">
        <v>47</v>
      </c>
      <c r="J18" s="99">
        <f>MOD(D18,25)</f>
        <v>0</v>
      </c>
    </row>
    <row r="19" spans="1:10" x14ac:dyDescent="0.2">
      <c r="A19" s="47" t="s">
        <v>260</v>
      </c>
      <c r="B19" s="47"/>
      <c r="C19" s="47"/>
      <c r="D19" s="23">
        <v>300</v>
      </c>
      <c r="E19" s="22">
        <f t="shared" si="6"/>
        <v>286351</v>
      </c>
      <c r="F19" s="22">
        <f t="shared" si="5"/>
        <v>286650</v>
      </c>
      <c r="G19" s="23">
        <v>25</v>
      </c>
      <c r="H19" s="23"/>
      <c r="I19" s="57" t="s">
        <v>47</v>
      </c>
      <c r="J19" s="99">
        <f>MOD(D19,25)</f>
        <v>0</v>
      </c>
    </row>
    <row r="20" spans="1:10" x14ac:dyDescent="0.2">
      <c r="A20" s="47" t="s">
        <v>852</v>
      </c>
      <c r="B20" s="47"/>
      <c r="C20" s="47"/>
      <c r="D20" s="23">
        <v>100</v>
      </c>
      <c r="E20" s="22">
        <f t="shared" si="6"/>
        <v>286651</v>
      </c>
      <c r="F20" s="22">
        <f t="shared" si="5"/>
        <v>286750</v>
      </c>
      <c r="G20" s="23">
        <v>25</v>
      </c>
      <c r="H20" s="23"/>
      <c r="I20" s="57" t="s">
        <v>47</v>
      </c>
      <c r="J20" s="99">
        <f>MOD(D20,25)</f>
        <v>0</v>
      </c>
    </row>
    <row r="21" spans="1:10" x14ac:dyDescent="0.2">
      <c r="A21" s="10"/>
      <c r="B21" s="10"/>
      <c r="C21" s="10"/>
      <c r="E21" s="27"/>
      <c r="F21" s="27"/>
      <c r="I21" s="37"/>
      <c r="J21" s="34"/>
    </row>
    <row r="22" spans="1:10" ht="15.75" x14ac:dyDescent="0.25">
      <c r="A22" s="36" t="s">
        <v>343</v>
      </c>
      <c r="B22" s="10"/>
      <c r="C22" s="10"/>
      <c r="E22" s="27"/>
      <c r="F22" s="27"/>
      <c r="I22" s="37"/>
      <c r="J22" s="34"/>
    </row>
    <row r="23" spans="1:10" x14ac:dyDescent="0.2">
      <c r="A23" s="47" t="s">
        <v>345</v>
      </c>
      <c r="B23" s="47"/>
      <c r="C23" s="47"/>
      <c r="D23" s="23">
        <v>25</v>
      </c>
      <c r="E23" s="22">
        <f>SUM(F20+1)</f>
        <v>286751</v>
      </c>
      <c r="F23" s="22">
        <f t="shared" si="5"/>
        <v>286775</v>
      </c>
      <c r="G23" s="23">
        <v>25</v>
      </c>
      <c r="H23" s="23"/>
      <c r="I23" s="57" t="s">
        <v>344</v>
      </c>
      <c r="J23" s="99">
        <f t="shared" ref="J23" si="7">MOD(D23,25)</f>
        <v>0</v>
      </c>
    </row>
    <row r="24" spans="1:10" x14ac:dyDescent="0.2">
      <c r="A24" s="10"/>
      <c r="B24" s="10"/>
      <c r="C24" s="10"/>
      <c r="D24" s="127"/>
      <c r="E24" s="27"/>
      <c r="F24" s="27"/>
      <c r="I24" s="37"/>
      <c r="J24" s="10"/>
    </row>
    <row r="25" spans="1:10" ht="15.75" x14ac:dyDescent="0.25">
      <c r="A25" s="36" t="s">
        <v>32</v>
      </c>
      <c r="B25" s="10"/>
      <c r="C25" s="10"/>
      <c r="E25" s="27"/>
      <c r="F25" s="27"/>
      <c r="I25" s="37"/>
      <c r="J25" s="34"/>
    </row>
    <row r="26" spans="1:10" x14ac:dyDescent="0.2">
      <c r="A26" s="47" t="s">
        <v>10</v>
      </c>
      <c r="B26" s="47"/>
      <c r="C26" s="47"/>
      <c r="D26" s="23">
        <v>50</v>
      </c>
      <c r="E26" s="22">
        <f>SUM(F23+1)</f>
        <v>286776</v>
      </c>
      <c r="F26" s="22">
        <f>SUM(E26+D26-1)</f>
        <v>286825</v>
      </c>
      <c r="G26" s="23">
        <v>5</v>
      </c>
      <c r="H26" s="23"/>
      <c r="I26" s="57" t="s">
        <v>49</v>
      </c>
      <c r="J26" s="99">
        <f>MOD(D26,25)</f>
        <v>0</v>
      </c>
    </row>
    <row r="27" spans="1:10" x14ac:dyDescent="0.2">
      <c r="A27" s="47" t="s">
        <v>182</v>
      </c>
      <c r="B27" s="47"/>
      <c r="C27" s="47"/>
      <c r="D27" s="23">
        <v>25</v>
      </c>
      <c r="E27" s="22">
        <f>SUM(F26+1)</f>
        <v>286826</v>
      </c>
      <c r="F27" s="22">
        <f>SUM(E27+D27-1)</f>
        <v>286850</v>
      </c>
      <c r="G27" s="23">
        <v>5</v>
      </c>
      <c r="H27" s="23"/>
      <c r="I27" s="57" t="s">
        <v>49</v>
      </c>
      <c r="J27" s="99">
        <f>MOD(D27,25)</f>
        <v>0</v>
      </c>
    </row>
    <row r="28" spans="1:10" ht="15.75" x14ac:dyDescent="0.25">
      <c r="A28" s="36"/>
      <c r="B28" s="10"/>
      <c r="C28" s="10"/>
      <c r="E28" s="27"/>
      <c r="F28" s="27"/>
      <c r="I28" s="37"/>
      <c r="J28" s="10"/>
    </row>
    <row r="29" spans="1:10" ht="15.75" x14ac:dyDescent="0.25">
      <c r="A29" s="36" t="s">
        <v>30</v>
      </c>
      <c r="B29" s="10"/>
      <c r="C29" s="10"/>
      <c r="E29" s="27"/>
      <c r="F29" s="27"/>
      <c r="I29" s="37"/>
      <c r="J29" s="10"/>
    </row>
    <row r="30" spans="1:10" x14ac:dyDescent="0.2">
      <c r="A30" s="47" t="s">
        <v>7</v>
      </c>
      <c r="B30" s="47"/>
      <c r="C30" s="47"/>
      <c r="D30" s="23">
        <v>25</v>
      </c>
      <c r="E30" s="22">
        <f>SUM(F27+1)</f>
        <v>286851</v>
      </c>
      <c r="F30" s="22">
        <f t="shared" ref="F30:F35" si="8">SUM(E30+D30-1)</f>
        <v>286875</v>
      </c>
      <c r="G30" s="23">
        <v>5</v>
      </c>
      <c r="H30" s="23"/>
      <c r="I30" s="57" t="s">
        <v>48</v>
      </c>
      <c r="J30" s="99">
        <f t="shared" ref="J30:J31" si="9">MOD(D30,25)</f>
        <v>0</v>
      </c>
    </row>
    <row r="31" spans="1:10" x14ac:dyDescent="0.2">
      <c r="A31" s="47" t="s">
        <v>34</v>
      </c>
      <c r="B31" s="47"/>
      <c r="C31" s="47"/>
      <c r="D31" s="23">
        <v>25</v>
      </c>
      <c r="E31" s="22">
        <f t="shared" ref="E31" si="10">SUM(F30+1)</f>
        <v>286876</v>
      </c>
      <c r="F31" s="22">
        <f t="shared" si="8"/>
        <v>286900</v>
      </c>
      <c r="G31" s="23">
        <v>5</v>
      </c>
      <c r="H31" s="23"/>
      <c r="I31" s="57" t="s">
        <v>48</v>
      </c>
      <c r="J31" s="99">
        <f t="shared" si="9"/>
        <v>0</v>
      </c>
    </row>
    <row r="32" spans="1:10" ht="15.75" x14ac:dyDescent="0.25">
      <c r="A32" s="10"/>
      <c r="B32" s="10"/>
      <c r="C32" s="10"/>
      <c r="D32" s="127"/>
      <c r="E32" s="27"/>
      <c r="F32" s="27"/>
      <c r="I32" s="26"/>
      <c r="J32" s="36"/>
    </row>
    <row r="33" spans="1:10" s="4" customFormat="1" ht="15.75" x14ac:dyDescent="0.25">
      <c r="A33" s="36" t="s">
        <v>33</v>
      </c>
      <c r="B33" s="36"/>
      <c r="C33" s="36"/>
      <c r="E33" s="36"/>
      <c r="F33" s="36"/>
      <c r="I33" s="37"/>
      <c r="J33" s="10"/>
    </row>
    <row r="34" spans="1:10" x14ac:dyDescent="0.2">
      <c r="A34" s="47" t="s">
        <v>11</v>
      </c>
      <c r="B34" s="47"/>
      <c r="C34" s="47"/>
      <c r="D34" s="23">
        <v>25</v>
      </c>
      <c r="E34" s="22">
        <f>SUM(F31+1)</f>
        <v>286901</v>
      </c>
      <c r="F34" s="22">
        <f t="shared" si="8"/>
        <v>286925</v>
      </c>
      <c r="G34" s="23">
        <v>5</v>
      </c>
      <c r="H34" s="23"/>
      <c r="I34" s="57" t="s">
        <v>50</v>
      </c>
      <c r="J34" s="99">
        <f>MOD(D34,25)</f>
        <v>0</v>
      </c>
    </row>
    <row r="35" spans="1:10" ht="15.75" thickBot="1" x14ac:dyDescent="0.25">
      <c r="A35" s="103" t="s">
        <v>12</v>
      </c>
      <c r="B35" s="103"/>
      <c r="C35" s="103"/>
      <c r="D35" s="111">
        <v>25</v>
      </c>
      <c r="E35" s="104">
        <f>SUM(F34+1)</f>
        <v>286926</v>
      </c>
      <c r="F35" s="104">
        <f t="shared" si="8"/>
        <v>286950</v>
      </c>
      <c r="G35" s="111">
        <v>5</v>
      </c>
      <c r="H35" s="111"/>
      <c r="I35" s="105" t="s">
        <v>50</v>
      </c>
      <c r="J35" s="106">
        <f>MOD(D35,25)</f>
        <v>0</v>
      </c>
    </row>
    <row r="36" spans="1:10" ht="16.5" customHeight="1" x14ac:dyDescent="0.25">
      <c r="A36" s="49" t="s">
        <v>116</v>
      </c>
      <c r="B36" s="10"/>
      <c r="C36" s="10"/>
      <c r="D36" s="4">
        <f>SUM(D16:D35)</f>
        <v>2050</v>
      </c>
      <c r="E36" s="10"/>
      <c r="F36" s="10"/>
      <c r="G36" s="10"/>
      <c r="H36" s="10"/>
      <c r="I36" s="37"/>
      <c r="J36" s="10"/>
    </row>
    <row r="37" spans="1:10" ht="15.75" x14ac:dyDescent="0.25">
      <c r="A37" s="36" t="s">
        <v>117</v>
      </c>
      <c r="B37" s="10"/>
      <c r="C37" s="10"/>
      <c r="D37" s="110">
        <f>D12+D36</f>
        <v>13875</v>
      </c>
      <c r="E37" s="10"/>
      <c r="F37" s="10"/>
      <c r="G37" s="36">
        <f>SUM(G5:G36)</f>
        <v>555</v>
      </c>
      <c r="H37" s="36">
        <f>SUM(H5:H36)</f>
        <v>300</v>
      </c>
      <c r="I37" s="37"/>
      <c r="J37" s="36">
        <f>SUM(J5:J36)</f>
        <v>0</v>
      </c>
    </row>
    <row r="38" spans="1:10" x14ac:dyDescent="0.2">
      <c r="A38" s="10"/>
      <c r="B38" s="10"/>
      <c r="C38" s="10"/>
      <c r="E38" s="10"/>
      <c r="F38" s="10"/>
      <c r="G38" s="10"/>
      <c r="H38" s="10"/>
      <c r="I38" s="37"/>
      <c r="J38" s="10"/>
    </row>
    <row r="39" spans="1:10" x14ac:dyDescent="0.2">
      <c r="A39" s="10"/>
      <c r="B39" s="10"/>
      <c r="C39" s="10"/>
      <c r="E39" s="10"/>
      <c r="F39" s="10"/>
      <c r="G39" s="10"/>
      <c r="H39" s="10"/>
      <c r="I39" s="37"/>
      <c r="J39" s="10"/>
    </row>
    <row r="40" spans="1:10" x14ac:dyDescent="0.2">
      <c r="A40" s="10" t="s">
        <v>40</v>
      </c>
      <c r="B40" s="10"/>
      <c r="C40" s="10"/>
      <c r="D40" s="112">
        <f>F35-E5+1</f>
        <v>13875</v>
      </c>
      <c r="E40" s="10"/>
      <c r="F40" s="10"/>
      <c r="G40" s="10"/>
      <c r="H40" s="10"/>
      <c r="I40" s="37"/>
      <c r="J40" s="10"/>
    </row>
  </sheetData>
  <sheetProtection sheet="1" selectLockedCells="1"/>
  <mergeCells count="2">
    <mergeCell ref="E3:F3"/>
    <mergeCell ref="H1:I1"/>
  </mergeCells>
  <phoneticPr fontId="0" type="noConversion"/>
  <conditionalFormatting sqref="A5:J11 A16:J20 A23:J23 A26:J27 A30:J31 A34:J35">
    <cfRule type="expression" dxfId="68" priority="2">
      <formula>MOD(ROW(),2)=0</formula>
    </cfRule>
  </conditionalFormatting>
  <conditionalFormatting sqref="C5:D11 G5:H11 C16:D20 G16:H20 C23:D23 G23:H23 C26:D27 G26:H27 C30:D31 G30:H31 C34:D35 G34:H35">
    <cfRule type="cellIs" dxfId="67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7"/>
  <sheetViews>
    <sheetView topLeftCell="A4" zoomScaleNormal="75" zoomScalePageLayoutView="75" workbookViewId="0">
      <selection activeCell="G40" sqref="G40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Totals!B19</f>
        <v>1025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5" t="s">
        <v>583</v>
      </c>
      <c r="B5" s="99">
        <v>1845</v>
      </c>
      <c r="C5" s="107">
        <f>SUM(B5*0.8)</f>
        <v>1476</v>
      </c>
      <c r="D5" s="109">
        <f>MROUND(C5, 25)</f>
        <v>1475</v>
      </c>
      <c r="E5" s="22">
        <f>'HD14-JD3'!F35+1</f>
        <v>286951</v>
      </c>
      <c r="F5" s="22">
        <f>SUM(E5+D5-1)</f>
        <v>288425</v>
      </c>
      <c r="G5" s="23">
        <v>50</v>
      </c>
      <c r="H5" s="23"/>
      <c r="I5" s="57" t="s">
        <v>47</v>
      </c>
      <c r="J5" s="99">
        <f t="shared" ref="J5:J10" si="0">MOD(D5,25)</f>
        <v>0</v>
      </c>
    </row>
    <row r="6" spans="1:10" ht="15" x14ac:dyDescent="0.2">
      <c r="A6" s="147" t="s">
        <v>584</v>
      </c>
      <c r="B6" s="99">
        <v>2380</v>
      </c>
      <c r="C6" s="107">
        <f t="shared" ref="C6:C10" si="1">SUM(B6*0.8)</f>
        <v>1904</v>
      </c>
      <c r="D6" s="131">
        <f t="shared" ref="D6:D10" si="2">MROUND(C6, 25)</f>
        <v>1900</v>
      </c>
      <c r="E6" s="22">
        <f>SUM(F5+1)</f>
        <v>288426</v>
      </c>
      <c r="F6" s="22">
        <f>SUM(E6+D6-1)</f>
        <v>290325</v>
      </c>
      <c r="G6" s="23">
        <v>50</v>
      </c>
      <c r="H6" s="23"/>
      <c r="I6" s="57" t="s">
        <v>47</v>
      </c>
      <c r="J6" s="99">
        <f t="shared" si="0"/>
        <v>0</v>
      </c>
    </row>
    <row r="7" spans="1:10" ht="15" x14ac:dyDescent="0.2">
      <c r="A7" s="145" t="s">
        <v>585</v>
      </c>
      <c r="B7" s="99">
        <v>2740</v>
      </c>
      <c r="C7" s="107">
        <f t="shared" si="1"/>
        <v>2192</v>
      </c>
      <c r="D7" s="109">
        <f t="shared" si="2"/>
        <v>2200</v>
      </c>
      <c r="E7" s="22">
        <f t="shared" ref="E7:E10" si="3">SUM(F6+1)</f>
        <v>290326</v>
      </c>
      <c r="F7" s="22">
        <f t="shared" ref="F7:F10" si="4">SUM(E7+D7-1)</f>
        <v>292525</v>
      </c>
      <c r="G7" s="23">
        <v>50</v>
      </c>
      <c r="H7" s="23"/>
      <c r="I7" s="57" t="s">
        <v>47</v>
      </c>
      <c r="J7" s="99">
        <f t="shared" si="0"/>
        <v>0</v>
      </c>
    </row>
    <row r="8" spans="1:10" ht="15" x14ac:dyDescent="0.2">
      <c r="A8" s="147" t="s">
        <v>586</v>
      </c>
      <c r="B8" s="99">
        <v>2763</v>
      </c>
      <c r="C8" s="107">
        <f t="shared" si="1"/>
        <v>2210.4</v>
      </c>
      <c r="D8" s="131">
        <f t="shared" si="2"/>
        <v>2200</v>
      </c>
      <c r="E8" s="22">
        <f t="shared" si="3"/>
        <v>292526</v>
      </c>
      <c r="F8" s="22">
        <f t="shared" si="4"/>
        <v>294725</v>
      </c>
      <c r="G8" s="23">
        <v>50</v>
      </c>
      <c r="H8" s="23"/>
      <c r="I8" s="57" t="s">
        <v>47</v>
      </c>
      <c r="J8" s="99">
        <f t="shared" si="0"/>
        <v>0</v>
      </c>
    </row>
    <row r="9" spans="1:10" ht="15" x14ac:dyDescent="0.2">
      <c r="A9" s="139" t="s">
        <v>587</v>
      </c>
      <c r="B9" s="99">
        <v>2506</v>
      </c>
      <c r="C9" s="107">
        <f t="shared" si="1"/>
        <v>2004.8000000000002</v>
      </c>
      <c r="D9" s="109">
        <f t="shared" si="2"/>
        <v>2000</v>
      </c>
      <c r="E9" s="22">
        <f t="shared" si="3"/>
        <v>294726</v>
      </c>
      <c r="F9" s="22">
        <f t="shared" si="4"/>
        <v>296725</v>
      </c>
      <c r="G9" s="23">
        <v>50</v>
      </c>
      <c r="H9" s="23"/>
      <c r="I9" s="57" t="s">
        <v>47</v>
      </c>
      <c r="J9" s="99">
        <f t="shared" si="0"/>
        <v>0</v>
      </c>
    </row>
    <row r="10" spans="1:10" ht="15.75" thickBot="1" x14ac:dyDescent="0.25">
      <c r="A10" s="146" t="s">
        <v>588</v>
      </c>
      <c r="B10" s="106">
        <v>3384</v>
      </c>
      <c r="C10" s="154">
        <f t="shared" si="1"/>
        <v>2707.2000000000003</v>
      </c>
      <c r="D10" s="179">
        <f t="shared" si="2"/>
        <v>2700</v>
      </c>
      <c r="E10" s="104">
        <f t="shared" si="3"/>
        <v>296726</v>
      </c>
      <c r="F10" s="104">
        <f t="shared" si="4"/>
        <v>299425</v>
      </c>
      <c r="G10" s="111">
        <v>50</v>
      </c>
      <c r="H10" s="111"/>
      <c r="I10" s="105" t="s">
        <v>47</v>
      </c>
      <c r="J10" s="106">
        <f t="shared" si="0"/>
        <v>0</v>
      </c>
    </row>
    <row r="11" spans="1:10" ht="15.75" x14ac:dyDescent="0.25">
      <c r="A11" s="49" t="s">
        <v>118</v>
      </c>
      <c r="B11" s="31">
        <f>SUM(B5:B10)</f>
        <v>15618</v>
      </c>
      <c r="C11" s="31"/>
      <c r="D11" s="110">
        <f>SUM(D5:D10)</f>
        <v>12475</v>
      </c>
      <c r="E11" s="10"/>
      <c r="F11" s="10"/>
      <c r="G11" s="7"/>
      <c r="H11" s="7"/>
      <c r="I11" s="37"/>
      <c r="J11" s="34"/>
    </row>
    <row r="12" spans="1:10" ht="15" x14ac:dyDescent="0.2">
      <c r="A12" s="10"/>
      <c r="B12" s="10"/>
      <c r="C12" s="10"/>
      <c r="D12" s="7"/>
      <c r="E12" s="10"/>
      <c r="F12" s="10"/>
      <c r="G12" s="7"/>
      <c r="H12" s="7"/>
      <c r="I12" s="37"/>
      <c r="J12" s="34"/>
    </row>
    <row r="13" spans="1:10" ht="16.5" thickBot="1" x14ac:dyDescent="0.3">
      <c r="A13" s="53" t="s">
        <v>6</v>
      </c>
      <c r="B13" s="10"/>
      <c r="C13" s="10"/>
      <c r="D13" s="7"/>
      <c r="E13" s="10"/>
      <c r="F13" s="10"/>
      <c r="G13" s="7"/>
      <c r="H13" s="7"/>
      <c r="I13" s="37"/>
      <c r="J13" s="34"/>
    </row>
    <row r="14" spans="1:10" ht="15.75" x14ac:dyDescent="0.25">
      <c r="A14" s="36" t="s">
        <v>31</v>
      </c>
      <c r="B14" s="10"/>
      <c r="C14" s="10"/>
      <c r="D14" s="7"/>
      <c r="E14" s="10"/>
      <c r="F14" s="10"/>
      <c r="G14" s="7"/>
      <c r="H14" s="7"/>
      <c r="I14" s="37"/>
      <c r="J14" s="34"/>
    </row>
    <row r="15" spans="1:10" ht="15" x14ac:dyDescent="0.2">
      <c r="A15" s="47" t="s">
        <v>8</v>
      </c>
      <c r="B15" s="47"/>
      <c r="C15" s="47"/>
      <c r="D15" s="23">
        <v>1200</v>
      </c>
      <c r="E15" s="22">
        <f>SUM(F10+1)</f>
        <v>299426</v>
      </c>
      <c r="F15" s="22">
        <f t="shared" ref="F15:F22" si="5">SUM(E15+D15-1)</f>
        <v>300625</v>
      </c>
      <c r="G15" s="23">
        <v>50</v>
      </c>
      <c r="H15" s="23">
        <v>300</v>
      </c>
      <c r="I15" s="57" t="s">
        <v>47</v>
      </c>
      <c r="J15" s="99">
        <f t="shared" ref="J15:J22" si="6">MOD(D15,25)</f>
        <v>0</v>
      </c>
    </row>
    <row r="16" spans="1:10" ht="15" x14ac:dyDescent="0.2">
      <c r="A16" s="47" t="s">
        <v>9</v>
      </c>
      <c r="B16" s="47"/>
      <c r="C16" s="47"/>
      <c r="D16" s="23">
        <v>50</v>
      </c>
      <c r="E16" s="22">
        <f t="shared" ref="E16:E19" si="7">SUM(F15+1)</f>
        <v>300626</v>
      </c>
      <c r="F16" s="22">
        <f t="shared" si="5"/>
        <v>300675</v>
      </c>
      <c r="G16" s="23">
        <v>25</v>
      </c>
      <c r="H16" s="23"/>
      <c r="I16" s="57" t="s">
        <v>47</v>
      </c>
      <c r="J16" s="99">
        <f t="shared" si="6"/>
        <v>0</v>
      </c>
    </row>
    <row r="17" spans="1:10" ht="15" x14ac:dyDescent="0.2">
      <c r="A17" s="47" t="s">
        <v>14</v>
      </c>
      <c r="B17" s="47"/>
      <c r="C17" s="47"/>
      <c r="D17" s="23">
        <v>150</v>
      </c>
      <c r="E17" s="22">
        <f t="shared" si="7"/>
        <v>300676</v>
      </c>
      <c r="F17" s="22">
        <f t="shared" si="5"/>
        <v>300825</v>
      </c>
      <c r="G17" s="23">
        <v>25</v>
      </c>
      <c r="H17" s="23"/>
      <c r="I17" s="57" t="s">
        <v>47</v>
      </c>
      <c r="J17" s="99">
        <f t="shared" si="6"/>
        <v>0</v>
      </c>
    </row>
    <row r="18" spans="1:10" ht="15" x14ac:dyDescent="0.2">
      <c r="A18" s="47" t="s">
        <v>260</v>
      </c>
      <c r="B18" s="47"/>
      <c r="C18" s="47"/>
      <c r="D18" s="23">
        <v>400</v>
      </c>
      <c r="E18" s="22">
        <f t="shared" si="7"/>
        <v>300826</v>
      </c>
      <c r="F18" s="22">
        <f t="shared" si="5"/>
        <v>301225</v>
      </c>
      <c r="G18" s="23">
        <v>25</v>
      </c>
      <c r="H18" s="23"/>
      <c r="I18" s="57" t="s">
        <v>47</v>
      </c>
      <c r="J18" s="99">
        <f>MOD(D18,25)</f>
        <v>0</v>
      </c>
    </row>
    <row r="19" spans="1:10" ht="15" x14ac:dyDescent="0.2">
      <c r="A19" s="47" t="s">
        <v>852</v>
      </c>
      <c r="B19" s="47"/>
      <c r="C19" s="47"/>
      <c r="D19" s="23">
        <v>100</v>
      </c>
      <c r="E19" s="22">
        <f t="shared" si="7"/>
        <v>301226</v>
      </c>
      <c r="F19" s="22">
        <f t="shared" si="5"/>
        <v>301325</v>
      </c>
      <c r="G19" s="23">
        <v>25</v>
      </c>
      <c r="H19" s="23"/>
      <c r="I19" s="57" t="s">
        <v>47</v>
      </c>
      <c r="J19" s="99">
        <f>MOD(D19,25)</f>
        <v>0</v>
      </c>
    </row>
    <row r="20" spans="1:10" ht="15" x14ac:dyDescent="0.2">
      <c r="A20" s="10"/>
      <c r="B20" s="10"/>
      <c r="C20" s="10"/>
      <c r="D20" s="7"/>
      <c r="E20" s="27"/>
      <c r="F20" s="27"/>
      <c r="G20" s="7"/>
      <c r="H20" s="7"/>
      <c r="I20" s="37"/>
      <c r="J20" s="34"/>
    </row>
    <row r="21" spans="1:10" ht="15.75" x14ac:dyDescent="0.25">
      <c r="A21" s="36" t="s">
        <v>343</v>
      </c>
      <c r="B21" s="10"/>
      <c r="C21" s="10"/>
      <c r="D21" s="7"/>
      <c r="E21" s="27"/>
      <c r="F21" s="27"/>
      <c r="G21" s="7"/>
      <c r="H21" s="7"/>
      <c r="I21" s="37"/>
      <c r="J21" s="34"/>
    </row>
    <row r="22" spans="1:10" ht="15" x14ac:dyDescent="0.2">
      <c r="A22" s="47" t="s">
        <v>345</v>
      </c>
      <c r="B22" s="47"/>
      <c r="C22" s="47"/>
      <c r="D22" s="23">
        <v>25</v>
      </c>
      <c r="E22" s="22">
        <f>SUM(F19+1)</f>
        <v>301326</v>
      </c>
      <c r="F22" s="22">
        <f t="shared" si="5"/>
        <v>301350</v>
      </c>
      <c r="G22" s="23">
        <v>5</v>
      </c>
      <c r="H22" s="23"/>
      <c r="I22" s="57" t="s">
        <v>344</v>
      </c>
      <c r="J22" s="99">
        <f t="shared" si="6"/>
        <v>0</v>
      </c>
    </row>
    <row r="23" spans="1:10" ht="15" x14ac:dyDescent="0.2">
      <c r="A23" s="10"/>
      <c r="B23" s="10"/>
      <c r="C23" s="10"/>
      <c r="D23" s="7"/>
      <c r="E23" s="27"/>
      <c r="F23" s="27"/>
      <c r="G23" s="7"/>
      <c r="H23" s="7"/>
      <c r="I23" s="37"/>
      <c r="J23" s="34"/>
    </row>
    <row r="24" spans="1:10" s="4" customFormat="1" ht="15.75" x14ac:dyDescent="0.25">
      <c r="A24" s="36" t="s">
        <v>32</v>
      </c>
      <c r="B24" s="36"/>
      <c r="C24" s="36"/>
      <c r="E24" s="36"/>
      <c r="F24" s="36"/>
      <c r="I24" s="26"/>
      <c r="J24" s="36"/>
    </row>
    <row r="25" spans="1:10" ht="15" x14ac:dyDescent="0.2">
      <c r="A25" s="47" t="s">
        <v>10</v>
      </c>
      <c r="B25" s="47"/>
      <c r="C25" s="47"/>
      <c r="D25" s="23">
        <v>50</v>
      </c>
      <c r="E25" s="22">
        <f>SUM(F22+1)</f>
        <v>301351</v>
      </c>
      <c r="F25" s="22">
        <f>SUM(E25+D25-1)</f>
        <v>301400</v>
      </c>
      <c r="G25" s="23">
        <v>5</v>
      </c>
      <c r="H25" s="23"/>
      <c r="I25" s="57" t="s">
        <v>49</v>
      </c>
      <c r="J25" s="99">
        <f>MOD(D25,25)</f>
        <v>0</v>
      </c>
    </row>
    <row r="26" spans="1:10" ht="15" x14ac:dyDescent="0.2">
      <c r="A26" s="47" t="s">
        <v>182</v>
      </c>
      <c r="B26" s="47"/>
      <c r="C26" s="47"/>
      <c r="D26" s="23">
        <v>25</v>
      </c>
      <c r="E26" s="22">
        <f>SUM(F25+1)</f>
        <v>301401</v>
      </c>
      <c r="F26" s="22">
        <f>SUM(E26+D26-1)</f>
        <v>301425</v>
      </c>
      <c r="G26" s="23">
        <v>5</v>
      </c>
      <c r="H26" s="23"/>
      <c r="I26" s="57" t="s">
        <v>49</v>
      </c>
      <c r="J26" s="99">
        <f t="shared" ref="J26" si="8">MOD(D26,25)</f>
        <v>0</v>
      </c>
    </row>
    <row r="27" spans="1:10" ht="15" x14ac:dyDescent="0.2">
      <c r="A27" s="10"/>
      <c r="B27" s="10"/>
      <c r="C27" s="10"/>
      <c r="D27" s="7"/>
      <c r="E27" s="27"/>
      <c r="F27" s="27"/>
      <c r="G27" s="7"/>
      <c r="H27" s="7"/>
      <c r="I27" s="37"/>
      <c r="J27" s="10"/>
    </row>
    <row r="28" spans="1:10" ht="15.75" x14ac:dyDescent="0.25">
      <c r="A28" s="36" t="s">
        <v>30</v>
      </c>
      <c r="B28" s="10"/>
      <c r="C28" s="10"/>
      <c r="D28" s="7"/>
      <c r="E28" s="27"/>
      <c r="F28" s="27"/>
      <c r="G28" s="7"/>
      <c r="H28" s="7"/>
      <c r="I28" s="37"/>
      <c r="J28" s="10"/>
    </row>
    <row r="29" spans="1:10" ht="15" x14ac:dyDescent="0.2">
      <c r="A29" s="47" t="s">
        <v>7</v>
      </c>
      <c r="B29" s="47"/>
      <c r="C29" s="47"/>
      <c r="D29" s="23">
        <v>25</v>
      </c>
      <c r="E29" s="22">
        <f>SUM(F26+1)</f>
        <v>301426</v>
      </c>
      <c r="F29" s="22">
        <f t="shared" ref="F29:F30" si="9">SUM(E29+D29-1)</f>
        <v>301450</v>
      </c>
      <c r="G29" s="23">
        <v>5</v>
      </c>
      <c r="H29" s="23"/>
      <c r="I29" s="57" t="s">
        <v>48</v>
      </c>
      <c r="J29" s="99">
        <f t="shared" ref="J29:J30" si="10">MOD(D29,25)</f>
        <v>0</v>
      </c>
    </row>
    <row r="30" spans="1:10" ht="15" x14ac:dyDescent="0.2">
      <c r="A30" s="47" t="s">
        <v>34</v>
      </c>
      <c r="B30" s="47"/>
      <c r="C30" s="47"/>
      <c r="D30" s="23">
        <v>25</v>
      </c>
      <c r="E30" s="22">
        <f t="shared" ref="E30" si="11">SUM(F29+1)</f>
        <v>301451</v>
      </c>
      <c r="F30" s="22">
        <f t="shared" si="9"/>
        <v>301475</v>
      </c>
      <c r="G30" s="23">
        <v>5</v>
      </c>
      <c r="H30" s="23"/>
      <c r="I30" s="57" t="s">
        <v>48</v>
      </c>
      <c r="J30" s="99">
        <f t="shared" si="10"/>
        <v>0</v>
      </c>
    </row>
    <row r="31" spans="1:10" ht="15" x14ac:dyDescent="0.2">
      <c r="A31" s="10"/>
      <c r="B31" s="10"/>
      <c r="C31" s="10"/>
      <c r="D31" s="7"/>
      <c r="E31" s="10"/>
      <c r="F31" s="10"/>
      <c r="G31" s="7"/>
      <c r="H31" s="7"/>
      <c r="I31" s="37"/>
      <c r="J31" s="10"/>
    </row>
    <row r="32" spans="1:10" ht="15.75" x14ac:dyDescent="0.25">
      <c r="A32" s="36" t="s">
        <v>33</v>
      </c>
      <c r="B32" s="10"/>
      <c r="C32" s="10"/>
      <c r="D32" s="7"/>
      <c r="E32" s="27"/>
      <c r="F32" s="27"/>
      <c r="G32" s="7"/>
      <c r="H32" s="7"/>
      <c r="I32" s="37"/>
      <c r="J32" s="10"/>
    </row>
    <row r="33" spans="1:10" ht="15" x14ac:dyDescent="0.2">
      <c r="A33" s="47" t="s">
        <v>11</v>
      </c>
      <c r="B33" s="47"/>
      <c r="C33" s="47"/>
      <c r="D33" s="23">
        <v>25</v>
      </c>
      <c r="E33" s="22">
        <f>SUM(F30+1)</f>
        <v>301476</v>
      </c>
      <c r="F33" s="22">
        <f>SUM(E33+D33-1)</f>
        <v>301500</v>
      </c>
      <c r="G33" s="23">
        <v>5</v>
      </c>
      <c r="H33" s="23"/>
      <c r="I33" s="57" t="s">
        <v>50</v>
      </c>
      <c r="J33" s="99">
        <f>MOD(D33,25)</f>
        <v>0</v>
      </c>
    </row>
    <row r="34" spans="1:10" ht="15.75" thickBot="1" x14ac:dyDescent="0.25">
      <c r="A34" s="103" t="s">
        <v>12</v>
      </c>
      <c r="B34" s="103"/>
      <c r="C34" s="103"/>
      <c r="D34" s="111">
        <v>25</v>
      </c>
      <c r="E34" s="104">
        <f>SUM(F33+1)</f>
        <v>301501</v>
      </c>
      <c r="F34" s="104">
        <f>SUM(E34+D34-1)</f>
        <v>301525</v>
      </c>
      <c r="G34" s="111">
        <v>5</v>
      </c>
      <c r="H34" s="111"/>
      <c r="I34" s="105" t="s">
        <v>50</v>
      </c>
      <c r="J34" s="106">
        <f>MOD(D34,25)</f>
        <v>0</v>
      </c>
    </row>
    <row r="35" spans="1:10" ht="15.75" x14ac:dyDescent="0.25">
      <c r="A35" s="49" t="s">
        <v>119</v>
      </c>
      <c r="B35" s="10"/>
      <c r="C35" s="10"/>
      <c r="D35" s="4">
        <f>SUM(D15:D34)</f>
        <v>2100</v>
      </c>
      <c r="E35" s="10"/>
      <c r="F35" s="10"/>
      <c r="G35" s="10"/>
      <c r="H35" s="10"/>
      <c r="I35" s="37"/>
      <c r="J35" s="10"/>
    </row>
    <row r="36" spans="1:10" ht="15.75" x14ac:dyDescent="0.25">
      <c r="A36" s="36" t="s">
        <v>120</v>
      </c>
      <c r="B36" s="10"/>
      <c r="C36" s="10"/>
      <c r="D36" s="110">
        <f>D11+D35</f>
        <v>14575</v>
      </c>
      <c r="E36" s="10"/>
      <c r="F36" s="10"/>
      <c r="G36" s="36">
        <f>SUM(G5:G35)</f>
        <v>485</v>
      </c>
      <c r="H36" s="36">
        <f>SUM(H5:H35)</f>
        <v>300</v>
      </c>
      <c r="I36" s="37"/>
      <c r="J36" s="36">
        <f>SUM(J5:J35)</f>
        <v>0</v>
      </c>
    </row>
    <row r="37" spans="1:10" ht="15" x14ac:dyDescent="0.2">
      <c r="A37" s="10"/>
      <c r="B37" s="10"/>
      <c r="C37" s="10"/>
      <c r="D37" s="7"/>
      <c r="E37" s="10"/>
      <c r="F37" s="10"/>
      <c r="G37" s="10"/>
      <c r="H37" s="10"/>
      <c r="I37" s="37"/>
      <c r="J37" s="10"/>
    </row>
    <row r="38" spans="1:10" ht="15" x14ac:dyDescent="0.2">
      <c r="A38" s="10"/>
      <c r="B38" s="10"/>
      <c r="C38" s="10"/>
      <c r="D38" s="7"/>
      <c r="E38" s="10"/>
      <c r="F38" s="10"/>
      <c r="G38" s="10"/>
      <c r="H38" s="10"/>
      <c r="I38" s="37"/>
      <c r="J38" s="10"/>
    </row>
    <row r="39" spans="1:10" ht="15" x14ac:dyDescent="0.2">
      <c r="A39" s="10" t="s">
        <v>40</v>
      </c>
      <c r="B39" s="10"/>
      <c r="C39" s="10"/>
      <c r="D39" s="112">
        <f>F34-E5+1</f>
        <v>14575</v>
      </c>
      <c r="E39" s="10"/>
      <c r="F39" s="10"/>
      <c r="G39" s="10"/>
      <c r="H39" s="10"/>
      <c r="I39" s="37"/>
      <c r="J39" s="10"/>
    </row>
    <row r="40" spans="1:10" ht="15" x14ac:dyDescent="0.2">
      <c r="A40" s="7"/>
      <c r="B40" s="7"/>
      <c r="C40" s="7"/>
      <c r="D40" s="7"/>
      <c r="E40" s="7"/>
      <c r="F40" s="7"/>
      <c r="G40" s="7"/>
      <c r="H40" s="7"/>
      <c r="I40" s="8"/>
      <c r="J40" s="7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  <row r="46" spans="1:10" ht="15" x14ac:dyDescent="0.2">
      <c r="A46" s="7"/>
      <c r="B46" s="7"/>
      <c r="C46" s="7"/>
      <c r="D46" s="7"/>
      <c r="E46" s="7"/>
      <c r="F46" s="7"/>
      <c r="G46" s="7"/>
      <c r="H46" s="7"/>
      <c r="I46" s="8"/>
      <c r="J46" s="7"/>
    </row>
    <row r="47" spans="1:10" ht="15" x14ac:dyDescent="0.2">
      <c r="A47" s="7"/>
      <c r="B47" s="7"/>
      <c r="C47" s="7"/>
      <c r="D47" s="7"/>
      <c r="E47" s="7"/>
      <c r="F47" s="7"/>
      <c r="G47" s="7"/>
      <c r="H47" s="7"/>
      <c r="I47" s="8"/>
      <c r="J47" s="7"/>
    </row>
  </sheetData>
  <sheetProtection sheet="1" selectLockedCells="1"/>
  <mergeCells count="2">
    <mergeCell ref="E3:F3"/>
    <mergeCell ref="H1:I1"/>
  </mergeCells>
  <phoneticPr fontId="0" type="noConversion"/>
  <conditionalFormatting sqref="D5:D10">
    <cfRule type="cellIs" dxfId="66" priority="1" operator="equal">
      <formula>0</formula>
    </cfRule>
  </conditionalFormatting>
  <conditionalFormatting sqref="E5:J10 A15:J19 A22:J22 A25:J26 A29:J30 A33:J34 A5:B10">
    <cfRule type="expression" dxfId="65" priority="3">
      <formula>MOD(ROW(),2)=0</formula>
    </cfRule>
  </conditionalFormatting>
  <conditionalFormatting sqref="G5:H10 D15:D19 G15:H19 D22 G22:H22 D25:D26 G25:H26 D29:D30 G29:H30 D33:D34 G33:H34">
    <cfRule type="cellIs" dxfId="64" priority="2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40"/>
  <sheetViews>
    <sheetView topLeftCell="A5" zoomScaleNormal="75" zoomScalePageLayoutView="75" workbookViewId="0">
      <selection activeCell="G41" sqref="G41"/>
    </sheetView>
  </sheetViews>
  <sheetFormatPr defaultColWidth="9.140625" defaultRowHeight="15" x14ac:dyDescent="0.2"/>
  <cols>
    <col min="1" max="1" width="41.42578125" style="7" customWidth="1"/>
    <col min="2" max="2" width="11" style="7" bestFit="1" customWidth="1"/>
    <col min="3" max="3" width="11" style="7" hidden="1" customWidth="1"/>
    <col min="4" max="4" width="9" style="7" bestFit="1" customWidth="1"/>
    <col min="5" max="7" width="9.140625" style="7" bestFit="1" customWidth="1"/>
    <col min="8" max="8" width="11.5703125" style="7" bestFit="1" customWidth="1"/>
    <col min="9" max="9" width="10.140625" style="8" bestFit="1" customWidth="1"/>
    <col min="10" max="10" width="8.140625" style="7" bestFit="1" customWidth="1"/>
    <col min="11" max="16384" width="9.140625" style="7"/>
  </cols>
  <sheetData>
    <row r="1" spans="1:10" ht="16.5" thickBot="1" x14ac:dyDescent="0.3">
      <c r="H1" s="224" t="s">
        <v>342</v>
      </c>
      <c r="I1" s="225"/>
      <c r="J1" s="97">
        <f>Totals!B20</f>
        <v>1026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39" t="s">
        <v>589</v>
      </c>
      <c r="B5" s="99">
        <v>1852</v>
      </c>
      <c r="C5" s="108">
        <f>SUM(B5*0.8)</f>
        <v>1481.6000000000001</v>
      </c>
      <c r="D5" s="109">
        <f>MROUND(C5, 25)</f>
        <v>1475</v>
      </c>
      <c r="E5" s="22">
        <f>SUM('HD15-JD3'!F34,1)</f>
        <v>301526</v>
      </c>
      <c r="F5" s="22">
        <f t="shared" ref="F5:F11" si="0">SUM(E5+D5-1)</f>
        <v>303000</v>
      </c>
      <c r="G5" s="23">
        <v>50</v>
      </c>
      <c r="H5" s="23"/>
      <c r="I5" s="57" t="s">
        <v>47</v>
      </c>
      <c r="J5" s="99">
        <f t="shared" ref="J5:J11" si="1">MOD(D5,25)</f>
        <v>0</v>
      </c>
    </row>
    <row r="6" spans="1:10" x14ac:dyDescent="0.2">
      <c r="A6" s="145" t="s">
        <v>590</v>
      </c>
      <c r="B6" s="99">
        <v>2285</v>
      </c>
      <c r="C6" s="108">
        <f t="shared" ref="C6:C11" si="2">SUM(B6*0.8)</f>
        <v>1828</v>
      </c>
      <c r="D6" s="109">
        <f t="shared" ref="D6:D11" si="3">MROUND(C6, 25)</f>
        <v>1825</v>
      </c>
      <c r="E6" s="22">
        <f t="shared" ref="E6:E11" si="4">SUM(F5+1)</f>
        <v>303001</v>
      </c>
      <c r="F6" s="22">
        <f t="shared" si="0"/>
        <v>304825</v>
      </c>
      <c r="G6" s="23">
        <v>50</v>
      </c>
      <c r="H6" s="23"/>
      <c r="I6" s="57" t="s">
        <v>47</v>
      </c>
      <c r="J6" s="99">
        <f t="shared" si="1"/>
        <v>0</v>
      </c>
    </row>
    <row r="7" spans="1:10" x14ac:dyDescent="0.2">
      <c r="A7" s="145" t="s">
        <v>591</v>
      </c>
      <c r="B7" s="99">
        <v>3400</v>
      </c>
      <c r="C7" s="108">
        <f t="shared" si="2"/>
        <v>2720</v>
      </c>
      <c r="D7" s="109">
        <f t="shared" si="3"/>
        <v>2725</v>
      </c>
      <c r="E7" s="22">
        <f t="shared" si="4"/>
        <v>304826</v>
      </c>
      <c r="F7" s="22">
        <f t="shared" si="0"/>
        <v>307550</v>
      </c>
      <c r="G7" s="23">
        <v>50</v>
      </c>
      <c r="H7" s="23"/>
      <c r="I7" s="57" t="s">
        <v>47</v>
      </c>
      <c r="J7" s="99">
        <f t="shared" si="1"/>
        <v>0</v>
      </c>
    </row>
    <row r="8" spans="1:10" x14ac:dyDescent="0.2">
      <c r="A8" s="147" t="s">
        <v>592</v>
      </c>
      <c r="B8" s="99">
        <v>1939</v>
      </c>
      <c r="C8" s="108">
        <f t="shared" si="2"/>
        <v>1551.2</v>
      </c>
      <c r="D8" s="109">
        <f t="shared" si="3"/>
        <v>1550</v>
      </c>
      <c r="E8" s="22">
        <f t="shared" si="4"/>
        <v>307551</v>
      </c>
      <c r="F8" s="22">
        <f t="shared" si="0"/>
        <v>309100</v>
      </c>
      <c r="G8" s="23">
        <v>50</v>
      </c>
      <c r="H8" s="23"/>
      <c r="I8" s="57" t="s">
        <v>47</v>
      </c>
      <c r="J8" s="99">
        <f t="shared" si="1"/>
        <v>0</v>
      </c>
    </row>
    <row r="9" spans="1:10" x14ac:dyDescent="0.2">
      <c r="A9" s="145" t="s">
        <v>593</v>
      </c>
      <c r="B9" s="99">
        <v>2552</v>
      </c>
      <c r="C9" s="108">
        <f t="shared" si="2"/>
        <v>2041.6000000000001</v>
      </c>
      <c r="D9" s="109">
        <f t="shared" si="3"/>
        <v>2050</v>
      </c>
      <c r="E9" s="22">
        <f t="shared" si="4"/>
        <v>309101</v>
      </c>
      <c r="F9" s="22">
        <f t="shared" si="0"/>
        <v>311150</v>
      </c>
      <c r="G9" s="23">
        <v>50</v>
      </c>
      <c r="H9" s="23"/>
      <c r="I9" s="57" t="s">
        <v>47</v>
      </c>
      <c r="J9" s="99">
        <f t="shared" si="1"/>
        <v>0</v>
      </c>
    </row>
    <row r="10" spans="1:10" x14ac:dyDescent="0.2">
      <c r="A10" s="145" t="s">
        <v>594</v>
      </c>
      <c r="B10" s="99">
        <v>2018</v>
      </c>
      <c r="C10" s="108">
        <f t="shared" si="2"/>
        <v>1614.4</v>
      </c>
      <c r="D10" s="109">
        <f t="shared" si="3"/>
        <v>1625</v>
      </c>
      <c r="E10" s="22">
        <f t="shared" si="4"/>
        <v>311151</v>
      </c>
      <c r="F10" s="22">
        <f t="shared" si="0"/>
        <v>312775</v>
      </c>
      <c r="G10" s="23">
        <v>50</v>
      </c>
      <c r="H10" s="23"/>
      <c r="I10" s="57" t="s">
        <v>47</v>
      </c>
      <c r="J10" s="99">
        <f t="shared" si="1"/>
        <v>0</v>
      </c>
    </row>
    <row r="11" spans="1:10" ht="15.75" thickBot="1" x14ac:dyDescent="0.25">
      <c r="A11" s="148" t="s">
        <v>595</v>
      </c>
      <c r="B11" s="106">
        <v>1839</v>
      </c>
      <c r="C11" s="124">
        <f t="shared" si="2"/>
        <v>1471.2</v>
      </c>
      <c r="D11" s="126">
        <f t="shared" si="3"/>
        <v>1475</v>
      </c>
      <c r="E11" s="104">
        <f t="shared" si="4"/>
        <v>312776</v>
      </c>
      <c r="F11" s="104">
        <f t="shared" si="0"/>
        <v>314250</v>
      </c>
      <c r="G11" s="111">
        <v>50</v>
      </c>
      <c r="H11" s="111"/>
      <c r="I11" s="105" t="s">
        <v>47</v>
      </c>
      <c r="J11" s="106">
        <f t="shared" si="1"/>
        <v>0</v>
      </c>
    </row>
    <row r="12" spans="1:10" ht="15.75" x14ac:dyDescent="0.25">
      <c r="A12" s="49" t="s">
        <v>121</v>
      </c>
      <c r="B12" s="31">
        <f>SUM(B5:B11)</f>
        <v>15885</v>
      </c>
      <c r="C12" s="31"/>
      <c r="D12" s="110">
        <f>SUM(D5:D11)</f>
        <v>12725</v>
      </c>
      <c r="E12" s="10"/>
      <c r="F12" s="10"/>
      <c r="I12" s="37"/>
      <c r="J12" s="34"/>
    </row>
    <row r="13" spans="1:10" x14ac:dyDescent="0.2">
      <c r="A13" s="10"/>
      <c r="B13" s="10"/>
      <c r="C13" s="10"/>
      <c r="E13" s="10"/>
      <c r="F13" s="10"/>
      <c r="I13" s="37"/>
      <c r="J13" s="34"/>
    </row>
    <row r="14" spans="1:10" ht="16.5" thickBot="1" x14ac:dyDescent="0.3">
      <c r="A14" s="53" t="s">
        <v>6</v>
      </c>
      <c r="B14" s="10"/>
      <c r="C14" s="10"/>
      <c r="E14" s="10"/>
      <c r="F14" s="10"/>
      <c r="I14" s="37"/>
      <c r="J14" s="34"/>
    </row>
    <row r="15" spans="1:10" ht="15.75" x14ac:dyDescent="0.25">
      <c r="A15" s="36" t="s">
        <v>31</v>
      </c>
      <c r="B15" s="10"/>
      <c r="C15" s="10"/>
      <c r="E15" s="10"/>
      <c r="F15" s="10"/>
      <c r="I15" s="37"/>
      <c r="J15" s="34"/>
    </row>
    <row r="16" spans="1:10" x14ac:dyDescent="0.2">
      <c r="A16" s="47" t="s">
        <v>8</v>
      </c>
      <c r="B16" s="47"/>
      <c r="C16" s="47"/>
      <c r="D16" s="23">
        <v>1000</v>
      </c>
      <c r="E16" s="22">
        <f>SUM(F11+1)</f>
        <v>314251</v>
      </c>
      <c r="F16" s="22">
        <f>SUM(E16+D16-1)</f>
        <v>315250</v>
      </c>
      <c r="G16" s="23">
        <v>50</v>
      </c>
      <c r="H16" s="23">
        <v>300</v>
      </c>
      <c r="I16" s="57" t="s">
        <v>47</v>
      </c>
      <c r="J16" s="99">
        <f>MOD(D16,25)</f>
        <v>0</v>
      </c>
    </row>
    <row r="17" spans="1:10" x14ac:dyDescent="0.2">
      <c r="A17" s="47" t="s">
        <v>9</v>
      </c>
      <c r="B17" s="47"/>
      <c r="C17" s="47"/>
      <c r="D17" s="23">
        <v>50</v>
      </c>
      <c r="E17" s="22">
        <f>SUM(F16+1)</f>
        <v>315251</v>
      </c>
      <c r="F17" s="22">
        <f>SUM(E17+D17-1)</f>
        <v>315300</v>
      </c>
      <c r="G17" s="23">
        <v>25</v>
      </c>
      <c r="H17" s="23"/>
      <c r="I17" s="57" t="s">
        <v>47</v>
      </c>
      <c r="J17" s="99">
        <f>MOD(D17,25)</f>
        <v>0</v>
      </c>
    </row>
    <row r="18" spans="1:10" x14ac:dyDescent="0.2">
      <c r="A18" s="47" t="s">
        <v>14</v>
      </c>
      <c r="B18" s="47"/>
      <c r="C18" s="47"/>
      <c r="D18" s="23">
        <v>150</v>
      </c>
      <c r="E18" s="22">
        <f t="shared" ref="E18:E20" si="5">SUM(F17+1)</f>
        <v>315301</v>
      </c>
      <c r="F18" s="22">
        <f t="shared" ref="F18:F20" si="6">SUM(E18+D18-1)</f>
        <v>315450</v>
      </c>
      <c r="G18" s="23">
        <v>25</v>
      </c>
      <c r="H18" s="23"/>
      <c r="I18" s="57" t="s">
        <v>47</v>
      </c>
      <c r="J18" s="99">
        <f>MOD(D18,25)</f>
        <v>0</v>
      </c>
    </row>
    <row r="19" spans="1:10" x14ac:dyDescent="0.2">
      <c r="A19" s="47" t="s">
        <v>853</v>
      </c>
      <c r="B19" s="47"/>
      <c r="C19" s="47"/>
      <c r="D19" s="23">
        <v>450</v>
      </c>
      <c r="E19" s="22">
        <f t="shared" si="5"/>
        <v>315451</v>
      </c>
      <c r="F19" s="22">
        <f t="shared" si="6"/>
        <v>315900</v>
      </c>
      <c r="G19" s="23">
        <v>25</v>
      </c>
      <c r="H19" s="23"/>
      <c r="I19" s="57" t="s">
        <v>47</v>
      </c>
      <c r="J19" s="99">
        <f>MOD(D19,25)</f>
        <v>0</v>
      </c>
    </row>
    <row r="20" spans="1:10" x14ac:dyDescent="0.2">
      <c r="A20" s="47" t="s">
        <v>852</v>
      </c>
      <c r="B20" s="47"/>
      <c r="C20" s="47"/>
      <c r="D20" s="23">
        <v>100</v>
      </c>
      <c r="E20" s="22">
        <f t="shared" si="5"/>
        <v>315901</v>
      </c>
      <c r="F20" s="22">
        <f t="shared" si="6"/>
        <v>316000</v>
      </c>
      <c r="G20" s="23">
        <v>25</v>
      </c>
      <c r="H20" s="23"/>
      <c r="I20" s="57" t="s">
        <v>47</v>
      </c>
      <c r="J20" s="99">
        <f>MOD(D20,25)</f>
        <v>0</v>
      </c>
    </row>
    <row r="21" spans="1:10" x14ac:dyDescent="0.2">
      <c r="A21" s="10"/>
      <c r="B21" s="10"/>
      <c r="C21" s="10"/>
      <c r="E21" s="27"/>
      <c r="F21" s="27"/>
      <c r="I21" s="37"/>
      <c r="J21" s="34"/>
    </row>
    <row r="22" spans="1:10" ht="15.75" x14ac:dyDescent="0.25">
      <c r="A22" s="36" t="s">
        <v>343</v>
      </c>
      <c r="B22" s="10"/>
      <c r="C22" s="10"/>
      <c r="E22" s="27"/>
      <c r="F22" s="27"/>
      <c r="I22" s="37"/>
      <c r="J22" s="34"/>
    </row>
    <row r="23" spans="1:10" x14ac:dyDescent="0.2">
      <c r="A23" s="47" t="s">
        <v>345</v>
      </c>
      <c r="B23" s="47"/>
      <c r="C23" s="47"/>
      <c r="D23" s="23">
        <v>25</v>
      </c>
      <c r="E23" s="22">
        <f>SUM(F20+1)</f>
        <v>316001</v>
      </c>
      <c r="F23" s="22">
        <f t="shared" ref="F23" si="7">SUM(E23+D23-1)</f>
        <v>316025</v>
      </c>
      <c r="G23" s="23">
        <v>5</v>
      </c>
      <c r="H23" s="23"/>
      <c r="I23" s="57" t="s">
        <v>344</v>
      </c>
      <c r="J23" s="99">
        <f t="shared" ref="J23" si="8">MOD(D23,25)</f>
        <v>0</v>
      </c>
    </row>
    <row r="24" spans="1:10" x14ac:dyDescent="0.2">
      <c r="A24" s="10"/>
      <c r="B24" s="10"/>
      <c r="C24" s="10"/>
      <c r="E24" s="27"/>
      <c r="F24" s="27"/>
      <c r="I24" s="37"/>
      <c r="J24" s="34"/>
    </row>
    <row r="25" spans="1:10" ht="15.75" x14ac:dyDescent="0.25">
      <c r="A25" s="36" t="s">
        <v>32</v>
      </c>
      <c r="B25" s="10"/>
      <c r="C25" s="10"/>
      <c r="E25" s="27"/>
      <c r="F25" s="27"/>
      <c r="I25" s="37"/>
      <c r="J25" s="10"/>
    </row>
    <row r="26" spans="1:10" x14ac:dyDescent="0.2">
      <c r="A26" s="47" t="s">
        <v>10</v>
      </c>
      <c r="B26" s="47"/>
      <c r="C26" s="47"/>
      <c r="D26" s="23">
        <v>50</v>
      </c>
      <c r="E26" s="22">
        <f>SUM(F23+1)</f>
        <v>316026</v>
      </c>
      <c r="F26" s="22">
        <f>SUM(E26+D26-1)</f>
        <v>316075</v>
      </c>
      <c r="G26" s="23">
        <v>5</v>
      </c>
      <c r="H26" s="23"/>
      <c r="I26" s="57" t="s">
        <v>49</v>
      </c>
      <c r="J26" s="99">
        <f>MOD(D26,25)</f>
        <v>0</v>
      </c>
    </row>
    <row r="27" spans="1:10" x14ac:dyDescent="0.2">
      <c r="A27" s="47" t="s">
        <v>182</v>
      </c>
      <c r="B27" s="47"/>
      <c r="C27" s="47"/>
      <c r="D27" s="23">
        <v>25</v>
      </c>
      <c r="E27" s="22">
        <f>SUM(F26+1)</f>
        <v>316076</v>
      </c>
      <c r="F27" s="22">
        <f>SUM(E27+D27-1)</f>
        <v>316100</v>
      </c>
      <c r="G27" s="23">
        <v>5</v>
      </c>
      <c r="H27" s="23"/>
      <c r="I27" s="57" t="s">
        <v>49</v>
      </c>
      <c r="J27" s="99">
        <f>MOD(D27,25)</f>
        <v>0</v>
      </c>
    </row>
    <row r="28" spans="1:10" x14ac:dyDescent="0.2">
      <c r="A28" s="10"/>
      <c r="B28" s="10"/>
      <c r="C28" s="10"/>
      <c r="E28" s="27"/>
      <c r="F28" s="27"/>
      <c r="I28" s="37"/>
      <c r="J28" s="10"/>
    </row>
    <row r="29" spans="1:10" ht="15.75" x14ac:dyDescent="0.25">
      <c r="A29" s="36" t="s">
        <v>30</v>
      </c>
      <c r="B29" s="10"/>
      <c r="C29" s="10"/>
      <c r="E29" s="27"/>
      <c r="F29" s="27"/>
      <c r="I29" s="37"/>
      <c r="J29" s="10"/>
    </row>
    <row r="30" spans="1:10" x14ac:dyDescent="0.2">
      <c r="A30" s="47" t="s">
        <v>7</v>
      </c>
      <c r="B30" s="47"/>
      <c r="C30" s="47"/>
      <c r="D30" s="23">
        <v>25</v>
      </c>
      <c r="E30" s="22">
        <f>SUM(F27+1)</f>
        <v>316101</v>
      </c>
      <c r="F30" s="22">
        <f t="shared" ref="F30:F31" si="9">SUM(E30+D30-1)</f>
        <v>316125</v>
      </c>
      <c r="G30" s="23">
        <v>5</v>
      </c>
      <c r="H30" s="23"/>
      <c r="I30" s="57" t="s">
        <v>48</v>
      </c>
      <c r="J30" s="99">
        <f t="shared" ref="J30:J31" si="10">MOD(D30,25)</f>
        <v>0</v>
      </c>
    </row>
    <row r="31" spans="1:10" x14ac:dyDescent="0.2">
      <c r="A31" s="47" t="s">
        <v>34</v>
      </c>
      <c r="B31" s="47"/>
      <c r="C31" s="47"/>
      <c r="D31" s="23">
        <v>25</v>
      </c>
      <c r="E31" s="22">
        <f t="shared" ref="E31" si="11">SUM(F30+1)</f>
        <v>316126</v>
      </c>
      <c r="F31" s="22">
        <f t="shared" si="9"/>
        <v>316150</v>
      </c>
      <c r="G31" s="23">
        <v>5</v>
      </c>
      <c r="H31" s="23"/>
      <c r="I31" s="57" t="s">
        <v>48</v>
      </c>
      <c r="J31" s="99">
        <f t="shared" si="10"/>
        <v>0</v>
      </c>
    </row>
    <row r="32" spans="1:10" x14ac:dyDescent="0.2">
      <c r="A32" s="10"/>
      <c r="B32" s="10"/>
      <c r="C32" s="10"/>
      <c r="E32" s="27"/>
      <c r="F32" s="27"/>
      <c r="I32" s="37"/>
      <c r="J32" s="10"/>
    </row>
    <row r="33" spans="1:10" ht="15.75" x14ac:dyDescent="0.25">
      <c r="A33" s="36" t="s">
        <v>33</v>
      </c>
      <c r="B33" s="10"/>
      <c r="C33" s="10"/>
      <c r="E33" s="27"/>
      <c r="F33" s="27"/>
      <c r="I33" s="37"/>
      <c r="J33" s="10"/>
    </row>
    <row r="34" spans="1:10" x14ac:dyDescent="0.2">
      <c r="A34" s="47" t="s">
        <v>11</v>
      </c>
      <c r="B34" s="47"/>
      <c r="C34" s="47"/>
      <c r="D34" s="23">
        <v>25</v>
      </c>
      <c r="E34" s="22">
        <f>SUM(F31+1)</f>
        <v>316151</v>
      </c>
      <c r="F34" s="22">
        <f>SUM(E34+D34-1)</f>
        <v>316175</v>
      </c>
      <c r="G34" s="23">
        <v>5</v>
      </c>
      <c r="H34" s="23"/>
      <c r="I34" s="57" t="s">
        <v>50</v>
      </c>
      <c r="J34" s="99">
        <f>MOD(D34,25)</f>
        <v>0</v>
      </c>
    </row>
    <row r="35" spans="1:10" ht="15.75" thickBot="1" x14ac:dyDescent="0.25">
      <c r="A35" s="103" t="s">
        <v>12</v>
      </c>
      <c r="B35" s="103"/>
      <c r="C35" s="103"/>
      <c r="D35" s="111">
        <v>25</v>
      </c>
      <c r="E35" s="104">
        <f>SUM(F34+1)</f>
        <v>316176</v>
      </c>
      <c r="F35" s="104">
        <f>SUM(E35+D35-1)</f>
        <v>316200</v>
      </c>
      <c r="G35" s="111">
        <v>5</v>
      </c>
      <c r="H35" s="111"/>
      <c r="I35" s="105" t="s">
        <v>50</v>
      </c>
      <c r="J35" s="106">
        <f>MOD(D35,25)</f>
        <v>0</v>
      </c>
    </row>
    <row r="36" spans="1:10" ht="15.75" x14ac:dyDescent="0.25">
      <c r="A36" s="49" t="s">
        <v>122</v>
      </c>
      <c r="B36" s="10"/>
      <c r="C36" s="10"/>
      <c r="D36" s="4">
        <f>SUM(D16:D35)</f>
        <v>1950</v>
      </c>
      <c r="E36" s="10"/>
      <c r="F36" s="10"/>
      <c r="G36" s="10"/>
      <c r="H36" s="10"/>
      <c r="I36" s="37"/>
      <c r="J36" s="10"/>
    </row>
    <row r="37" spans="1:10" ht="15.75" x14ac:dyDescent="0.25">
      <c r="A37" s="36" t="s">
        <v>123</v>
      </c>
      <c r="B37" s="10"/>
      <c r="C37" s="10"/>
      <c r="D37" s="110">
        <f>D12+D36</f>
        <v>14675</v>
      </c>
      <c r="E37" s="10"/>
      <c r="F37" s="10"/>
      <c r="G37" s="36">
        <f>SUM(G5:G36)</f>
        <v>535</v>
      </c>
      <c r="H37" s="36">
        <f>SUM(H5:H36)</f>
        <v>300</v>
      </c>
      <c r="I37" s="37"/>
      <c r="J37" s="36">
        <f>SUM(J5:J36)</f>
        <v>0</v>
      </c>
    </row>
    <row r="38" spans="1:10" x14ac:dyDescent="0.2">
      <c r="A38" s="10"/>
      <c r="B38" s="10"/>
      <c r="C38" s="10"/>
      <c r="E38" s="10"/>
      <c r="F38" s="10"/>
      <c r="G38" s="10"/>
      <c r="H38" s="10"/>
      <c r="I38" s="37"/>
      <c r="J38" s="10"/>
    </row>
    <row r="39" spans="1:10" x14ac:dyDescent="0.2">
      <c r="A39" s="10"/>
      <c r="B39" s="10"/>
      <c r="C39" s="10"/>
      <c r="E39" s="10"/>
      <c r="F39" s="10"/>
      <c r="G39" s="10"/>
      <c r="H39" s="10"/>
      <c r="I39" s="37"/>
      <c r="J39" s="10"/>
    </row>
    <row r="40" spans="1:10" x14ac:dyDescent="0.2">
      <c r="A40" s="10" t="s">
        <v>40</v>
      </c>
      <c r="B40" s="10"/>
      <c r="C40" s="10"/>
      <c r="D40" s="112">
        <f>F35-E5+1</f>
        <v>14675</v>
      </c>
      <c r="E40" s="10"/>
      <c r="F40" s="10"/>
      <c r="G40" s="10"/>
      <c r="H40" s="10"/>
      <c r="I40" s="37"/>
      <c r="J40" s="10"/>
    </row>
  </sheetData>
  <sheetProtection sheet="1" selectLockedCells="1"/>
  <mergeCells count="2">
    <mergeCell ref="E3:F3"/>
    <mergeCell ref="H1:I1"/>
  </mergeCells>
  <phoneticPr fontId="0" type="noConversion"/>
  <conditionalFormatting sqref="A5:J11 A16:J20 A23:J23 A26:J27 A30:J31 A34:J35">
    <cfRule type="expression" dxfId="63" priority="2">
      <formula>MOD(ROW(),2)=0</formula>
    </cfRule>
  </conditionalFormatting>
  <conditionalFormatting sqref="D5:D11 G5:H11 D16:D20 G16:H20 D23 G23:H23 D26:D27 G26:H27 D30:D31 G30:H31 D34:D35 G34:H35">
    <cfRule type="cellIs" dxfId="62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42"/>
  <sheetViews>
    <sheetView topLeftCell="A5" zoomScaleNormal="75" zoomScalePageLayoutView="75" workbookViewId="0">
      <selection activeCell="G41" sqref="G41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Totals!B21</f>
        <v>1027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98" t="s">
        <v>596</v>
      </c>
      <c r="B5" s="99">
        <v>1743</v>
      </c>
      <c r="C5" s="108">
        <f>SUM(B5*0.8)</f>
        <v>1394.4</v>
      </c>
      <c r="D5" s="109">
        <f>MROUND(C5, 25)</f>
        <v>1400</v>
      </c>
      <c r="E5" s="22">
        <f>SUM('HD16-JD3'!F35,1)</f>
        <v>316201</v>
      </c>
      <c r="F5" s="22">
        <f t="shared" ref="F5:F11" si="0">SUM(E5+D5-1)</f>
        <v>317600</v>
      </c>
      <c r="G5" s="23">
        <v>50</v>
      </c>
      <c r="H5" s="23"/>
      <c r="I5" s="57" t="s">
        <v>47</v>
      </c>
      <c r="J5" s="99">
        <f t="shared" ref="J5:J11" si="1">MOD(D5,25)</f>
        <v>0</v>
      </c>
    </row>
    <row r="6" spans="1:10" ht="15" x14ac:dyDescent="0.2">
      <c r="A6" s="98" t="s">
        <v>597</v>
      </c>
      <c r="B6" s="99">
        <v>1787</v>
      </c>
      <c r="C6" s="108">
        <f t="shared" ref="C6:C11" si="2">SUM(B6*0.8)</f>
        <v>1429.6000000000001</v>
      </c>
      <c r="D6" s="109">
        <f t="shared" ref="D6:D11" si="3">MROUND(C6, 25)</f>
        <v>1425</v>
      </c>
      <c r="E6" s="22">
        <f t="shared" ref="E6:E11" si="4">SUM(F5+1)</f>
        <v>317601</v>
      </c>
      <c r="F6" s="22">
        <f t="shared" si="0"/>
        <v>319025</v>
      </c>
      <c r="G6" s="23">
        <v>50</v>
      </c>
      <c r="H6" s="23"/>
      <c r="I6" s="57" t="s">
        <v>47</v>
      </c>
      <c r="J6" s="99">
        <f t="shared" si="1"/>
        <v>0</v>
      </c>
    </row>
    <row r="7" spans="1:10" ht="15" x14ac:dyDescent="0.2">
      <c r="A7" s="101" t="s">
        <v>598</v>
      </c>
      <c r="B7" s="99">
        <v>994</v>
      </c>
      <c r="C7" s="108">
        <f t="shared" si="2"/>
        <v>795.2</v>
      </c>
      <c r="D7" s="109">
        <f t="shared" si="3"/>
        <v>800</v>
      </c>
      <c r="E7" s="22">
        <f t="shared" si="4"/>
        <v>319026</v>
      </c>
      <c r="F7" s="22">
        <f t="shared" si="0"/>
        <v>319825</v>
      </c>
      <c r="G7" s="23">
        <v>50</v>
      </c>
      <c r="H7" s="23"/>
      <c r="I7" s="57" t="s">
        <v>47</v>
      </c>
      <c r="J7" s="99">
        <f t="shared" si="1"/>
        <v>0</v>
      </c>
    </row>
    <row r="8" spans="1:10" ht="15" x14ac:dyDescent="0.2">
      <c r="A8" s="98" t="s">
        <v>599</v>
      </c>
      <c r="B8" s="99">
        <v>3017</v>
      </c>
      <c r="C8" s="108">
        <f t="shared" si="2"/>
        <v>2413.6</v>
      </c>
      <c r="D8" s="109">
        <f t="shared" si="3"/>
        <v>2425</v>
      </c>
      <c r="E8" s="22">
        <f t="shared" si="4"/>
        <v>319826</v>
      </c>
      <c r="F8" s="22">
        <f t="shared" si="0"/>
        <v>322250</v>
      </c>
      <c r="G8" s="23">
        <v>50</v>
      </c>
      <c r="H8" s="23"/>
      <c r="I8" s="57" t="s">
        <v>47</v>
      </c>
      <c r="J8" s="99">
        <f t="shared" si="1"/>
        <v>0</v>
      </c>
    </row>
    <row r="9" spans="1:10" ht="15" x14ac:dyDescent="0.2">
      <c r="A9" s="98" t="s">
        <v>600</v>
      </c>
      <c r="B9" s="99">
        <v>2907</v>
      </c>
      <c r="C9" s="108">
        <f t="shared" si="2"/>
        <v>2325.6</v>
      </c>
      <c r="D9" s="109">
        <f t="shared" si="3"/>
        <v>2325</v>
      </c>
      <c r="E9" s="22">
        <f t="shared" si="4"/>
        <v>322251</v>
      </c>
      <c r="F9" s="22">
        <f t="shared" si="0"/>
        <v>324575</v>
      </c>
      <c r="G9" s="23">
        <v>50</v>
      </c>
      <c r="H9" s="23"/>
      <c r="I9" s="57" t="s">
        <v>47</v>
      </c>
      <c r="J9" s="99">
        <f t="shared" si="1"/>
        <v>0</v>
      </c>
    </row>
    <row r="10" spans="1:10" ht="15" x14ac:dyDescent="0.2">
      <c r="A10" s="101" t="s">
        <v>601</v>
      </c>
      <c r="B10" s="99">
        <v>1876</v>
      </c>
      <c r="C10" s="108">
        <f t="shared" si="2"/>
        <v>1500.8000000000002</v>
      </c>
      <c r="D10" s="109">
        <f t="shared" si="3"/>
        <v>1500</v>
      </c>
      <c r="E10" s="22">
        <f t="shared" si="4"/>
        <v>324576</v>
      </c>
      <c r="F10" s="22">
        <f t="shared" si="0"/>
        <v>326075</v>
      </c>
      <c r="G10" s="23">
        <v>50</v>
      </c>
      <c r="H10" s="23"/>
      <c r="I10" s="57" t="s">
        <v>47</v>
      </c>
      <c r="J10" s="99">
        <f t="shared" si="1"/>
        <v>0</v>
      </c>
    </row>
    <row r="11" spans="1:10" ht="15.75" thickBot="1" x14ac:dyDescent="0.25">
      <c r="A11" s="125" t="s">
        <v>602</v>
      </c>
      <c r="B11" s="106">
        <v>2860</v>
      </c>
      <c r="C11" s="124">
        <f t="shared" si="2"/>
        <v>2288</v>
      </c>
      <c r="D11" s="126">
        <f t="shared" si="3"/>
        <v>2300</v>
      </c>
      <c r="E11" s="104">
        <f t="shared" si="4"/>
        <v>326076</v>
      </c>
      <c r="F11" s="104">
        <f t="shared" si="0"/>
        <v>328375</v>
      </c>
      <c r="G11" s="111">
        <v>50</v>
      </c>
      <c r="H11" s="111"/>
      <c r="I11" s="105" t="s">
        <v>47</v>
      </c>
      <c r="J11" s="106">
        <f t="shared" si="1"/>
        <v>0</v>
      </c>
    </row>
    <row r="12" spans="1:10" ht="15.75" x14ac:dyDescent="0.25">
      <c r="A12" s="49" t="s">
        <v>124</v>
      </c>
      <c r="B12" s="31">
        <f>SUM(B5:B11)</f>
        <v>15184</v>
      </c>
      <c r="C12" s="31"/>
      <c r="D12" s="110">
        <f>SUM(D5:D11)</f>
        <v>12175</v>
      </c>
      <c r="E12" s="10"/>
      <c r="F12" s="10"/>
      <c r="G12" s="7"/>
      <c r="H12" s="7"/>
      <c r="I12" s="37"/>
      <c r="J12" s="34"/>
    </row>
    <row r="13" spans="1:10" ht="15" x14ac:dyDescent="0.2">
      <c r="A13" s="10"/>
      <c r="B13" s="10"/>
      <c r="C13" s="10"/>
      <c r="D13" s="7"/>
      <c r="E13" s="10"/>
      <c r="F13" s="10"/>
      <c r="G13" s="7"/>
      <c r="H13" s="7"/>
      <c r="I13" s="37"/>
      <c r="J13" s="34"/>
    </row>
    <row r="14" spans="1:10" ht="16.5" thickBot="1" x14ac:dyDescent="0.3">
      <c r="A14" s="53" t="s">
        <v>6</v>
      </c>
      <c r="B14" s="10"/>
      <c r="C14" s="10"/>
      <c r="D14" s="7"/>
      <c r="E14" s="10"/>
      <c r="F14" s="10"/>
      <c r="G14" s="7"/>
      <c r="H14" s="7"/>
      <c r="I14" s="37"/>
      <c r="J14" s="34"/>
    </row>
    <row r="15" spans="1:10" ht="15.75" x14ac:dyDescent="0.25">
      <c r="A15" s="36" t="s">
        <v>31</v>
      </c>
      <c r="B15" s="10"/>
      <c r="C15" s="10"/>
      <c r="D15" s="7"/>
      <c r="E15" s="10"/>
      <c r="F15" s="10"/>
      <c r="G15" s="7"/>
      <c r="H15" s="7"/>
      <c r="I15" s="37"/>
      <c r="J15" s="34"/>
    </row>
    <row r="16" spans="1:10" ht="15" x14ac:dyDescent="0.2">
      <c r="A16" s="47" t="s">
        <v>8</v>
      </c>
      <c r="B16" s="47"/>
      <c r="C16" s="47"/>
      <c r="D16" s="23">
        <v>900</v>
      </c>
      <c r="E16" s="22">
        <f>SUM(F11+1)</f>
        <v>328376</v>
      </c>
      <c r="F16" s="22">
        <f>SUM(E16+D16-1)</f>
        <v>329275</v>
      </c>
      <c r="G16" s="23">
        <v>50</v>
      </c>
      <c r="H16" s="23">
        <v>300</v>
      </c>
      <c r="I16" s="57" t="s">
        <v>47</v>
      </c>
      <c r="J16" s="99">
        <f>MOD(D16,25)</f>
        <v>0</v>
      </c>
    </row>
    <row r="17" spans="1:10" ht="15" x14ac:dyDescent="0.2">
      <c r="A17" s="47" t="s">
        <v>9</v>
      </c>
      <c r="B17" s="47"/>
      <c r="C17" s="47"/>
      <c r="D17" s="23">
        <v>50</v>
      </c>
      <c r="E17" s="22">
        <f>SUM(F16+1)</f>
        <v>329276</v>
      </c>
      <c r="F17" s="22">
        <f>SUM(E17+D17-1)</f>
        <v>329325</v>
      </c>
      <c r="G17" s="23">
        <v>25</v>
      </c>
      <c r="H17" s="23"/>
      <c r="I17" s="57" t="s">
        <v>47</v>
      </c>
      <c r="J17" s="99">
        <f>MOD(D17,25)</f>
        <v>0</v>
      </c>
    </row>
    <row r="18" spans="1:10" ht="15" x14ac:dyDescent="0.2">
      <c r="A18" s="47" t="s">
        <v>14</v>
      </c>
      <c r="B18" s="47"/>
      <c r="C18" s="47"/>
      <c r="D18" s="23">
        <v>150</v>
      </c>
      <c r="E18" s="22">
        <f t="shared" ref="E18:E20" si="5">SUM(F17+1)</f>
        <v>329326</v>
      </c>
      <c r="F18" s="22">
        <f t="shared" ref="F18:F20" si="6">SUM(E18+D18-1)</f>
        <v>329475</v>
      </c>
      <c r="G18" s="23">
        <v>25</v>
      </c>
      <c r="H18" s="23"/>
      <c r="I18" s="57" t="s">
        <v>47</v>
      </c>
      <c r="J18" s="99">
        <f>MOD(D18,25)</f>
        <v>0</v>
      </c>
    </row>
    <row r="19" spans="1:10" ht="15" x14ac:dyDescent="0.2">
      <c r="A19" s="47" t="s">
        <v>260</v>
      </c>
      <c r="B19" s="47"/>
      <c r="C19" s="47"/>
      <c r="D19" s="23">
        <v>800</v>
      </c>
      <c r="E19" s="22">
        <f t="shared" si="5"/>
        <v>329476</v>
      </c>
      <c r="F19" s="22">
        <f t="shared" si="6"/>
        <v>330275</v>
      </c>
      <c r="G19" s="23">
        <v>50</v>
      </c>
      <c r="H19" s="23"/>
      <c r="I19" s="57" t="s">
        <v>47</v>
      </c>
      <c r="J19" s="99">
        <f>MOD(D19,25)</f>
        <v>0</v>
      </c>
    </row>
    <row r="20" spans="1:10" ht="15" x14ac:dyDescent="0.2">
      <c r="A20" s="47" t="s">
        <v>852</v>
      </c>
      <c r="B20" s="47"/>
      <c r="C20" s="47"/>
      <c r="D20" s="23">
        <v>100</v>
      </c>
      <c r="E20" s="22">
        <f t="shared" si="5"/>
        <v>330276</v>
      </c>
      <c r="F20" s="22">
        <f t="shared" si="6"/>
        <v>330375</v>
      </c>
      <c r="G20" s="23">
        <v>25</v>
      </c>
      <c r="H20" s="23"/>
      <c r="I20" s="57" t="s">
        <v>47</v>
      </c>
      <c r="J20" s="99">
        <f>MOD(D20,25)</f>
        <v>0</v>
      </c>
    </row>
    <row r="21" spans="1:10" ht="15" x14ac:dyDescent="0.2">
      <c r="A21" s="10"/>
      <c r="B21" s="10"/>
      <c r="C21" s="10"/>
      <c r="D21" s="7"/>
      <c r="E21" s="27"/>
      <c r="F21" s="27"/>
      <c r="G21" s="7"/>
      <c r="H21" s="7"/>
      <c r="I21" s="37"/>
      <c r="J21" s="34"/>
    </row>
    <row r="22" spans="1:10" ht="15.75" x14ac:dyDescent="0.25">
      <c r="A22" s="36" t="s">
        <v>343</v>
      </c>
      <c r="B22" s="10"/>
      <c r="C22" s="10"/>
      <c r="D22" s="7"/>
      <c r="E22" s="27"/>
      <c r="F22" s="27"/>
      <c r="G22" s="7"/>
      <c r="H22" s="7"/>
      <c r="I22" s="37"/>
      <c r="J22" s="34"/>
    </row>
    <row r="23" spans="1:10" ht="15" x14ac:dyDescent="0.2">
      <c r="A23" s="47" t="s">
        <v>345</v>
      </c>
      <c r="B23" s="47"/>
      <c r="C23" s="47"/>
      <c r="D23" s="23">
        <v>25</v>
      </c>
      <c r="E23" s="22">
        <f>SUM(F20+1)</f>
        <v>330376</v>
      </c>
      <c r="F23" s="22">
        <f t="shared" ref="F23" si="7">SUM(E23+D23-1)</f>
        <v>330400</v>
      </c>
      <c r="G23" s="23">
        <v>5</v>
      </c>
      <c r="H23" s="23"/>
      <c r="I23" s="57" t="s">
        <v>344</v>
      </c>
      <c r="J23" s="99">
        <f t="shared" ref="J23" si="8">MOD(D23,25)</f>
        <v>0</v>
      </c>
    </row>
    <row r="24" spans="1:10" ht="15" x14ac:dyDescent="0.2">
      <c r="A24" s="10"/>
      <c r="B24" s="10"/>
      <c r="C24" s="10"/>
      <c r="D24" s="7"/>
      <c r="E24" s="27"/>
      <c r="F24" s="27"/>
      <c r="G24" s="7"/>
      <c r="H24" s="7"/>
      <c r="I24" s="37"/>
      <c r="J24" s="34"/>
    </row>
    <row r="25" spans="1:10" ht="15.75" x14ac:dyDescent="0.25">
      <c r="A25" s="36" t="s">
        <v>32</v>
      </c>
      <c r="B25" s="10"/>
      <c r="C25" s="10"/>
      <c r="D25" s="7"/>
      <c r="E25" s="10"/>
      <c r="F25" s="10"/>
      <c r="G25" s="7"/>
      <c r="H25" s="7"/>
      <c r="I25" s="37"/>
      <c r="J25" s="10"/>
    </row>
    <row r="26" spans="1:10" ht="15" x14ac:dyDescent="0.2">
      <c r="A26" s="47" t="s">
        <v>10</v>
      </c>
      <c r="B26" s="47"/>
      <c r="C26" s="47"/>
      <c r="D26" s="23">
        <v>50</v>
      </c>
      <c r="E26" s="22">
        <f>SUM(F23+1)</f>
        <v>330401</v>
      </c>
      <c r="F26" s="22">
        <f>SUM(E26+D26-1)</f>
        <v>330450</v>
      </c>
      <c r="G26" s="23">
        <v>5</v>
      </c>
      <c r="H26" s="23"/>
      <c r="I26" s="57" t="s">
        <v>49</v>
      </c>
      <c r="J26" s="99">
        <f>MOD(D26,25)</f>
        <v>0</v>
      </c>
    </row>
    <row r="27" spans="1:10" ht="15" x14ac:dyDescent="0.2">
      <c r="A27" s="47" t="s">
        <v>182</v>
      </c>
      <c r="B27" s="47"/>
      <c r="C27" s="47"/>
      <c r="D27" s="23">
        <v>25</v>
      </c>
      <c r="E27" s="22">
        <f>SUM(F26+1)</f>
        <v>330451</v>
      </c>
      <c r="F27" s="22">
        <f>SUM(E27+D27-1)</f>
        <v>330475</v>
      </c>
      <c r="G27" s="23">
        <v>5</v>
      </c>
      <c r="H27" s="23"/>
      <c r="I27" s="57" t="s">
        <v>49</v>
      </c>
      <c r="J27" s="99">
        <f>MOD(D27,25)</f>
        <v>0</v>
      </c>
    </row>
    <row r="28" spans="1:10" ht="15" x14ac:dyDescent="0.2">
      <c r="A28" s="10"/>
      <c r="B28" s="10"/>
      <c r="C28" s="10"/>
      <c r="D28" s="7"/>
      <c r="E28" s="27"/>
      <c r="F28" s="27"/>
      <c r="G28" s="7"/>
      <c r="H28" s="7"/>
      <c r="I28" s="37"/>
      <c r="J28" s="10"/>
    </row>
    <row r="29" spans="1:10" s="17" customFormat="1" ht="15.75" x14ac:dyDescent="0.25">
      <c r="A29" s="36" t="s">
        <v>30</v>
      </c>
      <c r="B29" s="36"/>
      <c r="C29" s="36"/>
      <c r="D29" s="4"/>
      <c r="E29" s="38"/>
      <c r="F29" s="38"/>
      <c r="G29" s="4"/>
      <c r="H29" s="4"/>
      <c r="I29" s="26"/>
      <c r="J29" s="36"/>
    </row>
    <row r="30" spans="1:10" ht="15" x14ac:dyDescent="0.2">
      <c r="A30" s="47" t="s">
        <v>7</v>
      </c>
      <c r="B30" s="47"/>
      <c r="C30" s="47"/>
      <c r="D30" s="23">
        <v>25</v>
      </c>
      <c r="E30" s="22">
        <f>SUM(F27+1)</f>
        <v>330476</v>
      </c>
      <c r="F30" s="22">
        <f t="shared" ref="F30:F35" si="9">SUM(E30+D30-1)</f>
        <v>330500</v>
      </c>
      <c r="G30" s="23">
        <v>5</v>
      </c>
      <c r="H30" s="23"/>
      <c r="I30" s="57" t="s">
        <v>48</v>
      </c>
      <c r="J30" s="99">
        <f t="shared" ref="J30:J31" si="10">MOD(D30,25)</f>
        <v>0</v>
      </c>
    </row>
    <row r="31" spans="1:10" ht="15" x14ac:dyDescent="0.2">
      <c r="A31" s="47" t="s">
        <v>34</v>
      </c>
      <c r="B31" s="47"/>
      <c r="C31" s="47"/>
      <c r="D31" s="23">
        <v>25</v>
      </c>
      <c r="E31" s="22">
        <f t="shared" ref="E31" si="11">SUM(F30+1)</f>
        <v>330501</v>
      </c>
      <c r="F31" s="22">
        <f t="shared" si="9"/>
        <v>330525</v>
      </c>
      <c r="G31" s="23">
        <v>5</v>
      </c>
      <c r="H31" s="23"/>
      <c r="I31" s="57" t="s">
        <v>48</v>
      </c>
      <c r="J31" s="99">
        <f t="shared" si="10"/>
        <v>0</v>
      </c>
    </row>
    <row r="32" spans="1:10" ht="15" x14ac:dyDescent="0.2">
      <c r="A32" s="10"/>
      <c r="B32" s="10"/>
      <c r="C32" s="10"/>
      <c r="D32" s="7"/>
      <c r="E32" s="27"/>
      <c r="F32" s="27"/>
      <c r="G32" s="7"/>
      <c r="H32" s="7"/>
      <c r="I32" s="37"/>
      <c r="J32" s="10"/>
    </row>
    <row r="33" spans="1:10" ht="15.75" x14ac:dyDescent="0.25">
      <c r="A33" s="36" t="s">
        <v>33</v>
      </c>
      <c r="B33" s="10"/>
      <c r="C33" s="10"/>
      <c r="D33" s="7"/>
      <c r="E33" s="27"/>
      <c r="F33" s="27"/>
      <c r="G33" s="7"/>
      <c r="H33" s="7"/>
      <c r="I33" s="37"/>
      <c r="J33" s="10"/>
    </row>
    <row r="34" spans="1:10" ht="15" x14ac:dyDescent="0.2">
      <c r="A34" s="47" t="s">
        <v>11</v>
      </c>
      <c r="B34" s="47"/>
      <c r="C34" s="47"/>
      <c r="D34" s="23">
        <v>25</v>
      </c>
      <c r="E34" s="22">
        <f>SUM(F31+1)</f>
        <v>330526</v>
      </c>
      <c r="F34" s="22">
        <f t="shared" si="9"/>
        <v>330550</v>
      </c>
      <c r="G34" s="23">
        <v>5</v>
      </c>
      <c r="H34" s="23"/>
      <c r="I34" s="57" t="s">
        <v>50</v>
      </c>
      <c r="J34" s="99">
        <f>MOD(D34,25)</f>
        <v>0</v>
      </c>
    </row>
    <row r="35" spans="1:10" ht="15.75" thickBot="1" x14ac:dyDescent="0.25">
      <c r="A35" s="103" t="s">
        <v>12</v>
      </c>
      <c r="B35" s="103"/>
      <c r="C35" s="103"/>
      <c r="D35" s="111">
        <v>25</v>
      </c>
      <c r="E35" s="104">
        <f>SUM(F34+1)</f>
        <v>330551</v>
      </c>
      <c r="F35" s="104">
        <f t="shared" si="9"/>
        <v>330575</v>
      </c>
      <c r="G35" s="111">
        <v>5</v>
      </c>
      <c r="H35" s="111"/>
      <c r="I35" s="105" t="s">
        <v>50</v>
      </c>
      <c r="J35" s="106">
        <f>MOD(D35,25)</f>
        <v>0</v>
      </c>
    </row>
    <row r="36" spans="1:10" ht="15.75" x14ac:dyDescent="0.25">
      <c r="A36" s="49" t="s">
        <v>125</v>
      </c>
      <c r="B36" s="10"/>
      <c r="C36" s="10"/>
      <c r="D36" s="4">
        <f>SUM(D16:D35)</f>
        <v>2200</v>
      </c>
      <c r="E36" s="10"/>
      <c r="F36" s="10"/>
      <c r="G36" s="10"/>
      <c r="H36" s="10"/>
      <c r="I36" s="37"/>
      <c r="J36" s="10"/>
    </row>
    <row r="37" spans="1:10" ht="15.75" x14ac:dyDescent="0.25">
      <c r="A37" s="36" t="s">
        <v>126</v>
      </c>
      <c r="B37" s="10"/>
      <c r="C37" s="10"/>
      <c r="D37" s="110">
        <f>D12+D36</f>
        <v>14375</v>
      </c>
      <c r="E37" s="10"/>
      <c r="F37" s="10"/>
      <c r="G37" s="36">
        <f>SUM(G5:G36)</f>
        <v>560</v>
      </c>
      <c r="H37" s="36">
        <f>SUM(H5:H36)</f>
        <v>300</v>
      </c>
      <c r="I37" s="26"/>
      <c r="J37" s="36">
        <f>SUM(J5:J36)</f>
        <v>0</v>
      </c>
    </row>
    <row r="38" spans="1:10" ht="15" x14ac:dyDescent="0.2">
      <c r="A38" s="10"/>
      <c r="B38" s="10"/>
      <c r="C38" s="10"/>
      <c r="D38" s="7"/>
      <c r="E38" s="10"/>
      <c r="F38" s="10"/>
      <c r="G38" s="10"/>
      <c r="H38" s="10"/>
      <c r="I38" s="37"/>
      <c r="J38" s="10"/>
    </row>
    <row r="39" spans="1:10" ht="15" x14ac:dyDescent="0.2">
      <c r="A39" s="10"/>
      <c r="B39" s="10"/>
      <c r="C39" s="10"/>
      <c r="D39" s="7"/>
      <c r="E39" s="10"/>
      <c r="F39" s="10"/>
      <c r="G39" s="10"/>
      <c r="H39" s="10"/>
      <c r="I39" s="37"/>
      <c r="J39" s="10"/>
    </row>
    <row r="40" spans="1:10" ht="15" x14ac:dyDescent="0.2">
      <c r="A40" s="10" t="s">
        <v>40</v>
      </c>
      <c r="B40" s="10"/>
      <c r="C40" s="10"/>
      <c r="D40" s="112">
        <f>F35-E5+1</f>
        <v>14375</v>
      </c>
      <c r="E40" s="10"/>
      <c r="F40" s="10"/>
      <c r="G40" s="10"/>
      <c r="H40" s="10"/>
      <c r="I40" s="37"/>
      <c r="J40" s="10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</sheetData>
  <sheetProtection sheet="1" selectLockedCells="1"/>
  <mergeCells count="2">
    <mergeCell ref="E3:F3"/>
    <mergeCell ref="H1:I1"/>
  </mergeCells>
  <phoneticPr fontId="0" type="noConversion"/>
  <conditionalFormatting sqref="A5:J11 A16:J20 A23:J23 A26:J27 A30:J31 A34:J35">
    <cfRule type="expression" dxfId="61" priority="2">
      <formula>MOD(ROW(),2)=0</formula>
    </cfRule>
  </conditionalFormatting>
  <conditionalFormatting sqref="C5:D11 G5:H11 C16:D20 G16:H20 C23:D23 G23:H23 C26:D27 G26:H27 C30:D31 G30:H31 C34:D35 G34:H35">
    <cfRule type="cellIs" dxfId="60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43"/>
  <sheetViews>
    <sheetView topLeftCell="A3" zoomScaleNormal="75" zoomScalePageLayoutView="75" workbookViewId="0">
      <selection activeCell="G39" sqref="G39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4.140625" style="3" hidden="1" customWidth="1"/>
    <col min="4" max="4" width="9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Totals!B22</f>
        <v>1028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01" t="s">
        <v>603</v>
      </c>
      <c r="B5" s="99">
        <v>1646</v>
      </c>
      <c r="C5" s="108">
        <f>SUM(B5*0.8)</f>
        <v>1316.8000000000002</v>
      </c>
      <c r="D5" s="109">
        <f>MROUND(C5, 25)</f>
        <v>1325</v>
      </c>
      <c r="E5" s="22">
        <f>SUM('HD17-JD3'!F35,1)</f>
        <v>330576</v>
      </c>
      <c r="F5" s="22">
        <f t="shared" ref="F5:F9" si="0">SUM(E5+D5-1)</f>
        <v>331900</v>
      </c>
      <c r="G5" s="23">
        <v>50</v>
      </c>
      <c r="H5" s="23"/>
      <c r="I5" s="57" t="s">
        <v>47</v>
      </c>
      <c r="J5" s="99">
        <f t="shared" ref="J5:J9" si="1">MOD(D5,25)</f>
        <v>0</v>
      </c>
    </row>
    <row r="6" spans="1:10" ht="15" x14ac:dyDescent="0.2">
      <c r="A6" s="133" t="s">
        <v>832</v>
      </c>
      <c r="B6" s="99">
        <v>5579</v>
      </c>
      <c r="C6" s="108">
        <f t="shared" ref="C6:C9" si="2">SUM(B6*0.8)</f>
        <v>4463.2</v>
      </c>
      <c r="D6" s="109">
        <v>3000</v>
      </c>
      <c r="E6" s="22">
        <f t="shared" ref="E6:E9" si="3">SUM(F5+1)</f>
        <v>331901</v>
      </c>
      <c r="F6" s="22">
        <f t="shared" si="0"/>
        <v>334900</v>
      </c>
      <c r="G6" s="23">
        <v>50</v>
      </c>
      <c r="H6" s="23"/>
      <c r="I6" s="57" t="s">
        <v>47</v>
      </c>
      <c r="J6" s="99">
        <f t="shared" si="1"/>
        <v>0</v>
      </c>
    </row>
    <row r="7" spans="1:10" ht="15" x14ac:dyDescent="0.2">
      <c r="A7" s="101" t="s">
        <v>833</v>
      </c>
      <c r="B7" s="99">
        <v>1870</v>
      </c>
      <c r="C7" s="108">
        <f t="shared" si="2"/>
        <v>1496</v>
      </c>
      <c r="D7" s="109">
        <v>1200</v>
      </c>
      <c r="E7" s="22">
        <f t="shared" si="3"/>
        <v>334901</v>
      </c>
      <c r="F7" s="22">
        <f t="shared" si="0"/>
        <v>336100</v>
      </c>
      <c r="G7" s="23">
        <v>50</v>
      </c>
      <c r="H7" s="23"/>
      <c r="I7" s="57" t="s">
        <v>47</v>
      </c>
      <c r="J7" s="99">
        <f t="shared" si="1"/>
        <v>0</v>
      </c>
    </row>
    <row r="8" spans="1:10" ht="15" x14ac:dyDescent="0.2">
      <c r="A8" s="134" t="s">
        <v>604</v>
      </c>
      <c r="B8" s="99">
        <v>1948</v>
      </c>
      <c r="C8" s="108">
        <f t="shared" si="2"/>
        <v>1558.4</v>
      </c>
      <c r="D8" s="109">
        <f t="shared" ref="D8:D9" si="4">MROUND(C8, 25)</f>
        <v>1550</v>
      </c>
      <c r="E8" s="22">
        <f t="shared" si="3"/>
        <v>336101</v>
      </c>
      <c r="F8" s="22">
        <f t="shared" si="0"/>
        <v>337650</v>
      </c>
      <c r="G8" s="23">
        <v>50</v>
      </c>
      <c r="H8" s="23"/>
      <c r="I8" s="57" t="s">
        <v>47</v>
      </c>
      <c r="J8" s="99">
        <f t="shared" si="1"/>
        <v>0</v>
      </c>
    </row>
    <row r="9" spans="1:10" ht="15.75" thickBot="1" x14ac:dyDescent="0.25">
      <c r="A9" s="135" t="s">
        <v>605</v>
      </c>
      <c r="B9" s="106">
        <v>1061</v>
      </c>
      <c r="C9" s="124">
        <f t="shared" si="2"/>
        <v>848.80000000000007</v>
      </c>
      <c r="D9" s="126">
        <f t="shared" si="4"/>
        <v>850</v>
      </c>
      <c r="E9" s="104">
        <f t="shared" si="3"/>
        <v>337651</v>
      </c>
      <c r="F9" s="104">
        <f t="shared" si="0"/>
        <v>338500</v>
      </c>
      <c r="G9" s="111">
        <v>50</v>
      </c>
      <c r="H9" s="111"/>
      <c r="I9" s="105" t="s">
        <v>47</v>
      </c>
      <c r="J9" s="106">
        <f t="shared" si="1"/>
        <v>0</v>
      </c>
    </row>
    <row r="10" spans="1:10" ht="15.75" x14ac:dyDescent="0.25">
      <c r="A10" s="49" t="s">
        <v>127</v>
      </c>
      <c r="B10" s="31">
        <f>SUM(B5:B9)</f>
        <v>12104</v>
      </c>
      <c r="C10" s="31"/>
      <c r="D10" s="110">
        <f>SUM(D5:D9)</f>
        <v>7925</v>
      </c>
      <c r="E10" s="10"/>
      <c r="F10" s="10"/>
      <c r="G10" s="7"/>
      <c r="H10" s="7"/>
      <c r="I10" s="37"/>
      <c r="J10" s="34"/>
    </row>
    <row r="11" spans="1:10" ht="15" x14ac:dyDescent="0.2">
      <c r="A11" s="10"/>
      <c r="B11" s="10"/>
      <c r="C11" s="10"/>
      <c r="D11" s="7"/>
      <c r="E11" s="10"/>
      <c r="F11" s="10"/>
      <c r="G11" s="7"/>
      <c r="H11" s="7"/>
      <c r="I11" s="37"/>
      <c r="J11" s="34"/>
    </row>
    <row r="12" spans="1:10" ht="16.5" thickBot="1" x14ac:dyDescent="0.3">
      <c r="A12" s="53" t="s">
        <v>6</v>
      </c>
      <c r="B12" s="10"/>
      <c r="C12" s="10"/>
      <c r="D12" s="7"/>
      <c r="E12" s="10"/>
      <c r="F12" s="10"/>
      <c r="G12" s="7"/>
      <c r="H12" s="7"/>
      <c r="I12" s="37"/>
      <c r="J12" s="10"/>
    </row>
    <row r="13" spans="1:10" ht="15.75" x14ac:dyDescent="0.25">
      <c r="A13" s="36" t="s">
        <v>31</v>
      </c>
      <c r="B13" s="10"/>
      <c r="C13" s="10"/>
      <c r="D13" s="7"/>
      <c r="E13" s="10"/>
      <c r="F13" s="10"/>
      <c r="G13" s="7"/>
      <c r="H13" s="7"/>
      <c r="I13" s="37"/>
      <c r="J13" s="10"/>
    </row>
    <row r="14" spans="1:10" ht="15" x14ac:dyDescent="0.2">
      <c r="A14" s="47" t="s">
        <v>8</v>
      </c>
      <c r="B14" s="47"/>
      <c r="C14" s="47"/>
      <c r="D14" s="23">
        <v>900</v>
      </c>
      <c r="E14" s="22">
        <f>SUM(F9+1)</f>
        <v>338501</v>
      </c>
      <c r="F14" s="22">
        <f>SUM(E14+D14-1)</f>
        <v>339400</v>
      </c>
      <c r="G14" s="23">
        <v>50</v>
      </c>
      <c r="H14" s="23">
        <v>300</v>
      </c>
      <c r="I14" s="57" t="s">
        <v>47</v>
      </c>
      <c r="J14" s="99">
        <f t="shared" ref="J14:J18" si="5">MOD(D14,25)</f>
        <v>0</v>
      </c>
    </row>
    <row r="15" spans="1:10" ht="15" x14ac:dyDescent="0.2">
      <c r="A15" s="47" t="s">
        <v>9</v>
      </c>
      <c r="B15" s="47"/>
      <c r="C15" s="47"/>
      <c r="D15" s="23">
        <v>50</v>
      </c>
      <c r="E15" s="22">
        <f>SUM(F14+1)</f>
        <v>339401</v>
      </c>
      <c r="F15" s="22">
        <f>SUM(E15+D15-1)</f>
        <v>339450</v>
      </c>
      <c r="G15" s="23">
        <v>25</v>
      </c>
      <c r="H15" s="23"/>
      <c r="I15" s="57" t="s">
        <v>47</v>
      </c>
      <c r="J15" s="99">
        <f t="shared" si="5"/>
        <v>0</v>
      </c>
    </row>
    <row r="16" spans="1:10" ht="15" x14ac:dyDescent="0.2">
      <c r="A16" s="47" t="s">
        <v>14</v>
      </c>
      <c r="B16" s="47"/>
      <c r="C16" s="47"/>
      <c r="D16" s="23">
        <v>150</v>
      </c>
      <c r="E16" s="22">
        <f t="shared" ref="E16:E18" si="6">SUM(F15+1)</f>
        <v>339451</v>
      </c>
      <c r="F16" s="22">
        <f t="shared" ref="F16:F18" si="7">SUM(E16+D16-1)</f>
        <v>339600</v>
      </c>
      <c r="G16" s="23">
        <v>25</v>
      </c>
      <c r="H16" s="23"/>
      <c r="I16" s="57" t="s">
        <v>47</v>
      </c>
      <c r="J16" s="99">
        <f t="shared" si="5"/>
        <v>0</v>
      </c>
    </row>
    <row r="17" spans="1:10" ht="15" x14ac:dyDescent="0.2">
      <c r="A17" s="47" t="s">
        <v>853</v>
      </c>
      <c r="B17" s="47"/>
      <c r="C17" s="47"/>
      <c r="D17" s="23">
        <v>300</v>
      </c>
      <c r="E17" s="22">
        <f t="shared" si="6"/>
        <v>339601</v>
      </c>
      <c r="F17" s="22">
        <f t="shared" si="7"/>
        <v>339900</v>
      </c>
      <c r="G17" s="23">
        <v>25</v>
      </c>
      <c r="H17" s="23"/>
      <c r="I17" s="57" t="s">
        <v>47</v>
      </c>
      <c r="J17" s="99">
        <f t="shared" si="5"/>
        <v>0</v>
      </c>
    </row>
    <row r="18" spans="1:10" ht="15" x14ac:dyDescent="0.2">
      <c r="A18" s="47" t="s">
        <v>852</v>
      </c>
      <c r="B18" s="47"/>
      <c r="C18" s="47"/>
      <c r="D18" s="23">
        <v>150</v>
      </c>
      <c r="E18" s="22">
        <f t="shared" si="6"/>
        <v>339901</v>
      </c>
      <c r="F18" s="22">
        <f t="shared" si="7"/>
        <v>340050</v>
      </c>
      <c r="G18" s="23">
        <v>25</v>
      </c>
      <c r="H18" s="23"/>
      <c r="I18" s="57" t="s">
        <v>47</v>
      </c>
      <c r="J18" s="99">
        <f t="shared" si="5"/>
        <v>0</v>
      </c>
    </row>
    <row r="19" spans="1:10" ht="15" x14ac:dyDescent="0.2">
      <c r="A19" s="10"/>
      <c r="B19" s="10"/>
      <c r="C19" s="10"/>
      <c r="D19" s="7"/>
      <c r="E19" s="27"/>
      <c r="F19" s="27"/>
      <c r="G19" s="7"/>
      <c r="H19" s="7"/>
      <c r="I19" s="37"/>
      <c r="J19" s="34"/>
    </row>
    <row r="20" spans="1:10" ht="15.75" x14ac:dyDescent="0.25">
      <c r="A20" s="36" t="s">
        <v>343</v>
      </c>
      <c r="B20" s="10"/>
      <c r="C20" s="10"/>
      <c r="D20" s="7"/>
      <c r="E20" s="27"/>
      <c r="F20" s="27"/>
      <c r="G20" s="7"/>
      <c r="H20" s="7"/>
      <c r="I20" s="37"/>
      <c r="J20" s="34"/>
    </row>
    <row r="21" spans="1:10" ht="15" x14ac:dyDescent="0.2">
      <c r="A21" s="47" t="s">
        <v>345</v>
      </c>
      <c r="B21" s="47"/>
      <c r="C21" s="47"/>
      <c r="D21" s="23">
        <v>25</v>
      </c>
      <c r="E21" s="22">
        <f>SUM(F18+1)</f>
        <v>340051</v>
      </c>
      <c r="F21" s="22">
        <f t="shared" ref="F21" si="8">SUM(E21+D21-1)</f>
        <v>340075</v>
      </c>
      <c r="G21" s="23">
        <v>5</v>
      </c>
      <c r="H21" s="23"/>
      <c r="I21" s="57" t="s">
        <v>344</v>
      </c>
      <c r="J21" s="99">
        <f t="shared" ref="J21" si="9">MOD(D21,25)</f>
        <v>0</v>
      </c>
    </row>
    <row r="22" spans="1:10" ht="15" x14ac:dyDescent="0.2">
      <c r="A22" s="10"/>
      <c r="B22" s="10"/>
      <c r="C22" s="10"/>
      <c r="D22" s="7"/>
      <c r="E22" s="27"/>
      <c r="F22" s="27"/>
      <c r="G22" s="7"/>
      <c r="H22" s="7"/>
      <c r="I22" s="37"/>
      <c r="J22" s="34"/>
    </row>
    <row r="23" spans="1:10" ht="15.75" x14ac:dyDescent="0.25">
      <c r="A23" s="36" t="s">
        <v>32</v>
      </c>
      <c r="B23" s="10"/>
      <c r="C23" s="10"/>
      <c r="D23" s="7"/>
      <c r="E23" s="10"/>
      <c r="F23" s="10"/>
      <c r="G23" s="7"/>
      <c r="H23" s="7"/>
      <c r="I23" s="37"/>
      <c r="J23" s="10"/>
    </row>
    <row r="24" spans="1:10" ht="15" x14ac:dyDescent="0.2">
      <c r="A24" s="47" t="s">
        <v>10</v>
      </c>
      <c r="B24" s="47"/>
      <c r="C24" s="47"/>
      <c r="D24" s="23">
        <v>50</v>
      </c>
      <c r="E24" s="22">
        <f>SUM(F21+1)</f>
        <v>340076</v>
      </c>
      <c r="F24" s="22">
        <f>SUM(E24+D24-1)</f>
        <v>340125</v>
      </c>
      <c r="G24" s="23">
        <v>5</v>
      </c>
      <c r="H24" s="23"/>
      <c r="I24" s="57" t="s">
        <v>49</v>
      </c>
      <c r="J24" s="99">
        <f>MOD(D24,25)</f>
        <v>0</v>
      </c>
    </row>
    <row r="25" spans="1:10" ht="15" x14ac:dyDescent="0.2">
      <c r="A25" s="47" t="s">
        <v>182</v>
      </c>
      <c r="B25" s="47"/>
      <c r="C25" s="47"/>
      <c r="D25" s="23">
        <v>25</v>
      </c>
      <c r="E25" s="22">
        <f>SUM(F24+1)</f>
        <v>340126</v>
      </c>
      <c r="F25" s="22">
        <f>SUM(E25+D25-1)</f>
        <v>340150</v>
      </c>
      <c r="G25" s="23">
        <v>5</v>
      </c>
      <c r="H25" s="23"/>
      <c r="I25" s="57" t="s">
        <v>49</v>
      </c>
      <c r="J25" s="99">
        <f>MOD(D25,25)</f>
        <v>0</v>
      </c>
    </row>
    <row r="26" spans="1:10" ht="15" x14ac:dyDescent="0.2">
      <c r="A26" s="10"/>
      <c r="B26" s="10"/>
      <c r="C26" s="10"/>
      <c r="D26" s="7"/>
      <c r="E26" s="27"/>
      <c r="F26" s="27"/>
      <c r="G26" s="7"/>
      <c r="H26" s="7"/>
      <c r="I26" s="37"/>
      <c r="J26" s="10"/>
    </row>
    <row r="27" spans="1:10" ht="15.75" x14ac:dyDescent="0.25">
      <c r="A27" s="36" t="s">
        <v>30</v>
      </c>
      <c r="B27" s="10"/>
      <c r="C27" s="10"/>
      <c r="D27" s="7"/>
      <c r="E27" s="27"/>
      <c r="F27" s="27"/>
      <c r="G27" s="7"/>
      <c r="H27" s="7"/>
      <c r="I27" s="37"/>
      <c r="J27" s="10"/>
    </row>
    <row r="28" spans="1:10" ht="15" x14ac:dyDescent="0.2">
      <c r="A28" s="47" t="s">
        <v>7</v>
      </c>
      <c r="B28" s="47"/>
      <c r="C28" s="47"/>
      <c r="D28" s="23">
        <v>25</v>
      </c>
      <c r="E28" s="22">
        <f>SUM(F25+1)</f>
        <v>340151</v>
      </c>
      <c r="F28" s="22">
        <f t="shared" ref="F28:F33" si="10">SUM(E28+D28-1)</f>
        <v>340175</v>
      </c>
      <c r="G28" s="23">
        <v>5</v>
      </c>
      <c r="H28" s="23"/>
      <c r="I28" s="57" t="s">
        <v>48</v>
      </c>
      <c r="J28" s="99">
        <f t="shared" ref="J28:J29" si="11">MOD(D28,25)</f>
        <v>0</v>
      </c>
    </row>
    <row r="29" spans="1:10" ht="15" x14ac:dyDescent="0.2">
      <c r="A29" s="47" t="s">
        <v>34</v>
      </c>
      <c r="B29" s="47"/>
      <c r="C29" s="47"/>
      <c r="D29" s="23">
        <v>25</v>
      </c>
      <c r="E29" s="22">
        <f>SUM(F28+1)</f>
        <v>340176</v>
      </c>
      <c r="F29" s="22">
        <f t="shared" si="10"/>
        <v>340200</v>
      </c>
      <c r="G29" s="23">
        <v>5</v>
      </c>
      <c r="H29" s="23"/>
      <c r="I29" s="57" t="s">
        <v>48</v>
      </c>
      <c r="J29" s="99">
        <f t="shared" si="11"/>
        <v>0</v>
      </c>
    </row>
    <row r="30" spans="1:10" ht="15" x14ac:dyDescent="0.2">
      <c r="A30" s="10"/>
      <c r="B30" s="10"/>
      <c r="C30" s="10"/>
      <c r="D30" s="7"/>
      <c r="E30" s="10"/>
      <c r="F30" s="10"/>
      <c r="G30" s="7"/>
      <c r="H30" s="7"/>
      <c r="I30" s="37"/>
      <c r="J30" s="10"/>
    </row>
    <row r="31" spans="1:10" ht="15.75" x14ac:dyDescent="0.25">
      <c r="A31" s="36" t="s">
        <v>33</v>
      </c>
      <c r="B31" s="10"/>
      <c r="C31" s="10"/>
      <c r="D31" s="7"/>
      <c r="E31" s="27"/>
      <c r="F31" s="27"/>
      <c r="G31" s="7"/>
      <c r="H31" s="7"/>
      <c r="I31" s="37"/>
      <c r="J31" s="10"/>
    </row>
    <row r="32" spans="1:10" ht="15" x14ac:dyDescent="0.2">
      <c r="A32" s="47" t="s">
        <v>11</v>
      </c>
      <c r="B32" s="47"/>
      <c r="C32" s="47"/>
      <c r="D32" s="23">
        <v>25</v>
      </c>
      <c r="E32" s="22">
        <f>SUM(F29+1)</f>
        <v>340201</v>
      </c>
      <c r="F32" s="22">
        <f t="shared" si="10"/>
        <v>340225</v>
      </c>
      <c r="G32" s="23">
        <v>5</v>
      </c>
      <c r="H32" s="23"/>
      <c r="I32" s="57" t="s">
        <v>50</v>
      </c>
      <c r="J32" s="99">
        <f>MOD(D32,25)</f>
        <v>0</v>
      </c>
    </row>
    <row r="33" spans="1:10" ht="15.75" thickBot="1" x14ac:dyDescent="0.25">
      <c r="A33" s="103" t="s">
        <v>12</v>
      </c>
      <c r="B33" s="103"/>
      <c r="C33" s="103"/>
      <c r="D33" s="111">
        <v>25</v>
      </c>
      <c r="E33" s="104">
        <f>SUM(F32+1)</f>
        <v>340226</v>
      </c>
      <c r="F33" s="104">
        <f t="shared" si="10"/>
        <v>340250</v>
      </c>
      <c r="G33" s="111">
        <v>5</v>
      </c>
      <c r="H33" s="111"/>
      <c r="I33" s="105" t="s">
        <v>50</v>
      </c>
      <c r="J33" s="106">
        <f>MOD(D33,25)</f>
        <v>0</v>
      </c>
    </row>
    <row r="34" spans="1:10" ht="15.75" x14ac:dyDescent="0.25">
      <c r="A34" s="49" t="s">
        <v>128</v>
      </c>
      <c r="B34" s="10"/>
      <c r="C34" s="10"/>
      <c r="D34" s="4">
        <f>SUM(D14:D33)</f>
        <v>1750</v>
      </c>
      <c r="E34" s="10"/>
      <c r="F34" s="10"/>
      <c r="G34" s="10"/>
      <c r="H34" s="10"/>
      <c r="I34" s="37"/>
      <c r="J34" s="10"/>
    </row>
    <row r="35" spans="1:10" ht="15.75" x14ac:dyDescent="0.25">
      <c r="A35" s="36" t="s">
        <v>129</v>
      </c>
      <c r="B35" s="10"/>
      <c r="C35" s="10"/>
      <c r="D35" s="110">
        <f>D10+D34</f>
        <v>9675</v>
      </c>
      <c r="E35" s="10"/>
      <c r="F35" s="10"/>
      <c r="G35" s="36">
        <f>SUM(G5:G33)</f>
        <v>435</v>
      </c>
      <c r="H35" s="36">
        <f>SUM(H5:H33)</f>
        <v>300</v>
      </c>
      <c r="I35" s="26"/>
      <c r="J35" s="36">
        <f>SUM(J5:J33)</f>
        <v>0</v>
      </c>
    </row>
    <row r="36" spans="1:10" ht="15" x14ac:dyDescent="0.2">
      <c r="A36" s="10"/>
      <c r="B36" s="10"/>
      <c r="C36" s="10"/>
      <c r="D36" s="7"/>
      <c r="E36" s="10"/>
      <c r="F36" s="10"/>
      <c r="G36" s="10"/>
      <c r="H36" s="10"/>
      <c r="I36" s="37"/>
      <c r="J36" s="10"/>
    </row>
    <row r="37" spans="1:10" ht="15" x14ac:dyDescent="0.2">
      <c r="A37" s="10"/>
      <c r="B37" s="10"/>
      <c r="C37" s="10"/>
      <c r="D37" s="7"/>
      <c r="E37" s="10"/>
      <c r="F37" s="10"/>
      <c r="G37" s="10"/>
      <c r="H37" s="10"/>
      <c r="I37" s="37"/>
      <c r="J37" s="10"/>
    </row>
    <row r="38" spans="1:10" ht="15" x14ac:dyDescent="0.2">
      <c r="A38" s="10" t="s">
        <v>40</v>
      </c>
      <c r="B38" s="10"/>
      <c r="C38" s="10"/>
      <c r="D38" s="112">
        <f>F33-E5+1</f>
        <v>9675</v>
      </c>
      <c r="E38" s="10"/>
      <c r="F38" s="10"/>
      <c r="G38" s="10"/>
      <c r="H38" s="10"/>
      <c r="I38" s="37"/>
      <c r="J38" s="10"/>
    </row>
    <row r="39" spans="1:10" ht="15" x14ac:dyDescent="0.2">
      <c r="A39" s="7"/>
      <c r="B39" s="7"/>
      <c r="C39" s="7"/>
      <c r="D39" s="7"/>
      <c r="E39" s="7"/>
      <c r="F39" s="7"/>
      <c r="G39" s="7"/>
      <c r="H39" s="7"/>
      <c r="I39" s="8"/>
      <c r="J39" s="7"/>
    </row>
    <row r="40" spans="1:10" ht="15" x14ac:dyDescent="0.2">
      <c r="A40" s="7"/>
      <c r="B40" s="7"/>
      <c r="C40" s="7"/>
      <c r="D40" s="7"/>
      <c r="E40" s="7"/>
      <c r="F40" s="7"/>
      <c r="G40" s="7"/>
      <c r="H40" s="7"/>
      <c r="I40" s="8"/>
      <c r="J40" s="7"/>
    </row>
    <row r="41" spans="1:10" x14ac:dyDescent="0.2">
      <c r="A41" s="19"/>
    </row>
    <row r="43" spans="1:10" x14ac:dyDescent="0.2">
      <c r="A43" s="19"/>
    </row>
  </sheetData>
  <sheetProtection sheet="1" selectLockedCells="1"/>
  <mergeCells count="2">
    <mergeCell ref="E3:F3"/>
    <mergeCell ref="H1:I1"/>
  </mergeCells>
  <phoneticPr fontId="0" type="noConversion"/>
  <conditionalFormatting sqref="A5:J9 A14:J18 A21:J21 A24:J25 A28:J29 A32:J33">
    <cfRule type="expression" dxfId="59" priority="2">
      <formula>MOD(ROW(),2)=0</formula>
    </cfRule>
  </conditionalFormatting>
  <conditionalFormatting sqref="C5:D9 G5:H9 C14:D18 G14:H18 C21:D21 G21:H21 C24:D25 G24:H25 C28:D29 G28:H29 C32:D33 G32:H33">
    <cfRule type="cellIs" dxfId="58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45"/>
  <sheetViews>
    <sheetView topLeftCell="A3" zoomScaleNormal="100" zoomScalePageLayoutView="75" workbookViewId="0">
      <selection activeCell="G39" sqref="G39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2.85546875" style="3" hidden="1" customWidth="1"/>
    <col min="4" max="4" width="9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Totals!B23</f>
        <v>1029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34" t="s">
        <v>606</v>
      </c>
      <c r="B5" s="99">
        <v>2309</v>
      </c>
      <c r="C5" s="107">
        <f>SUM(B5*0.8)</f>
        <v>1847.2</v>
      </c>
      <c r="D5" s="109">
        <f>MROUND(C5, 25)</f>
        <v>1850</v>
      </c>
      <c r="E5" s="22">
        <f>'HD18-JD3'!F33+1</f>
        <v>340251</v>
      </c>
      <c r="F5" s="22">
        <f t="shared" ref="F5:F9" si="0">SUM(E5+D5-1)</f>
        <v>342100</v>
      </c>
      <c r="G5" s="23">
        <v>50</v>
      </c>
      <c r="H5" s="23"/>
      <c r="I5" s="57" t="s">
        <v>47</v>
      </c>
      <c r="J5" s="99">
        <f t="shared" ref="J5:J9" si="1">MOD(D5,25)</f>
        <v>0</v>
      </c>
    </row>
    <row r="6" spans="1:10" ht="15" x14ac:dyDescent="0.2">
      <c r="A6" s="133" t="s">
        <v>607</v>
      </c>
      <c r="B6" s="99">
        <v>3933</v>
      </c>
      <c r="C6" s="107">
        <f t="shared" ref="C6:C9" si="2">SUM(B6*0.8)</f>
        <v>3146.4</v>
      </c>
      <c r="D6" s="131">
        <f t="shared" ref="D6:D9" si="3">MROUND(C6, 25)</f>
        <v>3150</v>
      </c>
      <c r="E6" s="22">
        <f>SUM(F5+1)</f>
        <v>342101</v>
      </c>
      <c r="F6" s="22">
        <f t="shared" si="0"/>
        <v>345250</v>
      </c>
      <c r="G6" s="23">
        <v>50</v>
      </c>
      <c r="H6" s="23"/>
      <c r="I6" s="57" t="s">
        <v>47</v>
      </c>
      <c r="J6" s="99">
        <f t="shared" si="1"/>
        <v>0</v>
      </c>
    </row>
    <row r="7" spans="1:10" ht="15" x14ac:dyDescent="0.2">
      <c r="A7" s="101" t="s">
        <v>608</v>
      </c>
      <c r="B7" s="99">
        <v>2012</v>
      </c>
      <c r="C7" s="107">
        <f t="shared" si="2"/>
        <v>1609.6000000000001</v>
      </c>
      <c r="D7" s="109">
        <f t="shared" si="3"/>
        <v>1600</v>
      </c>
      <c r="E7" s="22">
        <f t="shared" ref="E7:E9" si="4">SUM(F6+1)</f>
        <v>345251</v>
      </c>
      <c r="F7" s="22">
        <f t="shared" si="0"/>
        <v>346850</v>
      </c>
      <c r="G7" s="23">
        <v>50</v>
      </c>
      <c r="H7" s="23"/>
      <c r="I7" s="57" t="s">
        <v>47</v>
      </c>
      <c r="J7" s="99">
        <f t="shared" si="1"/>
        <v>0</v>
      </c>
    </row>
    <row r="8" spans="1:10" ht="15" x14ac:dyDescent="0.2">
      <c r="A8" s="134" t="s">
        <v>609</v>
      </c>
      <c r="B8" s="99">
        <v>2611</v>
      </c>
      <c r="C8" s="107">
        <f t="shared" si="2"/>
        <v>2088.8000000000002</v>
      </c>
      <c r="D8" s="131">
        <f t="shared" si="3"/>
        <v>2100</v>
      </c>
      <c r="E8" s="22">
        <f t="shared" si="4"/>
        <v>346851</v>
      </c>
      <c r="F8" s="22">
        <f t="shared" si="0"/>
        <v>348950</v>
      </c>
      <c r="G8" s="23">
        <v>50</v>
      </c>
      <c r="H8" s="23"/>
      <c r="I8" s="57" t="s">
        <v>47</v>
      </c>
      <c r="J8" s="99">
        <f t="shared" si="1"/>
        <v>0</v>
      </c>
    </row>
    <row r="9" spans="1:10" ht="15.75" thickBot="1" x14ac:dyDescent="0.25">
      <c r="A9" s="141" t="s">
        <v>610</v>
      </c>
      <c r="B9" s="106">
        <v>2602</v>
      </c>
      <c r="C9" s="107">
        <f t="shared" si="2"/>
        <v>2081.6</v>
      </c>
      <c r="D9" s="126">
        <f t="shared" si="3"/>
        <v>2075</v>
      </c>
      <c r="E9" s="104">
        <f t="shared" si="4"/>
        <v>348951</v>
      </c>
      <c r="F9" s="104">
        <f t="shared" si="0"/>
        <v>351025</v>
      </c>
      <c r="G9" s="111">
        <v>50</v>
      </c>
      <c r="H9" s="111"/>
      <c r="I9" s="105" t="s">
        <v>47</v>
      </c>
      <c r="J9" s="106">
        <f t="shared" si="1"/>
        <v>0</v>
      </c>
    </row>
    <row r="10" spans="1:10" ht="15.75" x14ac:dyDescent="0.25">
      <c r="A10" s="49" t="s">
        <v>130</v>
      </c>
      <c r="B10" s="31">
        <f>SUM(B5:B9)</f>
        <v>13467</v>
      </c>
      <c r="C10" s="31"/>
      <c r="D10" s="110">
        <f>SUM(D5:D9)</f>
        <v>10775</v>
      </c>
      <c r="E10" s="10"/>
      <c r="F10" s="10"/>
      <c r="G10" s="7"/>
      <c r="H10" s="7"/>
      <c r="I10" s="37"/>
      <c r="J10" s="34"/>
    </row>
    <row r="11" spans="1:10" ht="15" x14ac:dyDescent="0.2">
      <c r="A11" s="10"/>
      <c r="B11" s="10"/>
      <c r="C11" s="10"/>
      <c r="D11" s="7"/>
      <c r="E11" s="10"/>
      <c r="F11" s="10"/>
      <c r="G11" s="7"/>
      <c r="H11" s="7"/>
      <c r="I11" s="37"/>
      <c r="J11" s="34"/>
    </row>
    <row r="12" spans="1:10" ht="16.5" thickBot="1" x14ac:dyDescent="0.3">
      <c r="A12" s="53" t="s">
        <v>6</v>
      </c>
      <c r="B12" s="10"/>
      <c r="C12" s="10"/>
      <c r="D12" s="7"/>
      <c r="E12" s="10"/>
      <c r="F12" s="27"/>
      <c r="G12" s="7"/>
      <c r="H12" s="7"/>
      <c r="I12" s="37"/>
      <c r="J12" s="34"/>
    </row>
    <row r="13" spans="1:10" ht="15.75" x14ac:dyDescent="0.25">
      <c r="A13" s="36" t="s">
        <v>31</v>
      </c>
      <c r="B13" s="10"/>
      <c r="C13" s="10"/>
      <c r="D13" s="7"/>
      <c r="E13" s="10"/>
      <c r="F13" s="27"/>
      <c r="G13" s="7"/>
      <c r="H13" s="7"/>
      <c r="I13" s="37"/>
      <c r="J13" s="34"/>
    </row>
    <row r="14" spans="1:10" ht="15" x14ac:dyDescent="0.2">
      <c r="A14" s="47" t="s">
        <v>8</v>
      </c>
      <c r="B14" s="47"/>
      <c r="C14" s="47"/>
      <c r="D14" s="23">
        <v>900</v>
      </c>
      <c r="E14" s="22">
        <f>SUM(F9+1)</f>
        <v>351026</v>
      </c>
      <c r="F14" s="22">
        <f>SUM(E14+D14-1)</f>
        <v>351925</v>
      </c>
      <c r="G14" s="23">
        <v>50</v>
      </c>
      <c r="H14" s="23">
        <v>300</v>
      </c>
      <c r="I14" s="57" t="s">
        <v>47</v>
      </c>
      <c r="J14" s="99">
        <f>MOD(D14,25)</f>
        <v>0</v>
      </c>
    </row>
    <row r="15" spans="1:10" ht="15" x14ac:dyDescent="0.2">
      <c r="A15" s="47" t="s">
        <v>9</v>
      </c>
      <c r="B15" s="47"/>
      <c r="C15" s="47"/>
      <c r="D15" s="23">
        <v>50</v>
      </c>
      <c r="E15" s="22">
        <f>SUM(F14+1)</f>
        <v>351926</v>
      </c>
      <c r="F15" s="22">
        <f>SUM(E15+D15-1)</f>
        <v>351975</v>
      </c>
      <c r="G15" s="23">
        <v>25</v>
      </c>
      <c r="H15" s="23"/>
      <c r="I15" s="57" t="s">
        <v>47</v>
      </c>
      <c r="J15" s="99">
        <f>MOD(D15,25)</f>
        <v>0</v>
      </c>
    </row>
    <row r="16" spans="1:10" ht="15" x14ac:dyDescent="0.2">
      <c r="A16" s="47" t="s">
        <v>14</v>
      </c>
      <c r="B16" s="47"/>
      <c r="C16" s="47"/>
      <c r="D16" s="23">
        <v>150</v>
      </c>
      <c r="E16" s="22">
        <f t="shared" ref="E16:E18" si="5">SUM(F15+1)</f>
        <v>351976</v>
      </c>
      <c r="F16" s="22">
        <f t="shared" ref="F16:F18" si="6">SUM(E16+D16-1)</f>
        <v>352125</v>
      </c>
      <c r="G16" s="23">
        <v>25</v>
      </c>
      <c r="H16" s="23"/>
      <c r="I16" s="57" t="s">
        <v>47</v>
      </c>
      <c r="J16" s="99">
        <f>MOD(D16,25)</f>
        <v>0</v>
      </c>
    </row>
    <row r="17" spans="1:10" ht="15" x14ac:dyDescent="0.2">
      <c r="A17" s="47" t="s">
        <v>260</v>
      </c>
      <c r="B17" s="47"/>
      <c r="C17" s="47"/>
      <c r="D17" s="23">
        <v>250</v>
      </c>
      <c r="E17" s="22">
        <f t="shared" si="5"/>
        <v>352126</v>
      </c>
      <c r="F17" s="22">
        <f t="shared" si="6"/>
        <v>352375</v>
      </c>
      <c r="G17" s="23">
        <v>25</v>
      </c>
      <c r="H17" s="23"/>
      <c r="I17" s="57" t="s">
        <v>47</v>
      </c>
      <c r="J17" s="99">
        <f>MOD(D17,25)</f>
        <v>0</v>
      </c>
    </row>
    <row r="18" spans="1:10" ht="15" x14ac:dyDescent="0.2">
      <c r="A18" s="47" t="s">
        <v>852</v>
      </c>
      <c r="B18" s="47"/>
      <c r="C18" s="47"/>
      <c r="D18" s="23">
        <v>400</v>
      </c>
      <c r="E18" s="22">
        <f t="shared" si="5"/>
        <v>352376</v>
      </c>
      <c r="F18" s="22">
        <f t="shared" si="6"/>
        <v>352775</v>
      </c>
      <c r="G18" s="23">
        <v>50</v>
      </c>
      <c r="H18" s="23"/>
      <c r="I18" s="57" t="s">
        <v>47</v>
      </c>
      <c r="J18" s="99">
        <f>MOD(D18,25)</f>
        <v>0</v>
      </c>
    </row>
    <row r="19" spans="1:10" ht="15" x14ac:dyDescent="0.2">
      <c r="A19" s="10"/>
      <c r="B19" s="10"/>
      <c r="C19" s="10"/>
      <c r="D19" s="7"/>
      <c r="E19" s="27"/>
      <c r="F19" s="27"/>
      <c r="G19" s="7"/>
      <c r="H19" s="7"/>
      <c r="I19" s="37"/>
      <c r="J19" s="34"/>
    </row>
    <row r="20" spans="1:10" ht="15.75" x14ac:dyDescent="0.25">
      <c r="A20" s="36" t="s">
        <v>343</v>
      </c>
      <c r="B20" s="10"/>
      <c r="C20" s="10"/>
      <c r="D20" s="7"/>
      <c r="E20" s="27"/>
      <c r="F20" s="27"/>
      <c r="G20" s="7"/>
      <c r="H20" s="7"/>
      <c r="I20" s="37"/>
      <c r="J20" s="34"/>
    </row>
    <row r="21" spans="1:10" ht="15" x14ac:dyDescent="0.2">
      <c r="A21" s="47" t="s">
        <v>345</v>
      </c>
      <c r="B21" s="47"/>
      <c r="C21" s="47"/>
      <c r="D21" s="23">
        <v>25</v>
      </c>
      <c r="E21" s="22">
        <f>SUM(F18+1)</f>
        <v>352776</v>
      </c>
      <c r="F21" s="22">
        <f t="shared" ref="F21" si="7">SUM(E21+D21-1)</f>
        <v>352800</v>
      </c>
      <c r="G21" s="23">
        <v>5</v>
      </c>
      <c r="H21" s="23"/>
      <c r="I21" s="57" t="s">
        <v>344</v>
      </c>
      <c r="J21" s="99">
        <f t="shared" ref="J21" si="8">MOD(D21,25)</f>
        <v>0</v>
      </c>
    </row>
    <row r="22" spans="1:10" ht="15" x14ac:dyDescent="0.2">
      <c r="A22" s="10"/>
      <c r="B22" s="10"/>
      <c r="C22" s="10"/>
      <c r="D22" s="7"/>
      <c r="E22" s="27"/>
      <c r="F22" s="27"/>
      <c r="G22" s="7"/>
      <c r="H22" s="7"/>
      <c r="I22" s="37"/>
      <c r="J22" s="34"/>
    </row>
    <row r="23" spans="1:10" ht="15.75" x14ac:dyDescent="0.25">
      <c r="A23" s="36" t="s">
        <v>32</v>
      </c>
      <c r="B23" s="10"/>
      <c r="C23" s="10"/>
      <c r="D23" s="7"/>
      <c r="E23" s="10"/>
      <c r="F23" s="10"/>
      <c r="G23" s="7"/>
      <c r="H23" s="7"/>
      <c r="I23" s="37"/>
      <c r="J23" s="10"/>
    </row>
    <row r="24" spans="1:10" ht="15" x14ac:dyDescent="0.2">
      <c r="A24" s="47" t="s">
        <v>10</v>
      </c>
      <c r="B24" s="47"/>
      <c r="C24" s="47"/>
      <c r="D24" s="23">
        <v>50</v>
      </c>
      <c r="E24" s="22">
        <f>SUM(F21+1)</f>
        <v>352801</v>
      </c>
      <c r="F24" s="22">
        <f>SUM(E24+D24-1)</f>
        <v>352850</v>
      </c>
      <c r="G24" s="23">
        <v>5</v>
      </c>
      <c r="H24" s="23"/>
      <c r="I24" s="57" t="s">
        <v>49</v>
      </c>
      <c r="J24" s="99">
        <f>MOD(D24,25)</f>
        <v>0</v>
      </c>
    </row>
    <row r="25" spans="1:10" ht="15" x14ac:dyDescent="0.2">
      <c r="A25" s="47" t="s">
        <v>182</v>
      </c>
      <c r="B25" s="47"/>
      <c r="C25" s="47"/>
      <c r="D25" s="23">
        <v>25</v>
      </c>
      <c r="E25" s="22">
        <f>SUM(F24+1)</f>
        <v>352851</v>
      </c>
      <c r="F25" s="22">
        <f>SUM(E25+D25-1)</f>
        <v>352875</v>
      </c>
      <c r="G25" s="23">
        <v>5</v>
      </c>
      <c r="H25" s="23"/>
      <c r="I25" s="57" t="s">
        <v>49</v>
      </c>
      <c r="J25" s="99">
        <f>MOD(D25,25)</f>
        <v>0</v>
      </c>
    </row>
    <row r="26" spans="1:10" ht="15" x14ac:dyDescent="0.2">
      <c r="A26" s="10"/>
      <c r="B26" s="10"/>
      <c r="C26" s="10"/>
      <c r="D26" s="127"/>
      <c r="E26" s="27"/>
      <c r="F26" s="27"/>
      <c r="G26" s="7"/>
      <c r="H26" s="7"/>
      <c r="I26" s="37"/>
      <c r="J26" s="10"/>
    </row>
    <row r="27" spans="1:10" ht="15.75" x14ac:dyDescent="0.25">
      <c r="A27" s="36" t="s">
        <v>30</v>
      </c>
      <c r="B27" s="10"/>
      <c r="C27" s="10"/>
      <c r="D27" s="7"/>
      <c r="E27" s="27"/>
      <c r="F27" s="27"/>
      <c r="G27" s="7"/>
      <c r="H27" s="7"/>
      <c r="I27" s="37"/>
      <c r="J27" s="10"/>
    </row>
    <row r="28" spans="1:10" ht="15" x14ac:dyDescent="0.2">
      <c r="A28" s="47" t="s">
        <v>7</v>
      </c>
      <c r="B28" s="47"/>
      <c r="C28" s="47"/>
      <c r="D28" s="23">
        <v>25</v>
      </c>
      <c r="E28" s="22">
        <f>SUM(F25+1)</f>
        <v>352876</v>
      </c>
      <c r="F28" s="22">
        <f t="shared" ref="F28:F29" si="9">SUM(E28+D28-1)</f>
        <v>352900</v>
      </c>
      <c r="G28" s="23">
        <v>5</v>
      </c>
      <c r="H28" s="23"/>
      <c r="I28" s="57" t="s">
        <v>48</v>
      </c>
      <c r="J28" s="99">
        <f t="shared" ref="J28:J29" si="10">MOD(D28,25)</f>
        <v>0</v>
      </c>
    </row>
    <row r="29" spans="1:10" ht="15" x14ac:dyDescent="0.2">
      <c r="A29" s="47" t="s">
        <v>34</v>
      </c>
      <c r="B29" s="47"/>
      <c r="C29" s="47"/>
      <c r="D29" s="23">
        <v>25</v>
      </c>
      <c r="E29" s="22">
        <f t="shared" ref="E29" si="11">SUM(F28+1)</f>
        <v>352901</v>
      </c>
      <c r="F29" s="22">
        <f t="shared" si="9"/>
        <v>352925</v>
      </c>
      <c r="G29" s="23">
        <v>5</v>
      </c>
      <c r="H29" s="23"/>
      <c r="I29" s="57" t="s">
        <v>48</v>
      </c>
      <c r="J29" s="99">
        <f t="shared" si="10"/>
        <v>0</v>
      </c>
    </row>
    <row r="30" spans="1:10" ht="15" x14ac:dyDescent="0.2">
      <c r="A30" s="10"/>
      <c r="B30" s="10"/>
      <c r="C30" s="10"/>
      <c r="D30" s="7"/>
      <c r="E30" s="27"/>
      <c r="F30" s="27"/>
      <c r="G30" s="7"/>
      <c r="H30" s="7"/>
      <c r="I30" s="37"/>
      <c r="J30" s="10"/>
    </row>
    <row r="31" spans="1:10" ht="15.75" x14ac:dyDescent="0.25">
      <c r="A31" s="36" t="s">
        <v>33</v>
      </c>
      <c r="B31" s="10"/>
      <c r="C31" s="10"/>
      <c r="D31" s="7"/>
      <c r="E31" s="27"/>
      <c r="F31" s="27"/>
      <c r="G31" s="7"/>
      <c r="H31" s="7"/>
      <c r="I31" s="37"/>
      <c r="J31" s="10"/>
    </row>
    <row r="32" spans="1:10" ht="15" x14ac:dyDescent="0.2">
      <c r="A32" s="47" t="s">
        <v>11</v>
      </c>
      <c r="B32" s="47"/>
      <c r="C32" s="47"/>
      <c r="D32" s="23">
        <v>25</v>
      </c>
      <c r="E32" s="22">
        <f>SUM(F29+1)</f>
        <v>352926</v>
      </c>
      <c r="F32" s="22">
        <f>SUM(E32+D32-1)</f>
        <v>352950</v>
      </c>
      <c r="G32" s="23">
        <v>5</v>
      </c>
      <c r="H32" s="23"/>
      <c r="I32" s="57" t="s">
        <v>50</v>
      </c>
      <c r="J32" s="99">
        <f>MOD(D32,25)</f>
        <v>0</v>
      </c>
    </row>
    <row r="33" spans="1:10" ht="15.75" thickBot="1" x14ac:dyDescent="0.25">
      <c r="A33" s="103" t="s">
        <v>12</v>
      </c>
      <c r="B33" s="103"/>
      <c r="C33" s="103"/>
      <c r="D33" s="111">
        <v>25</v>
      </c>
      <c r="E33" s="104">
        <f>SUM(F32+1)</f>
        <v>352951</v>
      </c>
      <c r="F33" s="104">
        <f>SUM(E33+D33-1)</f>
        <v>352975</v>
      </c>
      <c r="G33" s="111">
        <v>5</v>
      </c>
      <c r="H33" s="111"/>
      <c r="I33" s="105" t="s">
        <v>50</v>
      </c>
      <c r="J33" s="106">
        <f>MOD(D33,25)</f>
        <v>0</v>
      </c>
    </row>
    <row r="34" spans="1:10" ht="15.75" x14ac:dyDescent="0.25">
      <c r="A34" s="49" t="s">
        <v>131</v>
      </c>
      <c r="B34" s="10"/>
      <c r="C34" s="10"/>
      <c r="D34" s="4">
        <f>SUM(D14:D33)</f>
        <v>1950</v>
      </c>
      <c r="E34" s="10"/>
      <c r="F34" s="10"/>
      <c r="G34" s="10"/>
      <c r="H34" s="10"/>
      <c r="I34" s="37"/>
      <c r="J34" s="10"/>
    </row>
    <row r="35" spans="1:10" ht="15.75" x14ac:dyDescent="0.25">
      <c r="A35" s="36" t="s">
        <v>132</v>
      </c>
      <c r="B35" s="10"/>
      <c r="C35" s="10"/>
      <c r="D35" s="110">
        <f>D10+D34</f>
        <v>12725</v>
      </c>
      <c r="E35" s="10"/>
      <c r="F35" s="10"/>
      <c r="G35" s="36">
        <f>SUM(G5:G34)</f>
        <v>460</v>
      </c>
      <c r="H35" s="36">
        <f>SUM(H5:H34)</f>
        <v>300</v>
      </c>
      <c r="I35" s="26"/>
      <c r="J35" s="36">
        <f>SUM(J5:J34)</f>
        <v>0</v>
      </c>
    </row>
    <row r="36" spans="1:10" ht="15" x14ac:dyDescent="0.2">
      <c r="A36" s="10"/>
      <c r="B36" s="10"/>
      <c r="C36" s="10"/>
      <c r="D36" s="7"/>
      <c r="E36" s="10"/>
      <c r="F36" s="10"/>
      <c r="G36" s="10"/>
      <c r="H36" s="10"/>
      <c r="I36" s="37"/>
      <c r="J36" s="10"/>
    </row>
    <row r="37" spans="1:10" ht="15" x14ac:dyDescent="0.2">
      <c r="A37" s="10"/>
      <c r="B37" s="10"/>
      <c r="C37" s="10"/>
      <c r="D37" s="7"/>
      <c r="E37" s="10"/>
      <c r="F37" s="10"/>
      <c r="G37" s="10"/>
      <c r="H37" s="10"/>
      <c r="I37" s="37"/>
      <c r="J37" s="10"/>
    </row>
    <row r="38" spans="1:10" ht="15" x14ac:dyDescent="0.2">
      <c r="A38" s="10" t="s">
        <v>40</v>
      </c>
      <c r="B38" s="10"/>
      <c r="C38" s="10"/>
      <c r="D38" s="112">
        <f>F33-E5+1</f>
        <v>12725</v>
      </c>
      <c r="E38" s="10"/>
      <c r="F38" s="10"/>
      <c r="G38" s="10"/>
      <c r="H38" s="10"/>
      <c r="I38" s="37"/>
      <c r="J38" s="10"/>
    </row>
    <row r="39" spans="1:10" ht="15" x14ac:dyDescent="0.2">
      <c r="A39" s="7"/>
      <c r="B39" s="7"/>
      <c r="C39" s="7"/>
      <c r="D39" s="7"/>
      <c r="E39" s="7"/>
      <c r="F39" s="7"/>
      <c r="G39" s="7"/>
      <c r="H39" s="7"/>
      <c r="I39" s="8"/>
      <c r="J39" s="7"/>
    </row>
    <row r="40" spans="1:10" ht="15" x14ac:dyDescent="0.2">
      <c r="A40" s="7"/>
      <c r="B40" s="7"/>
      <c r="C40" s="7"/>
      <c r="D40" s="7"/>
      <c r="E40" s="7"/>
      <c r="F40" s="7"/>
      <c r="G40" s="7"/>
      <c r="H40" s="7"/>
      <c r="I40" s="8"/>
      <c r="J40" s="7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</sheetData>
  <sheetProtection sheet="1" selectLockedCells="1"/>
  <mergeCells count="2">
    <mergeCell ref="E3:F3"/>
    <mergeCell ref="H1:I1"/>
  </mergeCells>
  <phoneticPr fontId="0" type="noConversion"/>
  <conditionalFormatting sqref="D5:D9">
    <cfRule type="cellIs" dxfId="57" priority="1" operator="equal">
      <formula>0</formula>
    </cfRule>
  </conditionalFormatting>
  <conditionalFormatting sqref="E5:J9 A14:J18 A21:J21 A24:J25 A28:J29 A32:J33 A5:B9">
    <cfRule type="expression" dxfId="56" priority="3">
      <formula>MOD(ROW(),2)=0</formula>
    </cfRule>
  </conditionalFormatting>
  <conditionalFormatting sqref="G5:H9 D14:D18 G14:H18 D21 G21:H21 D24:D25 G24:H25 D28:D29 G28:H29 D32:D33 G32:H33">
    <cfRule type="cellIs" dxfId="55" priority="2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42"/>
  <sheetViews>
    <sheetView topLeftCell="A3" zoomScaleNormal="75" zoomScalePageLayoutView="75" workbookViewId="0">
      <selection activeCell="G39" sqref="G39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2.85546875" style="3" hidden="1" customWidth="1"/>
    <col min="4" max="4" width="9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Totals!B24</f>
        <v>1030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01" t="s">
        <v>611</v>
      </c>
      <c r="B5" s="99">
        <v>1082</v>
      </c>
      <c r="C5" s="107">
        <f>SUM(B5*0.8)</f>
        <v>865.6</v>
      </c>
      <c r="D5" s="109">
        <f>MROUND(C5, 25)</f>
        <v>875</v>
      </c>
      <c r="E5" s="22">
        <f>SUM('HD19-JD3'!F33,1)</f>
        <v>352976</v>
      </c>
      <c r="F5" s="22">
        <f t="shared" ref="F5:F9" si="0">SUM(E5+D5-1)</f>
        <v>353850</v>
      </c>
      <c r="G5" s="23">
        <v>50</v>
      </c>
      <c r="H5" s="23"/>
      <c r="I5" s="57" t="s">
        <v>47</v>
      </c>
      <c r="J5" s="99">
        <f t="shared" ref="J5:J9" si="1">MOD(D5,25)</f>
        <v>0</v>
      </c>
    </row>
    <row r="6" spans="1:10" ht="15" x14ac:dyDescent="0.2">
      <c r="A6" s="101" t="s">
        <v>612</v>
      </c>
      <c r="B6" s="99">
        <v>3907</v>
      </c>
      <c r="C6" s="107">
        <f t="shared" ref="C6:C9" si="2">SUM(B6*0.8)</f>
        <v>3125.6000000000004</v>
      </c>
      <c r="D6" s="109">
        <f t="shared" ref="D6:D9" si="3">MROUND(C6, 25)</f>
        <v>3125</v>
      </c>
      <c r="E6" s="22">
        <f t="shared" ref="E6:E9" si="4">SUM(F5+1)</f>
        <v>353851</v>
      </c>
      <c r="F6" s="22">
        <f t="shared" si="0"/>
        <v>356975</v>
      </c>
      <c r="G6" s="23">
        <v>50</v>
      </c>
      <c r="H6" s="23"/>
      <c r="I6" s="57" t="s">
        <v>47</v>
      </c>
      <c r="J6" s="99">
        <f t="shared" si="1"/>
        <v>0</v>
      </c>
    </row>
    <row r="7" spans="1:10" ht="15" x14ac:dyDescent="0.2">
      <c r="A7" s="98" t="s">
        <v>613</v>
      </c>
      <c r="B7" s="99">
        <v>3072</v>
      </c>
      <c r="C7" s="107">
        <f t="shared" si="2"/>
        <v>2457.6000000000004</v>
      </c>
      <c r="D7" s="109">
        <f t="shared" si="3"/>
        <v>2450</v>
      </c>
      <c r="E7" s="22">
        <f t="shared" si="4"/>
        <v>356976</v>
      </c>
      <c r="F7" s="22">
        <f t="shared" si="0"/>
        <v>359425</v>
      </c>
      <c r="G7" s="23">
        <v>50</v>
      </c>
      <c r="H7" s="23"/>
      <c r="I7" s="57" t="s">
        <v>47</v>
      </c>
      <c r="J7" s="99">
        <f t="shared" si="1"/>
        <v>0</v>
      </c>
    </row>
    <row r="8" spans="1:10" ht="15" x14ac:dyDescent="0.2">
      <c r="A8" s="98" t="s">
        <v>614</v>
      </c>
      <c r="B8" s="99">
        <v>1568</v>
      </c>
      <c r="C8" s="107">
        <f t="shared" si="2"/>
        <v>1254.4000000000001</v>
      </c>
      <c r="D8" s="109">
        <f t="shared" si="3"/>
        <v>1250</v>
      </c>
      <c r="E8" s="22">
        <f t="shared" si="4"/>
        <v>359426</v>
      </c>
      <c r="F8" s="22">
        <f t="shared" si="0"/>
        <v>360675</v>
      </c>
      <c r="G8" s="23">
        <v>50</v>
      </c>
      <c r="H8" s="23"/>
      <c r="I8" s="57" t="s">
        <v>47</v>
      </c>
      <c r="J8" s="99">
        <f t="shared" si="1"/>
        <v>0</v>
      </c>
    </row>
    <row r="9" spans="1:10" ht="15.75" thickBot="1" x14ac:dyDescent="0.25">
      <c r="A9" s="141" t="s">
        <v>615</v>
      </c>
      <c r="B9" s="106">
        <v>4735</v>
      </c>
      <c r="C9" s="154">
        <f t="shared" si="2"/>
        <v>3788</v>
      </c>
      <c r="D9" s="126">
        <f t="shared" si="3"/>
        <v>3800</v>
      </c>
      <c r="E9" s="104">
        <f t="shared" si="4"/>
        <v>360676</v>
      </c>
      <c r="F9" s="104">
        <f t="shared" si="0"/>
        <v>364475</v>
      </c>
      <c r="G9" s="111">
        <v>50</v>
      </c>
      <c r="H9" s="111"/>
      <c r="I9" s="105" t="s">
        <v>47</v>
      </c>
      <c r="J9" s="106">
        <f t="shared" si="1"/>
        <v>0</v>
      </c>
    </row>
    <row r="10" spans="1:10" ht="15.75" x14ac:dyDescent="0.25">
      <c r="A10" s="49" t="s">
        <v>133</v>
      </c>
      <c r="B10" s="31">
        <f>SUM(B5:B9)</f>
        <v>14364</v>
      </c>
      <c r="C10" s="31"/>
      <c r="D10" s="110">
        <f>SUM(D5:D9)</f>
        <v>11500</v>
      </c>
      <c r="E10" s="10"/>
      <c r="F10" s="10"/>
      <c r="G10" s="7"/>
      <c r="H10" s="7"/>
      <c r="I10" s="37"/>
      <c r="J10" s="34"/>
    </row>
    <row r="11" spans="1:10" ht="15" x14ac:dyDescent="0.2">
      <c r="A11" s="10"/>
      <c r="B11" s="10"/>
      <c r="C11" s="10"/>
      <c r="D11" s="7"/>
      <c r="E11" s="10"/>
      <c r="F11" s="10"/>
      <c r="G11" s="7"/>
      <c r="H11" s="7"/>
      <c r="I11" s="37"/>
      <c r="J11" s="34"/>
    </row>
    <row r="12" spans="1:10" ht="16.5" thickBot="1" x14ac:dyDescent="0.3">
      <c r="A12" s="53" t="s">
        <v>6</v>
      </c>
      <c r="B12" s="10"/>
      <c r="C12" s="10"/>
      <c r="D12" s="7"/>
      <c r="E12" s="10"/>
      <c r="F12" s="10"/>
      <c r="G12" s="7"/>
      <c r="H12" s="7"/>
      <c r="I12" s="37"/>
      <c r="J12" s="34"/>
    </row>
    <row r="13" spans="1:10" ht="15.75" x14ac:dyDescent="0.25">
      <c r="A13" s="36" t="s">
        <v>31</v>
      </c>
      <c r="B13" s="10"/>
      <c r="C13" s="10"/>
      <c r="D13" s="7"/>
      <c r="E13" s="10"/>
      <c r="F13" s="10"/>
      <c r="G13" s="7"/>
      <c r="H13" s="7"/>
      <c r="I13" s="37"/>
      <c r="J13" s="10"/>
    </row>
    <row r="14" spans="1:10" ht="15" x14ac:dyDescent="0.2">
      <c r="A14" s="47" t="s">
        <v>8</v>
      </c>
      <c r="B14" s="47"/>
      <c r="C14" s="47"/>
      <c r="D14" s="23">
        <v>900</v>
      </c>
      <c r="E14" s="22">
        <f>SUM(F9+1)</f>
        <v>364476</v>
      </c>
      <c r="F14" s="22">
        <f>SUM(E14+D14-1)</f>
        <v>365375</v>
      </c>
      <c r="G14" s="23">
        <v>50</v>
      </c>
      <c r="H14" s="23">
        <v>300</v>
      </c>
      <c r="I14" s="57" t="s">
        <v>47</v>
      </c>
      <c r="J14" s="99">
        <f>MOD(D14,25)</f>
        <v>0</v>
      </c>
    </row>
    <row r="15" spans="1:10" ht="15" x14ac:dyDescent="0.2">
      <c r="A15" s="47" t="s">
        <v>9</v>
      </c>
      <c r="B15" s="47"/>
      <c r="C15" s="47"/>
      <c r="D15" s="23">
        <v>50</v>
      </c>
      <c r="E15" s="22">
        <f>SUM(F14+1)</f>
        <v>365376</v>
      </c>
      <c r="F15" s="22">
        <f>SUM(E15+D15-1)</f>
        <v>365425</v>
      </c>
      <c r="G15" s="23">
        <v>25</v>
      </c>
      <c r="H15" s="23"/>
      <c r="I15" s="57" t="s">
        <v>47</v>
      </c>
      <c r="J15" s="99">
        <f>MOD(D15,25)</f>
        <v>0</v>
      </c>
    </row>
    <row r="16" spans="1:10" ht="15" x14ac:dyDescent="0.2">
      <c r="A16" s="47" t="s">
        <v>14</v>
      </c>
      <c r="B16" s="47"/>
      <c r="C16" s="47"/>
      <c r="D16" s="23">
        <v>500</v>
      </c>
      <c r="E16" s="22">
        <f t="shared" ref="E16:E18" si="5">SUM(F15+1)</f>
        <v>365426</v>
      </c>
      <c r="F16" s="22">
        <f t="shared" ref="F16:F18" si="6">SUM(E16+D16-1)</f>
        <v>365925</v>
      </c>
      <c r="G16" s="23">
        <v>25</v>
      </c>
      <c r="H16" s="23"/>
      <c r="I16" s="57" t="s">
        <v>47</v>
      </c>
      <c r="J16" s="99">
        <f>MOD(D16,25)</f>
        <v>0</v>
      </c>
    </row>
    <row r="17" spans="1:10" ht="15" x14ac:dyDescent="0.2">
      <c r="A17" s="47" t="s">
        <v>260</v>
      </c>
      <c r="B17" s="47"/>
      <c r="C17" s="47"/>
      <c r="D17" s="23">
        <v>250</v>
      </c>
      <c r="E17" s="22">
        <f t="shared" si="5"/>
        <v>365926</v>
      </c>
      <c r="F17" s="22">
        <f t="shared" si="6"/>
        <v>366175</v>
      </c>
      <c r="G17" s="23">
        <v>25</v>
      </c>
      <c r="H17" s="23"/>
      <c r="I17" s="57" t="s">
        <v>47</v>
      </c>
      <c r="J17" s="99">
        <f>MOD(D17,25)</f>
        <v>0</v>
      </c>
    </row>
    <row r="18" spans="1:10" ht="15" x14ac:dyDescent="0.2">
      <c r="A18" s="47" t="s">
        <v>852</v>
      </c>
      <c r="B18" s="47"/>
      <c r="C18" s="47"/>
      <c r="D18" s="23">
        <v>100</v>
      </c>
      <c r="E18" s="22">
        <f t="shared" si="5"/>
        <v>366176</v>
      </c>
      <c r="F18" s="22">
        <f t="shared" si="6"/>
        <v>366275</v>
      </c>
      <c r="G18" s="23">
        <v>25</v>
      </c>
      <c r="H18" s="23"/>
      <c r="I18" s="57" t="s">
        <v>47</v>
      </c>
      <c r="J18" s="99">
        <f>MOD(D18,25)</f>
        <v>0</v>
      </c>
    </row>
    <row r="19" spans="1:10" ht="15" x14ac:dyDescent="0.2">
      <c r="A19" s="10"/>
      <c r="B19" s="10"/>
      <c r="C19" s="10"/>
      <c r="D19" s="7"/>
      <c r="E19" s="27"/>
      <c r="F19" s="27"/>
      <c r="G19" s="7"/>
      <c r="H19" s="7"/>
      <c r="I19" s="37"/>
      <c r="J19" s="34"/>
    </row>
    <row r="20" spans="1:10" ht="15.75" x14ac:dyDescent="0.25">
      <c r="A20" s="36" t="s">
        <v>343</v>
      </c>
      <c r="B20" s="10"/>
      <c r="C20" s="10"/>
      <c r="D20" s="7"/>
      <c r="E20" s="27"/>
      <c r="F20" s="27"/>
      <c r="G20" s="7"/>
      <c r="H20" s="7"/>
      <c r="I20" s="37"/>
      <c r="J20" s="34"/>
    </row>
    <row r="21" spans="1:10" ht="15" x14ac:dyDescent="0.2">
      <c r="A21" s="47" t="s">
        <v>345</v>
      </c>
      <c r="B21" s="47"/>
      <c r="C21" s="47"/>
      <c r="D21" s="23">
        <v>25</v>
      </c>
      <c r="E21" s="22">
        <f>SUM(F18+1)</f>
        <v>366276</v>
      </c>
      <c r="F21" s="22">
        <f t="shared" ref="F21" si="7">SUM(E21+D21-1)</f>
        <v>366300</v>
      </c>
      <c r="G21" s="23">
        <v>5</v>
      </c>
      <c r="H21" s="23"/>
      <c r="I21" s="57" t="s">
        <v>344</v>
      </c>
      <c r="J21" s="99">
        <f t="shared" ref="J21" si="8">MOD(D21,25)</f>
        <v>0</v>
      </c>
    </row>
    <row r="22" spans="1:10" ht="15" x14ac:dyDescent="0.2">
      <c r="A22" s="10"/>
      <c r="B22" s="10"/>
      <c r="C22" s="10"/>
      <c r="D22" s="7"/>
      <c r="E22" s="27"/>
      <c r="F22" s="27"/>
      <c r="G22" s="7"/>
      <c r="H22" s="7"/>
      <c r="I22" s="37"/>
      <c r="J22" s="34"/>
    </row>
    <row r="23" spans="1:10" ht="15.75" x14ac:dyDescent="0.25">
      <c r="A23" s="36" t="s">
        <v>32</v>
      </c>
      <c r="B23" s="10"/>
      <c r="C23" s="10"/>
      <c r="D23" s="7"/>
      <c r="E23" s="10"/>
      <c r="F23" s="10"/>
      <c r="G23" s="7"/>
      <c r="H23" s="7"/>
      <c r="I23" s="37"/>
      <c r="J23" s="10"/>
    </row>
    <row r="24" spans="1:10" ht="15" x14ac:dyDescent="0.2">
      <c r="A24" s="47" t="s">
        <v>10</v>
      </c>
      <c r="B24" s="47"/>
      <c r="C24" s="47"/>
      <c r="D24" s="23">
        <v>50</v>
      </c>
      <c r="E24" s="22">
        <f>SUM(F21+1)</f>
        <v>366301</v>
      </c>
      <c r="F24" s="22">
        <f>SUM(E24+D24-1)</f>
        <v>366350</v>
      </c>
      <c r="G24" s="23">
        <v>5</v>
      </c>
      <c r="H24" s="23"/>
      <c r="I24" s="57" t="s">
        <v>49</v>
      </c>
      <c r="J24" s="99">
        <f>MOD(D24,25)</f>
        <v>0</v>
      </c>
    </row>
    <row r="25" spans="1:10" ht="15" x14ac:dyDescent="0.2">
      <c r="A25" s="47" t="s">
        <v>182</v>
      </c>
      <c r="B25" s="47"/>
      <c r="C25" s="47"/>
      <c r="D25" s="23">
        <v>25</v>
      </c>
      <c r="E25" s="22">
        <f>SUM(F24+1)</f>
        <v>366351</v>
      </c>
      <c r="F25" s="22">
        <f>SUM(E25+D25-1)</f>
        <v>366375</v>
      </c>
      <c r="G25" s="23">
        <v>5</v>
      </c>
      <c r="H25" s="23"/>
      <c r="I25" s="57" t="s">
        <v>49</v>
      </c>
      <c r="J25" s="99">
        <f>MOD(D25,25)</f>
        <v>0</v>
      </c>
    </row>
    <row r="26" spans="1:10" ht="15" x14ac:dyDescent="0.2">
      <c r="A26" s="10"/>
      <c r="B26" s="10"/>
      <c r="C26" s="10"/>
      <c r="D26" s="7"/>
      <c r="E26" s="27"/>
      <c r="F26" s="27"/>
      <c r="G26" s="7"/>
      <c r="H26" s="7"/>
      <c r="I26" s="37"/>
      <c r="J26" s="10"/>
    </row>
    <row r="27" spans="1:10" ht="15.75" x14ac:dyDescent="0.25">
      <c r="A27" s="36" t="s">
        <v>30</v>
      </c>
      <c r="B27" s="10"/>
      <c r="C27" s="10"/>
      <c r="D27" s="7"/>
      <c r="E27" s="27"/>
      <c r="F27" s="27"/>
      <c r="G27" s="7"/>
      <c r="H27" s="7"/>
      <c r="I27" s="37"/>
      <c r="J27" s="10"/>
    </row>
    <row r="28" spans="1:10" ht="15" x14ac:dyDescent="0.2">
      <c r="A28" s="47" t="s">
        <v>7</v>
      </c>
      <c r="B28" s="47"/>
      <c r="C28" s="47"/>
      <c r="D28" s="23">
        <v>25</v>
      </c>
      <c r="E28" s="22">
        <f>SUM(F25+1)</f>
        <v>366376</v>
      </c>
      <c r="F28" s="22">
        <f t="shared" ref="F28:F29" si="9">SUM(E28+D28-1)</f>
        <v>366400</v>
      </c>
      <c r="G28" s="23">
        <v>5</v>
      </c>
      <c r="H28" s="23"/>
      <c r="I28" s="57" t="s">
        <v>48</v>
      </c>
      <c r="J28" s="99">
        <f t="shared" ref="J28:J29" si="10">MOD(D28,25)</f>
        <v>0</v>
      </c>
    </row>
    <row r="29" spans="1:10" ht="15" x14ac:dyDescent="0.2">
      <c r="A29" s="47" t="s">
        <v>34</v>
      </c>
      <c r="B29" s="47"/>
      <c r="C29" s="47"/>
      <c r="D29" s="23">
        <v>25</v>
      </c>
      <c r="E29" s="22">
        <f t="shared" ref="E29" si="11">SUM(F28+1)</f>
        <v>366401</v>
      </c>
      <c r="F29" s="22">
        <f t="shared" si="9"/>
        <v>366425</v>
      </c>
      <c r="G29" s="23">
        <v>5</v>
      </c>
      <c r="H29" s="23"/>
      <c r="I29" s="57" t="s">
        <v>48</v>
      </c>
      <c r="J29" s="99">
        <f t="shared" si="10"/>
        <v>0</v>
      </c>
    </row>
    <row r="30" spans="1:10" ht="15" x14ac:dyDescent="0.2">
      <c r="A30" s="10"/>
      <c r="B30" s="10"/>
      <c r="C30" s="10"/>
      <c r="D30" s="7"/>
      <c r="E30" s="27"/>
      <c r="F30" s="27"/>
      <c r="G30" s="7"/>
      <c r="H30" s="7"/>
      <c r="I30" s="37"/>
      <c r="J30" s="10"/>
    </row>
    <row r="31" spans="1:10" ht="15.75" x14ac:dyDescent="0.25">
      <c r="A31" s="36" t="s">
        <v>33</v>
      </c>
      <c r="B31" s="10"/>
      <c r="C31" s="10"/>
      <c r="D31" s="7"/>
      <c r="E31" s="27"/>
      <c r="F31" s="27"/>
      <c r="G31" s="7"/>
      <c r="H31" s="7"/>
      <c r="I31" s="37"/>
      <c r="J31" s="10"/>
    </row>
    <row r="32" spans="1:10" ht="15" x14ac:dyDescent="0.2">
      <c r="A32" s="47" t="s">
        <v>11</v>
      </c>
      <c r="B32" s="47"/>
      <c r="C32" s="47"/>
      <c r="D32" s="23">
        <v>25</v>
      </c>
      <c r="E32" s="22">
        <f>SUM(F29+1)</f>
        <v>366426</v>
      </c>
      <c r="F32" s="22">
        <f>SUM(E32+D32-1)</f>
        <v>366450</v>
      </c>
      <c r="G32" s="23">
        <v>5</v>
      </c>
      <c r="H32" s="23"/>
      <c r="I32" s="57" t="s">
        <v>50</v>
      </c>
      <c r="J32" s="99">
        <f>MOD(D32,25)</f>
        <v>0</v>
      </c>
    </row>
    <row r="33" spans="1:10" ht="15.75" thickBot="1" x14ac:dyDescent="0.25">
      <c r="A33" s="103" t="s">
        <v>12</v>
      </c>
      <c r="B33" s="103"/>
      <c r="C33" s="103"/>
      <c r="D33" s="111">
        <v>25</v>
      </c>
      <c r="E33" s="104">
        <f>SUM(F32+1)</f>
        <v>366451</v>
      </c>
      <c r="F33" s="104">
        <f>SUM(E33+D33-1)</f>
        <v>366475</v>
      </c>
      <c r="G33" s="111">
        <v>5</v>
      </c>
      <c r="H33" s="111"/>
      <c r="I33" s="105" t="s">
        <v>50</v>
      </c>
      <c r="J33" s="106">
        <f>MOD(D33,25)</f>
        <v>0</v>
      </c>
    </row>
    <row r="34" spans="1:10" ht="15.75" x14ac:dyDescent="0.25">
      <c r="A34" s="49" t="s">
        <v>134</v>
      </c>
      <c r="B34" s="10"/>
      <c r="C34" s="10"/>
      <c r="D34" s="110">
        <f>SUM(D14:D33)</f>
        <v>2000</v>
      </c>
      <c r="E34" s="10"/>
      <c r="F34" s="10"/>
      <c r="G34" s="10"/>
      <c r="H34" s="10"/>
      <c r="I34" s="37"/>
      <c r="J34" s="10"/>
    </row>
    <row r="35" spans="1:10" ht="15.75" x14ac:dyDescent="0.25">
      <c r="A35" s="36" t="s">
        <v>135</v>
      </c>
      <c r="B35" s="10"/>
      <c r="C35" s="10"/>
      <c r="D35" s="110">
        <f>D10+D34</f>
        <v>13500</v>
      </c>
      <c r="E35" s="10"/>
      <c r="F35" s="10"/>
      <c r="G35" s="36">
        <f>SUM(G5:G33)</f>
        <v>435</v>
      </c>
      <c r="H35" s="36">
        <f>SUM(H5:H33)</f>
        <v>300</v>
      </c>
      <c r="I35" s="26"/>
      <c r="J35" s="36">
        <f>SUM(J5:J33)</f>
        <v>0</v>
      </c>
    </row>
    <row r="36" spans="1:10" ht="15" x14ac:dyDescent="0.2">
      <c r="A36" s="10"/>
      <c r="B36" s="10"/>
      <c r="C36" s="10"/>
      <c r="D36" s="7"/>
      <c r="E36" s="10"/>
      <c r="F36" s="10"/>
      <c r="G36" s="10"/>
      <c r="H36" s="10"/>
      <c r="I36" s="37"/>
      <c r="J36" s="10"/>
    </row>
    <row r="37" spans="1:10" ht="15" x14ac:dyDescent="0.2">
      <c r="A37" s="10"/>
      <c r="B37" s="10"/>
      <c r="C37" s="10"/>
      <c r="D37" s="7"/>
      <c r="E37" s="10"/>
      <c r="F37" s="10"/>
      <c r="G37" s="10"/>
      <c r="H37" s="10"/>
      <c r="I37" s="37"/>
      <c r="J37" s="10"/>
    </row>
    <row r="38" spans="1:10" ht="15" x14ac:dyDescent="0.2">
      <c r="A38" s="10" t="s">
        <v>40</v>
      </c>
      <c r="B38" s="10"/>
      <c r="C38" s="10"/>
      <c r="D38" s="112">
        <f>F33-E5+1</f>
        <v>13500</v>
      </c>
      <c r="E38" s="10"/>
      <c r="F38" s="10"/>
      <c r="G38" s="10"/>
      <c r="H38" s="10"/>
      <c r="I38" s="37"/>
      <c r="J38" s="10"/>
    </row>
    <row r="39" spans="1:10" ht="15" x14ac:dyDescent="0.2">
      <c r="A39" s="7"/>
      <c r="B39" s="7"/>
      <c r="C39" s="7"/>
      <c r="D39" s="7"/>
      <c r="E39" s="7"/>
      <c r="F39" s="7"/>
      <c r="G39" s="7"/>
      <c r="H39" s="7"/>
      <c r="I39" s="8"/>
      <c r="J39" s="7"/>
    </row>
    <row r="40" spans="1:10" ht="15" x14ac:dyDescent="0.2">
      <c r="A40" s="7"/>
      <c r="B40" s="7"/>
      <c r="C40" s="7"/>
      <c r="D40" s="7"/>
      <c r="E40" s="7"/>
      <c r="F40" s="7"/>
      <c r="G40" s="7"/>
      <c r="H40" s="7"/>
      <c r="I40" s="8"/>
      <c r="J40" s="7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</sheetData>
  <sheetProtection sheet="1" selectLockedCells="1"/>
  <mergeCells count="2">
    <mergeCell ref="E3:F3"/>
    <mergeCell ref="H1:I1"/>
  </mergeCells>
  <phoneticPr fontId="0" type="noConversion"/>
  <conditionalFormatting sqref="D5:D9">
    <cfRule type="cellIs" dxfId="54" priority="1" operator="equal">
      <formula>0</formula>
    </cfRule>
  </conditionalFormatting>
  <conditionalFormatting sqref="E5:J9 A14:J18 A21:J21 A24:J25 A28:J29 A32:J33 A5:B9">
    <cfRule type="expression" dxfId="53" priority="3">
      <formula>MOD(ROW(),2)=0</formula>
    </cfRule>
  </conditionalFormatting>
  <conditionalFormatting sqref="G5:H9 C14:D18 G14:H18 C21:D21 G21:H21 C24:D25 G24:H25 C28:D29 G28:H29 C32:D33 G32:H33">
    <cfRule type="cellIs" dxfId="52" priority="2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38"/>
  <sheetViews>
    <sheetView topLeftCell="A3" zoomScaleNormal="75" zoomScalePageLayoutView="75" workbookViewId="0">
      <selection activeCell="G39" sqref="G39"/>
    </sheetView>
  </sheetViews>
  <sheetFormatPr defaultColWidth="9.140625" defaultRowHeight="15" x14ac:dyDescent="0.2"/>
  <cols>
    <col min="1" max="1" width="41.42578125" style="7" customWidth="1"/>
    <col min="2" max="2" width="11" style="7" bestFit="1" customWidth="1"/>
    <col min="3" max="3" width="11" style="7" hidden="1" customWidth="1"/>
    <col min="4" max="4" width="9" style="7" bestFit="1" customWidth="1"/>
    <col min="5" max="7" width="9.140625" style="7" bestFit="1" customWidth="1"/>
    <col min="8" max="8" width="11.5703125" style="7" bestFit="1" customWidth="1"/>
    <col min="9" max="9" width="9.140625" style="8"/>
    <col min="10" max="10" width="8.140625" style="7" bestFit="1" customWidth="1"/>
    <col min="11" max="16384" width="9.140625" style="7"/>
  </cols>
  <sheetData>
    <row r="1" spans="1:10" ht="16.5" thickBot="1" x14ac:dyDescent="0.3">
      <c r="H1" s="224" t="s">
        <v>342</v>
      </c>
      <c r="I1" s="225"/>
      <c r="J1" s="97">
        <f>Totals!B25</f>
        <v>1031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45" t="s">
        <v>616</v>
      </c>
      <c r="B5" s="99">
        <v>2265</v>
      </c>
      <c r="C5" s="108">
        <f>SUM(B5*0.8)</f>
        <v>1812</v>
      </c>
      <c r="D5" s="109">
        <f>MROUND(C5, 25)</f>
        <v>1800</v>
      </c>
      <c r="E5" s="22">
        <f>SUM('HD20-JD3'!F33,1)</f>
        <v>366476</v>
      </c>
      <c r="F5" s="22">
        <f t="shared" ref="F5:F9" si="0">SUM(E5+D5-1)</f>
        <v>368275</v>
      </c>
      <c r="G5" s="23">
        <v>50</v>
      </c>
      <c r="H5" s="23"/>
      <c r="I5" s="57" t="s">
        <v>47</v>
      </c>
      <c r="J5" s="99">
        <f t="shared" ref="J5:J9" si="1">MOD(D5,25)</f>
        <v>0</v>
      </c>
    </row>
    <row r="6" spans="1:10" x14ac:dyDescent="0.2">
      <c r="A6" s="139" t="s">
        <v>617</v>
      </c>
      <c r="B6" s="99">
        <v>3017</v>
      </c>
      <c r="C6" s="108">
        <f t="shared" ref="C6:C9" si="2">SUM(B6*0.8)</f>
        <v>2413.6</v>
      </c>
      <c r="D6" s="109">
        <f t="shared" ref="D6:D9" si="3">MROUND(C6, 25)</f>
        <v>2425</v>
      </c>
      <c r="E6" s="22">
        <f t="shared" ref="E6:E9" si="4">SUM(F5+1)</f>
        <v>368276</v>
      </c>
      <c r="F6" s="22">
        <f t="shared" si="0"/>
        <v>370700</v>
      </c>
      <c r="G6" s="23">
        <v>50</v>
      </c>
      <c r="H6" s="23"/>
      <c r="I6" s="57" t="s">
        <v>47</v>
      </c>
      <c r="J6" s="99">
        <f t="shared" si="1"/>
        <v>0</v>
      </c>
    </row>
    <row r="7" spans="1:10" x14ac:dyDescent="0.2">
      <c r="A7" s="145" t="s">
        <v>618</v>
      </c>
      <c r="B7" s="99">
        <v>4200</v>
      </c>
      <c r="C7" s="108">
        <f t="shared" si="2"/>
        <v>3360</v>
      </c>
      <c r="D7" s="109">
        <f t="shared" si="3"/>
        <v>3350</v>
      </c>
      <c r="E7" s="22">
        <f t="shared" si="4"/>
        <v>370701</v>
      </c>
      <c r="F7" s="22">
        <f t="shared" si="0"/>
        <v>374050</v>
      </c>
      <c r="G7" s="23">
        <v>50</v>
      </c>
      <c r="H7" s="23"/>
      <c r="I7" s="57" t="s">
        <v>47</v>
      </c>
      <c r="J7" s="99">
        <f t="shared" si="1"/>
        <v>0</v>
      </c>
    </row>
    <row r="8" spans="1:10" x14ac:dyDescent="0.2">
      <c r="A8" s="145" t="s">
        <v>619</v>
      </c>
      <c r="B8" s="99">
        <v>2717</v>
      </c>
      <c r="C8" s="108">
        <f t="shared" si="2"/>
        <v>2173.6</v>
      </c>
      <c r="D8" s="109">
        <f t="shared" si="3"/>
        <v>2175</v>
      </c>
      <c r="E8" s="22">
        <f t="shared" si="4"/>
        <v>374051</v>
      </c>
      <c r="F8" s="22">
        <f t="shared" si="0"/>
        <v>376225</v>
      </c>
      <c r="G8" s="23">
        <v>50</v>
      </c>
      <c r="H8" s="23"/>
      <c r="I8" s="57" t="s">
        <v>47</v>
      </c>
      <c r="J8" s="99">
        <f t="shared" si="1"/>
        <v>0</v>
      </c>
    </row>
    <row r="9" spans="1:10" ht="15.75" thickBot="1" x14ac:dyDescent="0.25">
      <c r="A9" s="157" t="s">
        <v>620</v>
      </c>
      <c r="B9" s="106">
        <v>3734</v>
      </c>
      <c r="C9" s="124">
        <f t="shared" si="2"/>
        <v>2987.2000000000003</v>
      </c>
      <c r="D9" s="126">
        <f t="shared" si="3"/>
        <v>2975</v>
      </c>
      <c r="E9" s="104">
        <f t="shared" si="4"/>
        <v>376226</v>
      </c>
      <c r="F9" s="104">
        <f t="shared" si="0"/>
        <v>379200</v>
      </c>
      <c r="G9" s="111">
        <v>50</v>
      </c>
      <c r="H9" s="111"/>
      <c r="I9" s="105" t="s">
        <v>47</v>
      </c>
      <c r="J9" s="106">
        <f t="shared" si="1"/>
        <v>0</v>
      </c>
    </row>
    <row r="10" spans="1:10" ht="15.75" x14ac:dyDescent="0.25">
      <c r="A10" s="49" t="s">
        <v>136</v>
      </c>
      <c r="B10" s="31">
        <f>SUM(B5:B9)</f>
        <v>15933</v>
      </c>
      <c r="C10" s="31"/>
      <c r="D10" s="110">
        <f>SUM(D5:D9)</f>
        <v>12725</v>
      </c>
      <c r="E10" s="10"/>
      <c r="F10" s="10"/>
      <c r="I10" s="37"/>
      <c r="J10" s="34"/>
    </row>
    <row r="11" spans="1:10" x14ac:dyDescent="0.2">
      <c r="A11" s="10"/>
      <c r="B11" s="10"/>
      <c r="C11" s="10"/>
      <c r="E11" s="10"/>
      <c r="F11" s="10"/>
      <c r="I11" s="37"/>
      <c r="J11" s="34"/>
    </row>
    <row r="12" spans="1:10" ht="16.5" thickBot="1" x14ac:dyDescent="0.3">
      <c r="A12" s="53" t="s">
        <v>6</v>
      </c>
      <c r="B12" s="10"/>
      <c r="C12" s="10"/>
      <c r="E12" s="10"/>
      <c r="F12" s="10"/>
      <c r="I12" s="37"/>
      <c r="J12" s="34"/>
    </row>
    <row r="13" spans="1:10" ht="15.75" x14ac:dyDescent="0.25">
      <c r="A13" s="36" t="s">
        <v>31</v>
      </c>
      <c r="B13" s="10"/>
      <c r="C13" s="10"/>
      <c r="E13" s="10"/>
      <c r="F13" s="10"/>
      <c r="I13" s="37"/>
      <c r="J13" s="34"/>
    </row>
    <row r="14" spans="1:10" x14ac:dyDescent="0.2">
      <c r="A14" s="47" t="s">
        <v>8</v>
      </c>
      <c r="B14" s="47"/>
      <c r="C14" s="47"/>
      <c r="D14" s="23">
        <v>900</v>
      </c>
      <c r="E14" s="22">
        <f>SUM(F9+1)</f>
        <v>379201</v>
      </c>
      <c r="F14" s="22">
        <f>SUM(E14+D14-1)</f>
        <v>380100</v>
      </c>
      <c r="G14" s="23">
        <v>50</v>
      </c>
      <c r="H14" s="23">
        <v>300</v>
      </c>
      <c r="I14" s="57" t="s">
        <v>47</v>
      </c>
      <c r="J14" s="99">
        <f>MOD(D14,25)</f>
        <v>0</v>
      </c>
    </row>
    <row r="15" spans="1:10" x14ac:dyDescent="0.2">
      <c r="A15" s="47" t="s">
        <v>9</v>
      </c>
      <c r="B15" s="47"/>
      <c r="C15" s="47"/>
      <c r="D15" s="23">
        <v>50</v>
      </c>
      <c r="E15" s="22">
        <f>SUM(F14+1)</f>
        <v>380101</v>
      </c>
      <c r="F15" s="22">
        <f>SUM(E15+D15-1)</f>
        <v>380150</v>
      </c>
      <c r="G15" s="23">
        <v>25</v>
      </c>
      <c r="H15" s="23"/>
      <c r="I15" s="57" t="s">
        <v>47</v>
      </c>
      <c r="J15" s="99">
        <f>MOD(D15,25)</f>
        <v>0</v>
      </c>
    </row>
    <row r="16" spans="1:10" x14ac:dyDescent="0.2">
      <c r="A16" s="47" t="s">
        <v>14</v>
      </c>
      <c r="B16" s="47"/>
      <c r="C16" s="47"/>
      <c r="D16" s="23">
        <v>200</v>
      </c>
      <c r="E16" s="22">
        <f t="shared" ref="E16:E18" si="5">SUM(F15+1)</f>
        <v>380151</v>
      </c>
      <c r="F16" s="22">
        <f t="shared" ref="F16:F18" si="6">SUM(E16+D16-1)</f>
        <v>380350</v>
      </c>
      <c r="G16" s="23">
        <v>25</v>
      </c>
      <c r="H16" s="23"/>
      <c r="I16" s="57" t="s">
        <v>47</v>
      </c>
      <c r="J16" s="99">
        <f>MOD(D16,25)</f>
        <v>0</v>
      </c>
    </row>
    <row r="17" spans="1:10" x14ac:dyDescent="0.2">
      <c r="A17" s="47" t="s">
        <v>260</v>
      </c>
      <c r="B17" s="47"/>
      <c r="C17" s="47"/>
      <c r="D17" s="23">
        <v>250</v>
      </c>
      <c r="E17" s="22">
        <f t="shared" si="5"/>
        <v>380351</v>
      </c>
      <c r="F17" s="22">
        <f t="shared" si="6"/>
        <v>380600</v>
      </c>
      <c r="G17" s="23">
        <v>25</v>
      </c>
      <c r="H17" s="23"/>
      <c r="I17" s="57" t="s">
        <v>47</v>
      </c>
      <c r="J17" s="99">
        <f>MOD(D17,25)</f>
        <v>0</v>
      </c>
    </row>
    <row r="18" spans="1:10" x14ac:dyDescent="0.2">
      <c r="A18" s="47" t="s">
        <v>852</v>
      </c>
      <c r="B18" s="47"/>
      <c r="C18" s="47"/>
      <c r="D18" s="23">
        <v>100</v>
      </c>
      <c r="E18" s="22">
        <f t="shared" si="5"/>
        <v>380601</v>
      </c>
      <c r="F18" s="22">
        <f t="shared" si="6"/>
        <v>380700</v>
      </c>
      <c r="G18" s="23">
        <v>25</v>
      </c>
      <c r="H18" s="23"/>
      <c r="I18" s="57" t="s">
        <v>47</v>
      </c>
      <c r="J18" s="99">
        <f>MOD(D18,25)</f>
        <v>0</v>
      </c>
    </row>
    <row r="19" spans="1:10" x14ac:dyDescent="0.2">
      <c r="A19" s="10"/>
      <c r="B19" s="10"/>
      <c r="C19" s="10"/>
      <c r="E19" s="27"/>
      <c r="F19" s="27"/>
      <c r="I19" s="37"/>
      <c r="J19" s="34"/>
    </row>
    <row r="20" spans="1:10" ht="15.75" x14ac:dyDescent="0.25">
      <c r="A20" s="36" t="s">
        <v>343</v>
      </c>
      <c r="B20" s="10"/>
      <c r="C20" s="10"/>
      <c r="E20" s="27"/>
      <c r="F20" s="27"/>
      <c r="I20" s="37"/>
      <c r="J20" s="34"/>
    </row>
    <row r="21" spans="1:10" x14ac:dyDescent="0.2">
      <c r="A21" s="47" t="s">
        <v>345</v>
      </c>
      <c r="B21" s="47"/>
      <c r="C21" s="47"/>
      <c r="D21" s="23">
        <v>25</v>
      </c>
      <c r="E21" s="22">
        <f>SUM(F18+1)</f>
        <v>380701</v>
      </c>
      <c r="F21" s="22">
        <f t="shared" ref="F21" si="7">SUM(E21+D21-1)</f>
        <v>380725</v>
      </c>
      <c r="G21" s="23">
        <v>5</v>
      </c>
      <c r="H21" s="23"/>
      <c r="I21" s="57" t="s">
        <v>344</v>
      </c>
      <c r="J21" s="99">
        <f t="shared" ref="J21" si="8">MOD(D21,25)</f>
        <v>0</v>
      </c>
    </row>
    <row r="22" spans="1:10" x14ac:dyDescent="0.2">
      <c r="A22" s="10"/>
      <c r="B22" s="10"/>
      <c r="C22" s="10"/>
      <c r="E22" s="27"/>
      <c r="F22" s="27"/>
      <c r="I22" s="37"/>
      <c r="J22" s="34"/>
    </row>
    <row r="23" spans="1:10" ht="15.75" x14ac:dyDescent="0.25">
      <c r="A23" s="36" t="s">
        <v>32</v>
      </c>
      <c r="B23" s="10"/>
      <c r="C23" s="10"/>
      <c r="E23" s="10"/>
      <c r="F23" s="10"/>
      <c r="I23" s="37"/>
      <c r="J23" s="10"/>
    </row>
    <row r="24" spans="1:10" x14ac:dyDescent="0.2">
      <c r="A24" s="47" t="s">
        <v>10</v>
      </c>
      <c r="B24" s="47"/>
      <c r="C24" s="47"/>
      <c r="D24" s="23">
        <v>50</v>
      </c>
      <c r="E24" s="22">
        <f>SUM(F21+1)</f>
        <v>380726</v>
      </c>
      <c r="F24" s="22">
        <f>SUM(E24+D24-1)</f>
        <v>380775</v>
      </c>
      <c r="G24" s="23">
        <v>5</v>
      </c>
      <c r="H24" s="23"/>
      <c r="I24" s="57" t="s">
        <v>49</v>
      </c>
      <c r="J24" s="99">
        <f>MOD(D24,25)</f>
        <v>0</v>
      </c>
    </row>
    <row r="25" spans="1:10" x14ac:dyDescent="0.2">
      <c r="A25" s="47" t="s">
        <v>182</v>
      </c>
      <c r="B25" s="47"/>
      <c r="C25" s="47"/>
      <c r="D25" s="23">
        <v>25</v>
      </c>
      <c r="E25" s="22">
        <f>SUM(F24+1)</f>
        <v>380776</v>
      </c>
      <c r="F25" s="22">
        <f>SUM(E25+D25-1)</f>
        <v>380800</v>
      </c>
      <c r="G25" s="23">
        <v>5</v>
      </c>
      <c r="H25" s="23"/>
      <c r="I25" s="57" t="s">
        <v>49</v>
      </c>
      <c r="J25" s="99">
        <f>MOD(D25,25)</f>
        <v>0</v>
      </c>
    </row>
    <row r="26" spans="1:10" x14ac:dyDescent="0.2">
      <c r="A26" s="10"/>
      <c r="B26" s="10"/>
      <c r="C26" s="10"/>
      <c r="E26" s="27"/>
      <c r="F26" s="27"/>
      <c r="I26" s="37"/>
      <c r="J26" s="10"/>
    </row>
    <row r="27" spans="1:10" ht="15.75" x14ac:dyDescent="0.25">
      <c r="A27" s="36" t="s">
        <v>30</v>
      </c>
      <c r="B27" s="10"/>
      <c r="C27" s="10"/>
      <c r="E27" s="10"/>
      <c r="F27" s="10"/>
      <c r="I27" s="37"/>
      <c r="J27" s="10"/>
    </row>
    <row r="28" spans="1:10" x14ac:dyDescent="0.2">
      <c r="A28" s="47" t="s">
        <v>7</v>
      </c>
      <c r="B28" s="47"/>
      <c r="C28" s="47"/>
      <c r="D28" s="23">
        <v>25</v>
      </c>
      <c r="E28" s="22">
        <f>SUM(F25+1)</f>
        <v>380801</v>
      </c>
      <c r="F28" s="22">
        <f t="shared" ref="F28:F33" si="9">SUM(E28+D28-1)</f>
        <v>380825</v>
      </c>
      <c r="G28" s="23">
        <v>5</v>
      </c>
      <c r="H28" s="23"/>
      <c r="I28" s="57" t="s">
        <v>48</v>
      </c>
      <c r="J28" s="99">
        <f t="shared" ref="J28:J29" si="10">MOD(D28,25)</f>
        <v>0</v>
      </c>
    </row>
    <row r="29" spans="1:10" x14ac:dyDescent="0.2">
      <c r="A29" s="47" t="s">
        <v>34</v>
      </c>
      <c r="B29" s="47"/>
      <c r="C29" s="47"/>
      <c r="D29" s="23">
        <v>25</v>
      </c>
      <c r="E29" s="22">
        <f t="shared" ref="E29" si="11">SUM(F28+1)</f>
        <v>380826</v>
      </c>
      <c r="F29" s="22">
        <f t="shared" si="9"/>
        <v>380850</v>
      </c>
      <c r="G29" s="23">
        <v>5</v>
      </c>
      <c r="H29" s="23"/>
      <c r="I29" s="57" t="s">
        <v>48</v>
      </c>
      <c r="J29" s="99">
        <f t="shared" si="10"/>
        <v>0</v>
      </c>
    </row>
    <row r="30" spans="1:10" x14ac:dyDescent="0.2">
      <c r="A30" s="10"/>
      <c r="B30" s="10"/>
      <c r="C30" s="10"/>
      <c r="E30" s="27"/>
      <c r="F30" s="27"/>
      <c r="I30" s="37"/>
      <c r="J30" s="10"/>
    </row>
    <row r="31" spans="1:10" ht="15.75" x14ac:dyDescent="0.25">
      <c r="A31" s="36" t="s">
        <v>33</v>
      </c>
      <c r="B31" s="10"/>
      <c r="C31" s="10"/>
      <c r="E31" s="27"/>
      <c r="F31" s="27"/>
      <c r="I31" s="37"/>
      <c r="J31" s="10"/>
    </row>
    <row r="32" spans="1:10" x14ac:dyDescent="0.2">
      <c r="A32" s="47" t="s">
        <v>11</v>
      </c>
      <c r="B32" s="47"/>
      <c r="C32" s="47"/>
      <c r="D32" s="23">
        <v>25</v>
      </c>
      <c r="E32" s="22">
        <f>SUM(F29+1)</f>
        <v>380851</v>
      </c>
      <c r="F32" s="22">
        <f t="shared" si="9"/>
        <v>380875</v>
      </c>
      <c r="G32" s="23">
        <v>5</v>
      </c>
      <c r="H32" s="23"/>
      <c r="I32" s="57" t="s">
        <v>50</v>
      </c>
      <c r="J32" s="99">
        <f>MOD(D32,25)</f>
        <v>0</v>
      </c>
    </row>
    <row r="33" spans="1:10" ht="15.75" thickBot="1" x14ac:dyDescent="0.25">
      <c r="A33" s="103" t="s">
        <v>12</v>
      </c>
      <c r="B33" s="103"/>
      <c r="C33" s="103"/>
      <c r="D33" s="111">
        <v>25</v>
      </c>
      <c r="E33" s="104">
        <f>SUM(F32+1)</f>
        <v>380876</v>
      </c>
      <c r="F33" s="104">
        <f t="shared" si="9"/>
        <v>380900</v>
      </c>
      <c r="G33" s="111">
        <v>5</v>
      </c>
      <c r="H33" s="111"/>
      <c r="I33" s="105" t="s">
        <v>50</v>
      </c>
      <c r="J33" s="106">
        <f>MOD(D33,25)</f>
        <v>0</v>
      </c>
    </row>
    <row r="34" spans="1:10" ht="15.75" x14ac:dyDescent="0.25">
      <c r="A34" s="49" t="s">
        <v>137</v>
      </c>
      <c r="B34" s="10"/>
      <c r="C34" s="10"/>
      <c r="D34" s="4">
        <f>SUM(D14:D33)</f>
        <v>1700</v>
      </c>
      <c r="E34" s="10"/>
      <c r="F34" s="10"/>
      <c r="G34" s="10"/>
      <c r="H34" s="10"/>
      <c r="I34" s="37"/>
      <c r="J34" s="10"/>
    </row>
    <row r="35" spans="1:10" ht="15.75" x14ac:dyDescent="0.25">
      <c r="A35" s="36" t="s">
        <v>138</v>
      </c>
      <c r="B35" s="10"/>
      <c r="C35" s="10"/>
      <c r="D35" s="110">
        <f>D10+D34</f>
        <v>14425</v>
      </c>
      <c r="E35" s="10"/>
      <c r="F35" s="10"/>
      <c r="G35" s="36">
        <f>SUM(G5:G33)</f>
        <v>435</v>
      </c>
      <c r="H35" s="36">
        <f>SUM(H5:H33)</f>
        <v>300</v>
      </c>
      <c r="I35" s="26"/>
      <c r="J35" s="36">
        <f>SUM(J5:J33)</f>
        <v>0</v>
      </c>
    </row>
    <row r="36" spans="1:10" x14ac:dyDescent="0.2">
      <c r="A36" s="10"/>
      <c r="B36" s="10"/>
      <c r="C36" s="10"/>
      <c r="E36" s="10"/>
      <c r="F36" s="10"/>
      <c r="G36" s="10"/>
      <c r="H36" s="10"/>
      <c r="I36" s="37"/>
      <c r="J36" s="10"/>
    </row>
    <row r="37" spans="1:10" x14ac:dyDescent="0.2">
      <c r="A37" s="10"/>
      <c r="B37" s="10"/>
      <c r="C37" s="10"/>
      <c r="E37" s="10"/>
      <c r="F37" s="10"/>
      <c r="G37" s="10"/>
      <c r="H37" s="10"/>
      <c r="I37" s="37"/>
      <c r="J37" s="10"/>
    </row>
    <row r="38" spans="1:10" x14ac:dyDescent="0.2">
      <c r="A38" s="10" t="s">
        <v>40</v>
      </c>
      <c r="B38" s="10"/>
      <c r="C38" s="10"/>
      <c r="D38" s="112">
        <f>F33-E5+1</f>
        <v>14425</v>
      </c>
      <c r="E38" s="10"/>
      <c r="F38" s="10"/>
      <c r="G38" s="10"/>
      <c r="H38" s="10"/>
      <c r="I38" s="37"/>
      <c r="J38" s="10"/>
    </row>
  </sheetData>
  <sheetProtection sheet="1" selectLockedCells="1"/>
  <mergeCells count="2">
    <mergeCell ref="E3:F3"/>
    <mergeCell ref="H1:I1"/>
  </mergeCells>
  <phoneticPr fontId="0" type="noConversion"/>
  <conditionalFormatting sqref="A5:J9 A14:J18 A21:J21 A24:J25 A28:J29 A32:J33">
    <cfRule type="expression" dxfId="51" priority="2">
      <formula>MOD(ROW(),2)=0</formula>
    </cfRule>
  </conditionalFormatting>
  <conditionalFormatting sqref="C5:D9 G5:H9 C14:D18 G14:H18 C21:D21 G21:H21 C24:D25 G24:H25 C28:D29 G28:H29 C32:D33 G32:H33">
    <cfRule type="cellIs" dxfId="50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37"/>
  <sheetViews>
    <sheetView topLeftCell="A2" zoomScaleNormal="75" zoomScalePageLayoutView="75" workbookViewId="0">
      <selection activeCell="G38" sqref="G38"/>
    </sheetView>
  </sheetViews>
  <sheetFormatPr defaultColWidth="9.140625" defaultRowHeight="15" x14ac:dyDescent="0.2"/>
  <cols>
    <col min="1" max="1" width="41.42578125" style="7" customWidth="1"/>
    <col min="2" max="2" width="11" style="7" bestFit="1" customWidth="1"/>
    <col min="3" max="3" width="11" style="7" hidden="1" customWidth="1"/>
    <col min="4" max="4" width="9" style="7" bestFit="1" customWidth="1"/>
    <col min="5" max="7" width="9.140625" style="7" bestFit="1" customWidth="1"/>
    <col min="8" max="8" width="11.5703125" style="7" bestFit="1" customWidth="1"/>
    <col min="9" max="9" width="10.140625" style="8" bestFit="1" customWidth="1"/>
    <col min="10" max="10" width="8.140625" style="7" bestFit="1" customWidth="1"/>
    <col min="11" max="16384" width="9.140625" style="7"/>
  </cols>
  <sheetData>
    <row r="1" spans="1:10" ht="16.5" thickBot="1" x14ac:dyDescent="0.3">
      <c r="H1" s="224" t="s">
        <v>342</v>
      </c>
      <c r="I1" s="225"/>
      <c r="J1" s="97">
        <f>Totals!B26</f>
        <v>1032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45" t="s">
        <v>621</v>
      </c>
      <c r="B5" s="99">
        <v>3808</v>
      </c>
      <c r="C5" s="108">
        <f>SUM(B5*0.8)</f>
        <v>3046.4</v>
      </c>
      <c r="D5" s="109">
        <f>MROUND(C5, 25)</f>
        <v>3050</v>
      </c>
      <c r="E5" s="22">
        <f>SUM('HD21-JD3'!F33,1)</f>
        <v>380901</v>
      </c>
      <c r="F5" s="22">
        <f t="shared" ref="F5:F8" si="0">SUM(E5+D5-1)</f>
        <v>383950</v>
      </c>
      <c r="G5" s="23">
        <v>50</v>
      </c>
      <c r="H5" s="23"/>
      <c r="I5" s="57" t="s">
        <v>47</v>
      </c>
      <c r="J5" s="99">
        <f t="shared" ref="J5:J8" si="1">MOD(D5,25)</f>
        <v>0</v>
      </c>
    </row>
    <row r="6" spans="1:10" x14ac:dyDescent="0.2">
      <c r="A6" s="145" t="s">
        <v>622</v>
      </c>
      <c r="B6" s="99">
        <v>4007</v>
      </c>
      <c r="C6" s="108">
        <f t="shared" ref="C6:C8" si="2">SUM(B6*0.8)</f>
        <v>3205.6000000000004</v>
      </c>
      <c r="D6" s="109">
        <f t="shared" ref="D6:D8" si="3">MROUND(C6, 25)</f>
        <v>3200</v>
      </c>
      <c r="E6" s="22">
        <f t="shared" ref="E6:E8" si="4">SUM(F5+1)</f>
        <v>383951</v>
      </c>
      <c r="F6" s="22">
        <f t="shared" si="0"/>
        <v>387150</v>
      </c>
      <c r="G6" s="23">
        <v>50</v>
      </c>
      <c r="H6" s="23"/>
      <c r="I6" s="57" t="s">
        <v>47</v>
      </c>
      <c r="J6" s="99">
        <f t="shared" si="1"/>
        <v>0</v>
      </c>
    </row>
    <row r="7" spans="1:10" x14ac:dyDescent="0.2">
      <c r="A7" s="145" t="s">
        <v>623</v>
      </c>
      <c r="B7" s="99">
        <v>3975</v>
      </c>
      <c r="C7" s="108">
        <f t="shared" si="2"/>
        <v>3180</v>
      </c>
      <c r="D7" s="109">
        <f t="shared" si="3"/>
        <v>3175</v>
      </c>
      <c r="E7" s="22">
        <f t="shared" si="4"/>
        <v>387151</v>
      </c>
      <c r="F7" s="22">
        <f t="shared" si="0"/>
        <v>390325</v>
      </c>
      <c r="G7" s="23">
        <v>50</v>
      </c>
      <c r="H7" s="23"/>
      <c r="I7" s="57" t="s">
        <v>47</v>
      </c>
      <c r="J7" s="99">
        <f t="shared" si="1"/>
        <v>0</v>
      </c>
    </row>
    <row r="8" spans="1:10" ht="15.75" thickBot="1" x14ac:dyDescent="0.25">
      <c r="A8" s="146" t="s">
        <v>624</v>
      </c>
      <c r="B8" s="106">
        <v>2810</v>
      </c>
      <c r="C8" s="124">
        <f t="shared" si="2"/>
        <v>2248</v>
      </c>
      <c r="D8" s="126">
        <f t="shared" si="3"/>
        <v>2250</v>
      </c>
      <c r="E8" s="104">
        <f t="shared" si="4"/>
        <v>390326</v>
      </c>
      <c r="F8" s="104">
        <f t="shared" si="0"/>
        <v>392575</v>
      </c>
      <c r="G8" s="111">
        <v>50</v>
      </c>
      <c r="H8" s="111"/>
      <c r="I8" s="105" t="s">
        <v>47</v>
      </c>
      <c r="J8" s="106">
        <f t="shared" si="1"/>
        <v>0</v>
      </c>
    </row>
    <row r="9" spans="1:10" ht="15.75" x14ac:dyDescent="0.25">
      <c r="A9" s="49" t="s">
        <v>181</v>
      </c>
      <c r="B9" s="31">
        <f>SUM(B5:B8)</f>
        <v>14600</v>
      </c>
      <c r="C9" s="31"/>
      <c r="D9" s="110">
        <f>SUM(D5:D8)</f>
        <v>11675</v>
      </c>
      <c r="E9" s="10"/>
      <c r="F9" s="10"/>
      <c r="I9" s="37"/>
      <c r="J9" s="34"/>
    </row>
    <row r="10" spans="1:10" x14ac:dyDescent="0.2">
      <c r="A10" s="10"/>
      <c r="B10" s="10"/>
      <c r="C10" s="10"/>
      <c r="E10" s="10"/>
      <c r="F10" s="10"/>
      <c r="I10" s="37"/>
      <c r="J10" s="34"/>
    </row>
    <row r="11" spans="1:10" ht="16.5" thickBot="1" x14ac:dyDescent="0.3">
      <c r="A11" s="53" t="s">
        <v>6</v>
      </c>
      <c r="B11" s="10"/>
      <c r="C11" s="10"/>
      <c r="E11" s="10"/>
      <c r="F11" s="10"/>
      <c r="I11" s="37"/>
      <c r="J11" s="34"/>
    </row>
    <row r="12" spans="1:10" ht="15.75" x14ac:dyDescent="0.25">
      <c r="A12" s="36" t="s">
        <v>31</v>
      </c>
      <c r="B12" s="10"/>
      <c r="C12" s="10"/>
      <c r="E12" s="10"/>
      <c r="F12" s="10"/>
      <c r="I12" s="37"/>
      <c r="J12" s="34"/>
    </row>
    <row r="13" spans="1:10" x14ac:dyDescent="0.2">
      <c r="A13" s="47" t="s">
        <v>8</v>
      </c>
      <c r="B13" s="47"/>
      <c r="C13" s="47"/>
      <c r="D13" s="23">
        <v>900</v>
      </c>
      <c r="E13" s="22">
        <f>SUM(F8+1)</f>
        <v>392576</v>
      </c>
      <c r="F13" s="22">
        <f>SUM(E13+D13-1)</f>
        <v>393475</v>
      </c>
      <c r="G13" s="23">
        <v>50</v>
      </c>
      <c r="H13" s="23">
        <v>300</v>
      </c>
      <c r="I13" s="57" t="s">
        <v>47</v>
      </c>
      <c r="J13" s="99">
        <f>MOD(D13,25)</f>
        <v>0</v>
      </c>
    </row>
    <row r="14" spans="1:10" x14ac:dyDescent="0.2">
      <c r="A14" s="47" t="s">
        <v>9</v>
      </c>
      <c r="B14" s="47"/>
      <c r="C14" s="47"/>
      <c r="D14" s="23">
        <v>50</v>
      </c>
      <c r="E14" s="22">
        <f>SUM(F13+1)</f>
        <v>393476</v>
      </c>
      <c r="F14" s="22">
        <f>SUM(E14+D14-1)</f>
        <v>393525</v>
      </c>
      <c r="G14" s="23">
        <v>25</v>
      </c>
      <c r="H14" s="23"/>
      <c r="I14" s="57" t="s">
        <v>47</v>
      </c>
      <c r="J14" s="99">
        <f>MOD(D14,25)</f>
        <v>0</v>
      </c>
    </row>
    <row r="15" spans="1:10" x14ac:dyDescent="0.2">
      <c r="A15" s="47" t="s">
        <v>14</v>
      </c>
      <c r="B15" s="47"/>
      <c r="C15" s="47"/>
      <c r="D15" s="23">
        <v>150</v>
      </c>
      <c r="E15" s="22">
        <f t="shared" ref="E15:E17" si="5">SUM(F14+1)</f>
        <v>393526</v>
      </c>
      <c r="F15" s="22">
        <f t="shared" ref="F15:F17" si="6">SUM(E15+D15-1)</f>
        <v>393675</v>
      </c>
      <c r="G15" s="23">
        <v>25</v>
      </c>
      <c r="H15" s="23"/>
      <c r="I15" s="57" t="s">
        <v>47</v>
      </c>
      <c r="J15" s="99">
        <f>MOD(D15,25)</f>
        <v>0</v>
      </c>
    </row>
    <row r="16" spans="1:10" x14ac:dyDescent="0.2">
      <c r="A16" s="47" t="s">
        <v>260</v>
      </c>
      <c r="B16" s="47"/>
      <c r="C16" s="47"/>
      <c r="D16" s="23">
        <v>250</v>
      </c>
      <c r="E16" s="22">
        <f t="shared" si="5"/>
        <v>393676</v>
      </c>
      <c r="F16" s="22">
        <f t="shared" si="6"/>
        <v>393925</v>
      </c>
      <c r="G16" s="23">
        <v>25</v>
      </c>
      <c r="H16" s="23"/>
      <c r="I16" s="57" t="s">
        <v>47</v>
      </c>
      <c r="J16" s="99">
        <f>MOD(D16,25)</f>
        <v>0</v>
      </c>
    </row>
    <row r="17" spans="1:10" x14ac:dyDescent="0.2">
      <c r="A17" s="47" t="s">
        <v>852</v>
      </c>
      <c r="B17" s="47"/>
      <c r="C17" s="47"/>
      <c r="D17" s="23">
        <v>100</v>
      </c>
      <c r="E17" s="22">
        <f t="shared" si="5"/>
        <v>393926</v>
      </c>
      <c r="F17" s="22">
        <f t="shared" si="6"/>
        <v>394025</v>
      </c>
      <c r="G17" s="23">
        <v>25</v>
      </c>
      <c r="H17" s="23"/>
      <c r="I17" s="57" t="s">
        <v>47</v>
      </c>
      <c r="J17" s="99">
        <f>MOD(D17,25)</f>
        <v>0</v>
      </c>
    </row>
    <row r="18" spans="1:10" x14ac:dyDescent="0.2">
      <c r="A18" s="10"/>
      <c r="B18" s="10"/>
      <c r="C18" s="10"/>
      <c r="E18" s="27"/>
      <c r="F18" s="27"/>
      <c r="I18" s="37"/>
      <c r="J18" s="34"/>
    </row>
    <row r="19" spans="1:10" ht="15.75" x14ac:dyDescent="0.25">
      <c r="A19" s="36" t="s">
        <v>343</v>
      </c>
      <c r="B19" s="10"/>
      <c r="C19" s="10"/>
      <c r="E19" s="27"/>
      <c r="F19" s="27"/>
      <c r="I19" s="37"/>
      <c r="J19" s="34"/>
    </row>
    <row r="20" spans="1:10" x14ac:dyDescent="0.2">
      <c r="A20" s="47" t="s">
        <v>345</v>
      </c>
      <c r="B20" s="47"/>
      <c r="C20" s="47"/>
      <c r="D20" s="23">
        <v>25</v>
      </c>
      <c r="E20" s="22">
        <f>SUM(F17+1)</f>
        <v>394026</v>
      </c>
      <c r="F20" s="22">
        <f t="shared" ref="F20" si="7">SUM(E20+D20-1)</f>
        <v>394050</v>
      </c>
      <c r="G20" s="23">
        <v>5</v>
      </c>
      <c r="H20" s="23"/>
      <c r="I20" s="57" t="s">
        <v>344</v>
      </c>
      <c r="J20" s="99">
        <f t="shared" ref="J20" si="8">MOD(D20,25)</f>
        <v>0</v>
      </c>
    </row>
    <row r="21" spans="1:10" x14ac:dyDescent="0.2">
      <c r="A21" s="10"/>
      <c r="B21" s="10"/>
      <c r="C21" s="10"/>
      <c r="E21" s="27"/>
      <c r="F21" s="27"/>
      <c r="I21" s="37"/>
      <c r="J21" s="34"/>
    </row>
    <row r="22" spans="1:10" ht="15.75" x14ac:dyDescent="0.25">
      <c r="A22" s="36" t="s">
        <v>32</v>
      </c>
      <c r="B22" s="10"/>
      <c r="C22" s="10"/>
      <c r="E22" s="10"/>
      <c r="F22" s="10"/>
      <c r="I22" s="37"/>
      <c r="J22" s="10"/>
    </row>
    <row r="23" spans="1:10" x14ac:dyDescent="0.2">
      <c r="A23" s="47" t="s">
        <v>10</v>
      </c>
      <c r="B23" s="47"/>
      <c r="C23" s="47"/>
      <c r="D23" s="23">
        <v>50</v>
      </c>
      <c r="E23" s="22">
        <f>SUM(F20+1)</f>
        <v>394051</v>
      </c>
      <c r="F23" s="22">
        <f>SUM(E23+D23-1)</f>
        <v>394100</v>
      </c>
      <c r="G23" s="23">
        <v>5</v>
      </c>
      <c r="H23" s="23"/>
      <c r="I23" s="57" t="s">
        <v>49</v>
      </c>
      <c r="J23" s="99">
        <f>MOD(D23,25)</f>
        <v>0</v>
      </c>
    </row>
    <row r="24" spans="1:10" x14ac:dyDescent="0.2">
      <c r="A24" s="47" t="s">
        <v>182</v>
      </c>
      <c r="B24" s="47"/>
      <c r="C24" s="47"/>
      <c r="D24" s="23">
        <v>25</v>
      </c>
      <c r="E24" s="22">
        <f>SUM(F23+1)</f>
        <v>394101</v>
      </c>
      <c r="F24" s="22">
        <f>SUM(E24+D24-1)</f>
        <v>394125</v>
      </c>
      <c r="G24" s="23">
        <v>5</v>
      </c>
      <c r="H24" s="23"/>
      <c r="I24" s="57" t="s">
        <v>49</v>
      </c>
      <c r="J24" s="99">
        <f>MOD(D24,25)</f>
        <v>0</v>
      </c>
    </row>
    <row r="25" spans="1:10" x14ac:dyDescent="0.2">
      <c r="A25" s="10"/>
      <c r="B25" s="10"/>
      <c r="C25" s="10"/>
      <c r="E25" s="27"/>
      <c r="F25" s="27"/>
      <c r="I25" s="37"/>
      <c r="J25" s="34"/>
    </row>
    <row r="26" spans="1:10" ht="15.75" x14ac:dyDescent="0.25">
      <c r="A26" s="36" t="s">
        <v>30</v>
      </c>
      <c r="B26" s="10"/>
      <c r="C26" s="10"/>
      <c r="E26" s="10"/>
      <c r="F26" s="10"/>
      <c r="I26" s="37"/>
      <c r="J26" s="10"/>
    </row>
    <row r="27" spans="1:10" x14ac:dyDescent="0.2">
      <c r="A27" s="47" t="s">
        <v>7</v>
      </c>
      <c r="B27" s="47"/>
      <c r="C27" s="47"/>
      <c r="D27" s="23">
        <v>25</v>
      </c>
      <c r="E27" s="22">
        <f>SUM(F24+1)</f>
        <v>394126</v>
      </c>
      <c r="F27" s="22">
        <f t="shared" ref="F27:F32" si="9">SUM(E27+D27-1)</f>
        <v>394150</v>
      </c>
      <c r="G27" s="23">
        <v>5</v>
      </c>
      <c r="H27" s="23"/>
      <c r="I27" s="57" t="s">
        <v>48</v>
      </c>
      <c r="J27" s="99">
        <f t="shared" ref="J27:J28" si="10">MOD(D27,25)</f>
        <v>0</v>
      </c>
    </row>
    <row r="28" spans="1:10" x14ac:dyDescent="0.2">
      <c r="A28" s="47" t="s">
        <v>34</v>
      </c>
      <c r="B28" s="47"/>
      <c r="C28" s="47"/>
      <c r="D28" s="23">
        <v>25</v>
      </c>
      <c r="E28" s="22">
        <f t="shared" ref="E28" si="11">SUM(F27+1)</f>
        <v>394151</v>
      </c>
      <c r="F28" s="22">
        <f t="shared" si="9"/>
        <v>394175</v>
      </c>
      <c r="G28" s="23">
        <v>5</v>
      </c>
      <c r="H28" s="23"/>
      <c r="I28" s="57" t="s">
        <v>48</v>
      </c>
      <c r="J28" s="99">
        <f t="shared" si="10"/>
        <v>0</v>
      </c>
    </row>
    <row r="29" spans="1:10" x14ac:dyDescent="0.2">
      <c r="A29" s="10"/>
      <c r="B29" s="10"/>
      <c r="C29" s="10"/>
      <c r="E29" s="27"/>
      <c r="F29" s="27"/>
      <c r="I29" s="37"/>
      <c r="J29" s="10"/>
    </row>
    <row r="30" spans="1:10" ht="15.75" x14ac:dyDescent="0.25">
      <c r="A30" s="36" t="s">
        <v>33</v>
      </c>
      <c r="B30" s="10"/>
      <c r="C30" s="10"/>
      <c r="E30" s="27"/>
      <c r="F30" s="27"/>
      <c r="I30" s="37"/>
      <c r="J30" s="10"/>
    </row>
    <row r="31" spans="1:10" x14ac:dyDescent="0.2">
      <c r="A31" s="47" t="s">
        <v>11</v>
      </c>
      <c r="B31" s="47"/>
      <c r="C31" s="47"/>
      <c r="D31" s="23">
        <v>25</v>
      </c>
      <c r="E31" s="22">
        <f>SUM(F28+1)</f>
        <v>394176</v>
      </c>
      <c r="F31" s="22">
        <f t="shared" si="9"/>
        <v>394200</v>
      </c>
      <c r="G31" s="23">
        <v>5</v>
      </c>
      <c r="H31" s="23"/>
      <c r="I31" s="57" t="s">
        <v>50</v>
      </c>
      <c r="J31" s="99">
        <f>MOD(D31,25)</f>
        <v>0</v>
      </c>
    </row>
    <row r="32" spans="1:10" ht="15.75" thickBot="1" x14ac:dyDescent="0.25">
      <c r="A32" s="103" t="s">
        <v>12</v>
      </c>
      <c r="B32" s="103"/>
      <c r="C32" s="103"/>
      <c r="D32" s="111">
        <v>25</v>
      </c>
      <c r="E32" s="104">
        <f>SUM(F31+1)</f>
        <v>394201</v>
      </c>
      <c r="F32" s="104">
        <f t="shared" si="9"/>
        <v>394225</v>
      </c>
      <c r="G32" s="111">
        <v>5</v>
      </c>
      <c r="H32" s="111"/>
      <c r="I32" s="105" t="s">
        <v>50</v>
      </c>
      <c r="J32" s="106">
        <f>MOD(D32,25)</f>
        <v>0</v>
      </c>
    </row>
    <row r="33" spans="1:10" ht="15.75" x14ac:dyDescent="0.25">
      <c r="A33" s="49" t="s">
        <v>625</v>
      </c>
      <c r="B33" s="10"/>
      <c r="C33" s="10"/>
      <c r="D33" s="4">
        <f>SUM(D13:D32)</f>
        <v>1650</v>
      </c>
      <c r="E33" s="10"/>
      <c r="F33" s="10"/>
      <c r="G33" s="10"/>
      <c r="H33" s="10"/>
      <c r="I33" s="37"/>
      <c r="J33" s="10"/>
    </row>
    <row r="34" spans="1:10" ht="15.75" x14ac:dyDescent="0.25">
      <c r="A34" s="36" t="s">
        <v>626</v>
      </c>
      <c r="B34" s="10"/>
      <c r="C34" s="10"/>
      <c r="D34" s="110">
        <f>D9+D33</f>
        <v>13325</v>
      </c>
      <c r="E34" s="10"/>
      <c r="F34" s="10"/>
      <c r="G34" s="36">
        <f>SUM(G5:G32)</f>
        <v>385</v>
      </c>
      <c r="H34" s="36">
        <f>SUM(H5:H32)</f>
        <v>300</v>
      </c>
      <c r="I34" s="26"/>
      <c r="J34" s="36">
        <f>SUM(J5:J32)</f>
        <v>0</v>
      </c>
    </row>
    <row r="35" spans="1:10" x14ac:dyDescent="0.2">
      <c r="A35" s="10"/>
      <c r="B35" s="10"/>
      <c r="C35" s="10"/>
      <c r="E35" s="10"/>
      <c r="F35" s="10"/>
      <c r="G35" s="10"/>
      <c r="H35" s="10"/>
      <c r="I35" s="37"/>
      <c r="J35" s="10"/>
    </row>
    <row r="36" spans="1:10" x14ac:dyDescent="0.2">
      <c r="A36" s="10"/>
      <c r="B36" s="10"/>
      <c r="C36" s="10"/>
      <c r="E36" s="10"/>
      <c r="F36" s="10"/>
      <c r="G36" s="10"/>
      <c r="H36" s="10"/>
      <c r="I36" s="37"/>
      <c r="J36" s="10"/>
    </row>
    <row r="37" spans="1:10" x14ac:dyDescent="0.2">
      <c r="A37" s="10" t="s">
        <v>40</v>
      </c>
      <c r="B37" s="10"/>
      <c r="C37" s="10"/>
      <c r="D37" s="112">
        <f>F32-E5+1</f>
        <v>13325</v>
      </c>
      <c r="E37" s="10"/>
      <c r="F37" s="10"/>
      <c r="G37" s="10"/>
      <c r="H37" s="10"/>
      <c r="I37" s="37"/>
      <c r="J37" s="10"/>
    </row>
  </sheetData>
  <sheetProtection sheet="1" selectLockedCells="1"/>
  <mergeCells count="2">
    <mergeCell ref="E3:F3"/>
    <mergeCell ref="H1:I1"/>
  </mergeCells>
  <phoneticPr fontId="0" type="noConversion"/>
  <conditionalFormatting sqref="A5:J8 A13:J17 A20:J20 A23:J24 A27:J28 A31:J32">
    <cfRule type="expression" dxfId="49" priority="2">
      <formula>MOD(ROW(),2)=0</formula>
    </cfRule>
  </conditionalFormatting>
  <conditionalFormatting sqref="C5:D8 G5:H8 C13:D17 G13:H17 C20:D20 G20:H20 C23:D24 G23:H24 C27:D28 G27:H28 C31:D32 G31:H32">
    <cfRule type="cellIs" dxfId="48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47"/>
  <sheetViews>
    <sheetView topLeftCell="A5" zoomScaleNormal="75" zoomScalePageLayoutView="75" workbookViewId="0">
      <selection activeCell="G41" sqref="G41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Totals!B27</f>
        <v>1033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01" t="s">
        <v>627</v>
      </c>
      <c r="B5" s="99">
        <v>4405</v>
      </c>
      <c r="C5" s="108">
        <f>SUM(B5*0.8)</f>
        <v>3524</v>
      </c>
      <c r="D5" s="109">
        <f>MROUND(C5, 25)</f>
        <v>3525</v>
      </c>
      <c r="E5" s="22">
        <f>SUM('HD22-JD3'!F32,1)</f>
        <v>394226</v>
      </c>
      <c r="F5" s="22">
        <f t="shared" ref="F5:F10" si="0">SUM(E5+D5-1)</f>
        <v>397750</v>
      </c>
      <c r="G5" s="23">
        <v>50</v>
      </c>
      <c r="H5" s="23"/>
      <c r="I5" s="57" t="s">
        <v>47</v>
      </c>
      <c r="J5" s="99">
        <f>MOD(D5,25)</f>
        <v>0</v>
      </c>
    </row>
    <row r="6" spans="1:10" ht="15" x14ac:dyDescent="0.2">
      <c r="A6" s="101" t="s">
        <v>628</v>
      </c>
      <c r="B6" s="99">
        <v>2759</v>
      </c>
      <c r="C6" s="108">
        <f t="shared" ref="C6:C10" si="1">SUM(B6*0.8)</f>
        <v>2207.2000000000003</v>
      </c>
      <c r="D6" s="109">
        <f t="shared" ref="D6:D10" si="2">MROUND(C6, 25)</f>
        <v>2200</v>
      </c>
      <c r="E6" s="22">
        <f t="shared" ref="E6:E10" si="3">SUM(F5+1)</f>
        <v>397751</v>
      </c>
      <c r="F6" s="22">
        <f t="shared" si="0"/>
        <v>399950</v>
      </c>
      <c r="G6" s="23">
        <v>50</v>
      </c>
      <c r="H6" s="23"/>
      <c r="I6" s="57" t="s">
        <v>47</v>
      </c>
      <c r="J6" s="99">
        <f t="shared" ref="J6:J10" si="4">MOD(D6,25)</f>
        <v>0</v>
      </c>
    </row>
    <row r="7" spans="1:10" ht="15" x14ac:dyDescent="0.2">
      <c r="A7" s="101" t="s">
        <v>629</v>
      </c>
      <c r="B7" s="99">
        <v>3016</v>
      </c>
      <c r="C7" s="108">
        <f t="shared" si="1"/>
        <v>2412.8000000000002</v>
      </c>
      <c r="D7" s="109">
        <f t="shared" si="2"/>
        <v>2425</v>
      </c>
      <c r="E7" s="22">
        <f t="shared" si="3"/>
        <v>399951</v>
      </c>
      <c r="F7" s="22">
        <f t="shared" si="0"/>
        <v>402375</v>
      </c>
      <c r="G7" s="23">
        <v>50</v>
      </c>
      <c r="H7" s="23"/>
      <c r="I7" s="57" t="s">
        <v>47</v>
      </c>
      <c r="J7" s="99">
        <f t="shared" si="4"/>
        <v>0</v>
      </c>
    </row>
    <row r="8" spans="1:10" ht="15" x14ac:dyDescent="0.2">
      <c r="A8" s="101" t="s">
        <v>630</v>
      </c>
      <c r="B8" s="99">
        <v>2762</v>
      </c>
      <c r="C8" s="108">
        <f t="shared" si="1"/>
        <v>2209.6</v>
      </c>
      <c r="D8" s="109">
        <f t="shared" si="2"/>
        <v>2200</v>
      </c>
      <c r="E8" s="22">
        <f t="shared" si="3"/>
        <v>402376</v>
      </c>
      <c r="F8" s="22">
        <f t="shared" si="0"/>
        <v>404575</v>
      </c>
      <c r="G8" s="23">
        <v>50</v>
      </c>
      <c r="H8" s="23"/>
      <c r="I8" s="57" t="s">
        <v>47</v>
      </c>
      <c r="J8" s="99">
        <f t="shared" si="4"/>
        <v>0</v>
      </c>
    </row>
    <row r="9" spans="1:10" ht="15" x14ac:dyDescent="0.2">
      <c r="A9" s="101" t="s">
        <v>631</v>
      </c>
      <c r="B9" s="99">
        <v>2538</v>
      </c>
      <c r="C9" s="108">
        <f t="shared" si="1"/>
        <v>2030.4</v>
      </c>
      <c r="D9" s="109">
        <f t="shared" si="2"/>
        <v>2025</v>
      </c>
      <c r="E9" s="22">
        <f t="shared" si="3"/>
        <v>404576</v>
      </c>
      <c r="F9" s="22">
        <f t="shared" si="0"/>
        <v>406600</v>
      </c>
      <c r="G9" s="23">
        <v>50</v>
      </c>
      <c r="H9" s="23"/>
      <c r="I9" s="57" t="s">
        <v>47</v>
      </c>
      <c r="J9" s="99">
        <f t="shared" si="4"/>
        <v>0</v>
      </c>
    </row>
    <row r="10" spans="1:10" ht="15.75" thickBot="1" x14ac:dyDescent="0.25">
      <c r="A10" s="141" t="s">
        <v>632</v>
      </c>
      <c r="B10" s="106">
        <v>1313</v>
      </c>
      <c r="C10" s="124">
        <f t="shared" si="1"/>
        <v>1050.4000000000001</v>
      </c>
      <c r="D10" s="126">
        <f t="shared" si="2"/>
        <v>1050</v>
      </c>
      <c r="E10" s="104">
        <f t="shared" si="3"/>
        <v>406601</v>
      </c>
      <c r="F10" s="104">
        <f t="shared" si="0"/>
        <v>407650</v>
      </c>
      <c r="G10" s="111">
        <v>50</v>
      </c>
      <c r="H10" s="111"/>
      <c r="I10" s="105" t="s">
        <v>47</v>
      </c>
      <c r="J10" s="106">
        <f t="shared" si="4"/>
        <v>0</v>
      </c>
    </row>
    <row r="11" spans="1:10" ht="15.75" x14ac:dyDescent="0.25">
      <c r="A11" s="49" t="s">
        <v>139</v>
      </c>
      <c r="B11" s="31">
        <f>SUM(B5:B10)</f>
        <v>16793</v>
      </c>
      <c r="C11" s="31"/>
      <c r="D11" s="110">
        <f>SUM(D5:D10)</f>
        <v>13425</v>
      </c>
      <c r="E11" s="10"/>
      <c r="F11" s="10"/>
      <c r="G11" s="7"/>
      <c r="H11" s="7"/>
      <c r="I11" s="37"/>
      <c r="J11" s="34"/>
    </row>
    <row r="12" spans="1:10" ht="15" x14ac:dyDescent="0.2">
      <c r="A12" s="10"/>
      <c r="B12" s="10"/>
      <c r="C12" s="10"/>
      <c r="D12" s="7"/>
      <c r="E12" s="10"/>
      <c r="F12" s="10"/>
      <c r="G12" s="7"/>
      <c r="H12" s="7"/>
      <c r="I12" s="37"/>
      <c r="J12" s="34"/>
    </row>
    <row r="13" spans="1:10" ht="16.5" thickBot="1" x14ac:dyDescent="0.3">
      <c r="A13" s="53" t="s">
        <v>6</v>
      </c>
      <c r="B13" s="10"/>
      <c r="C13" s="10"/>
      <c r="D13" s="7"/>
      <c r="E13" s="10"/>
      <c r="F13" s="10"/>
      <c r="G13" s="7"/>
      <c r="H13" s="7"/>
      <c r="I13" s="37"/>
      <c r="J13" s="34"/>
    </row>
    <row r="14" spans="1:10" ht="15.75" x14ac:dyDescent="0.25">
      <c r="A14" s="36" t="s">
        <v>31</v>
      </c>
      <c r="B14" s="10"/>
      <c r="C14" s="10"/>
      <c r="D14" s="7"/>
      <c r="E14" s="10"/>
      <c r="F14" s="10"/>
      <c r="G14" s="7"/>
      <c r="H14" s="7"/>
      <c r="I14" s="37"/>
      <c r="J14" s="34"/>
    </row>
    <row r="15" spans="1:10" ht="15" x14ac:dyDescent="0.2">
      <c r="A15" s="47" t="s">
        <v>8</v>
      </c>
      <c r="B15" s="47"/>
      <c r="C15" s="47"/>
      <c r="D15" s="23">
        <v>700</v>
      </c>
      <c r="E15" s="22">
        <f>SUM(F10+1)</f>
        <v>407651</v>
      </c>
      <c r="F15" s="22">
        <f>SUM(E15+D15-1)</f>
        <v>408350</v>
      </c>
      <c r="G15" s="23">
        <v>50</v>
      </c>
      <c r="H15" s="23">
        <v>300</v>
      </c>
      <c r="I15" s="57" t="s">
        <v>47</v>
      </c>
      <c r="J15" s="99">
        <f t="shared" ref="J15:J20" si="5">MOD(D15,25)</f>
        <v>0</v>
      </c>
    </row>
    <row r="16" spans="1:10" ht="15" x14ac:dyDescent="0.2">
      <c r="A16" s="47" t="s">
        <v>9</v>
      </c>
      <c r="B16" s="47"/>
      <c r="C16" s="47"/>
      <c r="D16" s="23">
        <v>50</v>
      </c>
      <c r="E16" s="22">
        <f>SUM(F15+1)</f>
        <v>408351</v>
      </c>
      <c r="F16" s="22">
        <f>SUM(E16+D16-1)</f>
        <v>408400</v>
      </c>
      <c r="G16" s="23">
        <v>25</v>
      </c>
      <c r="H16" s="23"/>
      <c r="I16" s="57" t="s">
        <v>47</v>
      </c>
      <c r="J16" s="99">
        <f t="shared" si="5"/>
        <v>0</v>
      </c>
    </row>
    <row r="17" spans="1:10" ht="15" x14ac:dyDescent="0.2">
      <c r="A17" s="47" t="s">
        <v>14</v>
      </c>
      <c r="B17" s="47"/>
      <c r="C17" s="47"/>
      <c r="D17" s="23">
        <v>150</v>
      </c>
      <c r="E17" s="22">
        <f t="shared" ref="E17:E20" si="6">SUM(F16+1)</f>
        <v>408401</v>
      </c>
      <c r="F17" s="22">
        <f t="shared" ref="F17:F20" si="7">SUM(E17+D17-1)</f>
        <v>408550</v>
      </c>
      <c r="G17" s="23">
        <v>25</v>
      </c>
      <c r="H17" s="23"/>
      <c r="I17" s="57" t="s">
        <v>47</v>
      </c>
      <c r="J17" s="99">
        <f t="shared" si="5"/>
        <v>0</v>
      </c>
    </row>
    <row r="18" spans="1:10" ht="15" x14ac:dyDescent="0.2">
      <c r="A18" s="47" t="s">
        <v>260</v>
      </c>
      <c r="B18" s="47"/>
      <c r="C18" s="47"/>
      <c r="D18" s="23">
        <v>200</v>
      </c>
      <c r="E18" s="22">
        <f t="shared" si="6"/>
        <v>408551</v>
      </c>
      <c r="F18" s="22">
        <f t="shared" si="7"/>
        <v>408750</v>
      </c>
      <c r="G18" s="23">
        <v>25</v>
      </c>
      <c r="H18" s="23"/>
      <c r="I18" s="57" t="s">
        <v>47</v>
      </c>
      <c r="J18" s="99">
        <f t="shared" si="5"/>
        <v>0</v>
      </c>
    </row>
    <row r="19" spans="1:10" ht="15" x14ac:dyDescent="0.2">
      <c r="A19" s="156" t="s">
        <v>633</v>
      </c>
      <c r="B19" s="47"/>
      <c r="C19" s="47"/>
      <c r="D19" s="23">
        <v>1500</v>
      </c>
      <c r="E19" s="22">
        <f t="shared" si="6"/>
        <v>408751</v>
      </c>
      <c r="F19" s="22">
        <f t="shared" si="7"/>
        <v>410250</v>
      </c>
      <c r="G19" s="23">
        <v>75</v>
      </c>
      <c r="H19" s="23"/>
      <c r="I19" s="57" t="s">
        <v>47</v>
      </c>
      <c r="J19" s="99">
        <f t="shared" si="5"/>
        <v>0</v>
      </c>
    </row>
    <row r="20" spans="1:10" ht="15" x14ac:dyDescent="0.2">
      <c r="A20" s="156" t="s">
        <v>852</v>
      </c>
      <c r="B20" s="47"/>
      <c r="C20" s="47"/>
      <c r="D20" s="23">
        <v>50</v>
      </c>
      <c r="E20" s="22">
        <f t="shared" si="6"/>
        <v>410251</v>
      </c>
      <c r="F20" s="22">
        <f t="shared" si="7"/>
        <v>410300</v>
      </c>
      <c r="G20" s="23">
        <v>25</v>
      </c>
      <c r="H20" s="23"/>
      <c r="I20" s="57" t="s">
        <v>47</v>
      </c>
      <c r="J20" s="99">
        <f t="shared" si="5"/>
        <v>0</v>
      </c>
    </row>
    <row r="21" spans="1:10" ht="15" x14ac:dyDescent="0.2">
      <c r="A21" s="90"/>
      <c r="B21" s="10"/>
      <c r="C21" s="10"/>
      <c r="D21" s="7"/>
      <c r="E21" s="27"/>
      <c r="F21" s="27"/>
      <c r="G21" s="7"/>
      <c r="H21" s="7"/>
      <c r="I21" s="37"/>
      <c r="J21" s="34"/>
    </row>
    <row r="22" spans="1:10" ht="15.75" x14ac:dyDescent="0.25">
      <c r="A22" s="36" t="s">
        <v>343</v>
      </c>
      <c r="B22" s="10"/>
      <c r="C22" s="10"/>
      <c r="D22" s="7"/>
      <c r="E22" s="27"/>
      <c r="F22" s="27"/>
      <c r="G22" s="7"/>
      <c r="H22" s="7"/>
      <c r="I22" s="37"/>
      <c r="J22" s="34"/>
    </row>
    <row r="23" spans="1:10" ht="15" x14ac:dyDescent="0.2">
      <c r="A23" s="47" t="s">
        <v>345</v>
      </c>
      <c r="B23" s="47"/>
      <c r="C23" s="47"/>
      <c r="D23" s="23">
        <v>25</v>
      </c>
      <c r="E23" s="22">
        <f>SUM(F20+1)</f>
        <v>410301</v>
      </c>
      <c r="F23" s="22">
        <f t="shared" ref="F23" si="8">SUM(E23+D23-1)</f>
        <v>410325</v>
      </c>
      <c r="G23" s="23">
        <v>5</v>
      </c>
      <c r="H23" s="23"/>
      <c r="I23" s="57" t="s">
        <v>344</v>
      </c>
      <c r="J23" s="99">
        <f t="shared" ref="J23" si="9">MOD(D23,25)</f>
        <v>0</v>
      </c>
    </row>
    <row r="24" spans="1:10" ht="15" x14ac:dyDescent="0.2">
      <c r="A24" s="10"/>
      <c r="B24" s="10"/>
      <c r="C24" s="10"/>
      <c r="D24" s="7"/>
      <c r="E24" s="27"/>
      <c r="F24" s="27"/>
      <c r="G24" s="7"/>
      <c r="H24" s="7"/>
      <c r="I24" s="37"/>
      <c r="J24" s="34"/>
    </row>
    <row r="25" spans="1:10" ht="15.75" x14ac:dyDescent="0.25">
      <c r="A25" s="36" t="s">
        <v>32</v>
      </c>
      <c r="B25" s="10"/>
      <c r="C25" s="10"/>
      <c r="D25" s="7"/>
      <c r="E25" s="10"/>
      <c r="F25" s="10"/>
      <c r="G25" s="7"/>
      <c r="H25" s="7"/>
      <c r="I25" s="37"/>
      <c r="J25" s="10"/>
    </row>
    <row r="26" spans="1:10" ht="15" x14ac:dyDescent="0.2">
      <c r="A26" s="47" t="s">
        <v>10</v>
      </c>
      <c r="B26" s="47"/>
      <c r="C26" s="47"/>
      <c r="D26" s="23">
        <v>50</v>
      </c>
      <c r="E26" s="22">
        <f>SUM(F23+1)</f>
        <v>410326</v>
      </c>
      <c r="F26" s="22">
        <f>SUM(E26+D26-1)</f>
        <v>410375</v>
      </c>
      <c r="G26" s="23">
        <v>5</v>
      </c>
      <c r="H26" s="23"/>
      <c r="I26" s="57" t="s">
        <v>49</v>
      </c>
      <c r="J26" s="99">
        <f>MOD(D26,25)</f>
        <v>0</v>
      </c>
    </row>
    <row r="27" spans="1:10" ht="15" x14ac:dyDescent="0.2">
      <c r="A27" s="47" t="s">
        <v>182</v>
      </c>
      <c r="B27" s="47"/>
      <c r="C27" s="47"/>
      <c r="D27" s="23">
        <v>25</v>
      </c>
      <c r="E27" s="22">
        <f>SUM(F26+1)</f>
        <v>410376</v>
      </c>
      <c r="F27" s="22">
        <f>SUM(E27+D27-1)</f>
        <v>410400</v>
      </c>
      <c r="G27" s="23">
        <v>5</v>
      </c>
      <c r="H27" s="23"/>
      <c r="I27" s="57" t="s">
        <v>49</v>
      </c>
      <c r="J27" s="99">
        <f>MOD(D27,25)</f>
        <v>0</v>
      </c>
    </row>
    <row r="28" spans="1:10" ht="15" x14ac:dyDescent="0.2">
      <c r="A28" s="10"/>
      <c r="B28" s="10"/>
      <c r="C28" s="10"/>
      <c r="D28" s="7"/>
      <c r="E28" s="10"/>
      <c r="F28" s="10"/>
      <c r="G28" s="7"/>
      <c r="H28" s="7"/>
      <c r="I28" s="37"/>
      <c r="J28" s="10"/>
    </row>
    <row r="29" spans="1:10" ht="15.75" x14ac:dyDescent="0.25">
      <c r="A29" s="36" t="s">
        <v>30</v>
      </c>
      <c r="B29" s="10"/>
      <c r="C29" s="10"/>
      <c r="D29" s="7"/>
      <c r="E29" s="10"/>
      <c r="F29" s="10"/>
      <c r="G29" s="7"/>
      <c r="H29" s="7"/>
      <c r="I29" s="37"/>
      <c r="J29" s="10"/>
    </row>
    <row r="30" spans="1:10" ht="15" x14ac:dyDescent="0.2">
      <c r="A30" s="47" t="s">
        <v>7</v>
      </c>
      <c r="B30" s="47"/>
      <c r="C30" s="47"/>
      <c r="D30" s="23">
        <v>25</v>
      </c>
      <c r="E30" s="22">
        <f>SUM(F27+1)</f>
        <v>410401</v>
      </c>
      <c r="F30" s="22">
        <f t="shared" ref="F30:F35" si="10">SUM(E30+D30-1)</f>
        <v>410425</v>
      </c>
      <c r="G30" s="23">
        <v>5</v>
      </c>
      <c r="H30" s="23"/>
      <c r="I30" s="57" t="s">
        <v>48</v>
      </c>
      <c r="J30" s="99">
        <f t="shared" ref="J30:J31" si="11">MOD(D30,25)</f>
        <v>0</v>
      </c>
    </row>
    <row r="31" spans="1:10" ht="15" x14ac:dyDescent="0.2">
      <c r="A31" s="47" t="s">
        <v>34</v>
      </c>
      <c r="B31" s="47"/>
      <c r="C31" s="47"/>
      <c r="D31" s="23">
        <v>25</v>
      </c>
      <c r="E31" s="22">
        <f t="shared" ref="E31:E35" si="12">SUM(F30+1)</f>
        <v>410426</v>
      </c>
      <c r="F31" s="22">
        <f t="shared" si="10"/>
        <v>410450</v>
      </c>
      <c r="G31" s="23">
        <v>5</v>
      </c>
      <c r="H31" s="23"/>
      <c r="I31" s="57" t="s">
        <v>48</v>
      </c>
      <c r="J31" s="99">
        <f t="shared" si="11"/>
        <v>0</v>
      </c>
    </row>
    <row r="32" spans="1:10" ht="15" x14ac:dyDescent="0.2">
      <c r="A32" s="10"/>
      <c r="B32" s="10"/>
      <c r="C32" s="10"/>
      <c r="D32" s="7"/>
      <c r="E32" s="27"/>
      <c r="F32" s="10"/>
      <c r="G32" s="7"/>
      <c r="H32" s="7"/>
      <c r="I32" s="37"/>
      <c r="J32" s="10"/>
    </row>
    <row r="33" spans="1:10" ht="15.75" x14ac:dyDescent="0.25">
      <c r="A33" s="36" t="s">
        <v>33</v>
      </c>
      <c r="B33" s="10"/>
      <c r="C33" s="10"/>
      <c r="D33" s="7"/>
      <c r="E33" s="27"/>
      <c r="F33" s="27"/>
      <c r="G33" s="7"/>
      <c r="H33" s="7"/>
      <c r="I33" s="37"/>
      <c r="J33" s="10"/>
    </row>
    <row r="34" spans="1:10" ht="15" x14ac:dyDescent="0.2">
      <c r="A34" s="47" t="s">
        <v>11</v>
      </c>
      <c r="B34" s="47"/>
      <c r="C34" s="47"/>
      <c r="D34" s="23">
        <v>25</v>
      </c>
      <c r="E34" s="22">
        <f>SUM(F31+1)</f>
        <v>410451</v>
      </c>
      <c r="F34" s="22">
        <f t="shared" si="10"/>
        <v>410475</v>
      </c>
      <c r="G34" s="23">
        <v>5</v>
      </c>
      <c r="H34" s="23"/>
      <c r="I34" s="57" t="s">
        <v>50</v>
      </c>
      <c r="J34" s="99">
        <f>MOD(D34,25)</f>
        <v>0</v>
      </c>
    </row>
    <row r="35" spans="1:10" ht="15.75" thickBot="1" x14ac:dyDescent="0.25">
      <c r="A35" s="103" t="s">
        <v>12</v>
      </c>
      <c r="B35" s="103"/>
      <c r="C35" s="103"/>
      <c r="D35" s="111">
        <v>25</v>
      </c>
      <c r="E35" s="104">
        <f t="shared" si="12"/>
        <v>410476</v>
      </c>
      <c r="F35" s="104">
        <f t="shared" si="10"/>
        <v>410500</v>
      </c>
      <c r="G35" s="111">
        <v>5</v>
      </c>
      <c r="H35" s="111"/>
      <c r="I35" s="105" t="s">
        <v>50</v>
      </c>
      <c r="J35" s="106">
        <f>MOD(D35,25)</f>
        <v>0</v>
      </c>
    </row>
    <row r="36" spans="1:10" ht="15.75" x14ac:dyDescent="0.25">
      <c r="A36" s="49" t="s">
        <v>140</v>
      </c>
      <c r="B36" s="10"/>
      <c r="C36" s="10"/>
      <c r="D36" s="4">
        <f>SUM(D15:D35)</f>
        <v>2850</v>
      </c>
      <c r="E36" s="10"/>
      <c r="F36" s="10"/>
      <c r="G36" s="10"/>
      <c r="H36" s="10"/>
      <c r="I36" s="37"/>
      <c r="J36" s="10"/>
    </row>
    <row r="37" spans="1:10" ht="15.75" x14ac:dyDescent="0.25">
      <c r="A37" s="36" t="s">
        <v>141</v>
      </c>
      <c r="B37" s="10"/>
      <c r="C37" s="10"/>
      <c r="D37" s="110">
        <f>D11+D36</f>
        <v>16275</v>
      </c>
      <c r="E37" s="10"/>
      <c r="F37" s="10"/>
      <c r="G37" s="36">
        <f>SUM(G5:G35)</f>
        <v>560</v>
      </c>
      <c r="H37" s="36">
        <f>SUM(H5:H35)</f>
        <v>300</v>
      </c>
      <c r="I37" s="26"/>
      <c r="J37" s="36">
        <f>SUM(J5:J35)</f>
        <v>0</v>
      </c>
    </row>
    <row r="38" spans="1:10" ht="15" x14ac:dyDescent="0.2">
      <c r="A38" s="10"/>
      <c r="B38" s="10"/>
      <c r="C38" s="10"/>
      <c r="D38" s="7"/>
      <c r="E38" s="10"/>
      <c r="F38" s="10"/>
      <c r="G38" s="10"/>
      <c r="H38" s="10"/>
      <c r="I38" s="37"/>
      <c r="J38" s="10"/>
    </row>
    <row r="39" spans="1:10" ht="15" x14ac:dyDescent="0.2">
      <c r="A39" s="10"/>
      <c r="B39" s="10"/>
      <c r="C39" s="10"/>
      <c r="D39" s="7"/>
      <c r="E39" s="10"/>
      <c r="F39" s="10"/>
      <c r="G39" s="10"/>
      <c r="H39" s="10"/>
      <c r="I39" s="37"/>
      <c r="J39" s="10"/>
    </row>
    <row r="40" spans="1:10" ht="15" x14ac:dyDescent="0.2">
      <c r="A40" s="10" t="s">
        <v>40</v>
      </c>
      <c r="B40" s="10"/>
      <c r="C40" s="10"/>
      <c r="D40" s="112">
        <f>F35-E5+1</f>
        <v>16275</v>
      </c>
      <c r="E40" s="10"/>
      <c r="F40" s="10"/>
      <c r="G40" s="10"/>
      <c r="H40" s="10"/>
      <c r="I40" s="37"/>
      <c r="J40" s="10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  <row r="46" spans="1:10" ht="15" x14ac:dyDescent="0.2">
      <c r="A46" s="7"/>
      <c r="B46" s="7"/>
      <c r="C46" s="7"/>
      <c r="D46" s="7"/>
      <c r="E46" s="7"/>
      <c r="F46" s="7"/>
      <c r="G46" s="7"/>
      <c r="H46" s="7"/>
      <c r="I46" s="8"/>
      <c r="J46" s="7"/>
    </row>
    <row r="47" spans="1:10" ht="15" x14ac:dyDescent="0.2">
      <c r="A47" s="7"/>
      <c r="B47" s="7"/>
      <c r="C47" s="7"/>
      <c r="D47" s="7"/>
      <c r="E47" s="7"/>
      <c r="F47" s="7"/>
      <c r="G47" s="7"/>
      <c r="H47" s="7"/>
      <c r="I47" s="8"/>
      <c r="J47" s="7"/>
    </row>
  </sheetData>
  <sheetProtection sheet="1" selectLockedCells="1"/>
  <mergeCells count="2">
    <mergeCell ref="E3:F3"/>
    <mergeCell ref="H1:I1"/>
  </mergeCells>
  <phoneticPr fontId="0" type="noConversion"/>
  <conditionalFormatting sqref="A5:J10 A15:J20 A23:J23 A26:J27 A30:J31 A34:J35">
    <cfRule type="expression" dxfId="47" priority="2">
      <formula>MOD(ROW(),2)=0</formula>
    </cfRule>
  </conditionalFormatting>
  <conditionalFormatting sqref="C5:D10 G5:H10 C15:D20 G15:H20 C23:D23 G23:H23 C26:D27 G26:H27 C30:D31 G30:H31 C34:D35 G34:H35">
    <cfRule type="cellIs" dxfId="46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7"/>
  <sheetViews>
    <sheetView topLeftCell="A6" zoomScaleNormal="75" zoomScalePageLayoutView="75" workbookViewId="0">
      <selection activeCell="G42" sqref="G42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Totals!B28</f>
        <v>1034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01" t="s">
        <v>634</v>
      </c>
      <c r="B5" s="99">
        <v>2530</v>
      </c>
      <c r="C5" s="108">
        <f>SUM(B5*0.8)</f>
        <v>2024</v>
      </c>
      <c r="D5" s="109">
        <f>MROUND(C5, 25)</f>
        <v>2025</v>
      </c>
      <c r="E5" s="22">
        <f>SUM('HD23-JD3'!F35,1)</f>
        <v>410501</v>
      </c>
      <c r="F5" s="22">
        <f t="shared" ref="F5:F11" si="0">SUM(E5+D5-1)</f>
        <v>412525</v>
      </c>
      <c r="G5" s="23">
        <v>50</v>
      </c>
      <c r="H5" s="23"/>
      <c r="I5" s="57" t="s">
        <v>47</v>
      </c>
      <c r="J5" s="99">
        <f t="shared" ref="J5:J11" si="1">MOD(D5,25)</f>
        <v>0</v>
      </c>
    </row>
    <row r="6" spans="1:10" ht="15" x14ac:dyDescent="0.2">
      <c r="A6" s="101" t="s">
        <v>635</v>
      </c>
      <c r="B6" s="99">
        <v>1120</v>
      </c>
      <c r="C6" s="108">
        <f t="shared" ref="C6:C11" si="2">SUM(B6*0.8)</f>
        <v>896</v>
      </c>
      <c r="D6" s="109">
        <f t="shared" ref="D6:D11" si="3">MROUND(C6, 25)</f>
        <v>900</v>
      </c>
      <c r="E6" s="22">
        <f t="shared" ref="E6:E11" si="4">SUM(F5+1)</f>
        <v>412526</v>
      </c>
      <c r="F6" s="22">
        <f t="shared" si="0"/>
        <v>413425</v>
      </c>
      <c r="G6" s="23">
        <v>50</v>
      </c>
      <c r="H6" s="23"/>
      <c r="I6" s="57" t="s">
        <v>47</v>
      </c>
      <c r="J6" s="99">
        <f t="shared" si="1"/>
        <v>0</v>
      </c>
    </row>
    <row r="7" spans="1:10" ht="15" x14ac:dyDescent="0.2">
      <c r="A7" s="98" t="s">
        <v>636</v>
      </c>
      <c r="B7" s="99">
        <v>2934</v>
      </c>
      <c r="C7" s="108">
        <f t="shared" si="2"/>
        <v>2347.2000000000003</v>
      </c>
      <c r="D7" s="109">
        <f t="shared" si="3"/>
        <v>2350</v>
      </c>
      <c r="E7" s="22">
        <f t="shared" si="4"/>
        <v>413426</v>
      </c>
      <c r="F7" s="22">
        <f t="shared" si="0"/>
        <v>415775</v>
      </c>
      <c r="G7" s="23">
        <v>50</v>
      </c>
      <c r="H7" s="23"/>
      <c r="I7" s="57" t="s">
        <v>47</v>
      </c>
      <c r="J7" s="99">
        <f t="shared" si="1"/>
        <v>0</v>
      </c>
    </row>
    <row r="8" spans="1:10" ht="15" x14ac:dyDescent="0.2">
      <c r="A8" s="98" t="s">
        <v>637</v>
      </c>
      <c r="B8" s="99">
        <v>2107</v>
      </c>
      <c r="C8" s="108">
        <f t="shared" si="2"/>
        <v>1685.6000000000001</v>
      </c>
      <c r="D8" s="109">
        <f t="shared" si="3"/>
        <v>1675</v>
      </c>
      <c r="E8" s="22">
        <f t="shared" si="4"/>
        <v>415776</v>
      </c>
      <c r="F8" s="22">
        <f t="shared" si="0"/>
        <v>417450</v>
      </c>
      <c r="G8" s="23">
        <v>50</v>
      </c>
      <c r="H8" s="23"/>
      <c r="I8" s="57" t="s">
        <v>47</v>
      </c>
      <c r="J8" s="99">
        <f t="shared" si="1"/>
        <v>0</v>
      </c>
    </row>
    <row r="9" spans="1:10" ht="15" x14ac:dyDescent="0.2">
      <c r="A9" s="98" t="s">
        <v>638</v>
      </c>
      <c r="B9" s="99">
        <v>2817</v>
      </c>
      <c r="C9" s="108">
        <f t="shared" si="2"/>
        <v>2253.6</v>
      </c>
      <c r="D9" s="109">
        <f t="shared" si="3"/>
        <v>2250</v>
      </c>
      <c r="E9" s="22">
        <f t="shared" si="4"/>
        <v>417451</v>
      </c>
      <c r="F9" s="22">
        <f t="shared" si="0"/>
        <v>419700</v>
      </c>
      <c r="G9" s="23">
        <v>50</v>
      </c>
      <c r="H9" s="23"/>
      <c r="I9" s="57" t="s">
        <v>47</v>
      </c>
      <c r="J9" s="99">
        <f t="shared" si="1"/>
        <v>0</v>
      </c>
    </row>
    <row r="10" spans="1:10" ht="15" x14ac:dyDescent="0.2">
      <c r="A10" s="101" t="s">
        <v>639</v>
      </c>
      <c r="B10" s="99">
        <v>2821</v>
      </c>
      <c r="C10" s="108">
        <f t="shared" si="2"/>
        <v>2256.8000000000002</v>
      </c>
      <c r="D10" s="109">
        <f t="shared" si="3"/>
        <v>2250</v>
      </c>
      <c r="E10" s="22">
        <f t="shared" si="4"/>
        <v>419701</v>
      </c>
      <c r="F10" s="22">
        <f t="shared" si="0"/>
        <v>421950</v>
      </c>
      <c r="G10" s="23">
        <v>50</v>
      </c>
      <c r="H10" s="23"/>
      <c r="I10" s="57" t="s">
        <v>47</v>
      </c>
      <c r="J10" s="99">
        <f t="shared" si="1"/>
        <v>0</v>
      </c>
    </row>
    <row r="11" spans="1:10" ht="15.75" thickBot="1" x14ac:dyDescent="0.25">
      <c r="A11" s="125" t="s">
        <v>640</v>
      </c>
      <c r="B11" s="106">
        <v>1707</v>
      </c>
      <c r="C11" s="124">
        <f t="shared" si="2"/>
        <v>1365.6000000000001</v>
      </c>
      <c r="D11" s="126">
        <f t="shared" si="3"/>
        <v>1375</v>
      </c>
      <c r="E11" s="104">
        <f t="shared" si="4"/>
        <v>421951</v>
      </c>
      <c r="F11" s="104">
        <f t="shared" si="0"/>
        <v>423325</v>
      </c>
      <c r="G11" s="111">
        <v>50</v>
      </c>
      <c r="H11" s="111"/>
      <c r="I11" s="105" t="s">
        <v>47</v>
      </c>
      <c r="J11" s="106">
        <f t="shared" si="1"/>
        <v>0</v>
      </c>
    </row>
    <row r="12" spans="1:10" ht="15.75" x14ac:dyDescent="0.25">
      <c r="A12" s="49" t="s">
        <v>142</v>
      </c>
      <c r="B12" s="31">
        <f>SUM(B5:B11)</f>
        <v>16036</v>
      </c>
      <c r="C12" s="31"/>
      <c r="D12" s="110">
        <f>SUM(D5:D11)</f>
        <v>12825</v>
      </c>
      <c r="E12" s="10"/>
      <c r="F12" s="10"/>
      <c r="G12" s="7"/>
      <c r="H12" s="7"/>
      <c r="I12" s="37"/>
      <c r="J12" s="34"/>
    </row>
    <row r="13" spans="1:10" ht="15" x14ac:dyDescent="0.2">
      <c r="A13" s="10"/>
      <c r="B13" s="10"/>
      <c r="C13" s="10"/>
      <c r="D13" s="7"/>
      <c r="E13" s="10"/>
      <c r="F13" s="10"/>
      <c r="G13" s="7"/>
      <c r="H13" s="7"/>
      <c r="I13" s="37"/>
      <c r="J13" s="34"/>
    </row>
    <row r="14" spans="1:10" ht="16.5" thickBot="1" x14ac:dyDescent="0.3">
      <c r="A14" s="53" t="s">
        <v>6</v>
      </c>
      <c r="B14" s="10"/>
      <c r="C14" s="10"/>
      <c r="D14" s="7"/>
      <c r="E14" s="10"/>
      <c r="F14" s="10"/>
      <c r="G14" s="7"/>
      <c r="H14" s="7"/>
      <c r="I14" s="37"/>
      <c r="J14" s="34"/>
    </row>
    <row r="15" spans="1:10" ht="15.75" x14ac:dyDescent="0.25">
      <c r="A15" s="36" t="s">
        <v>31</v>
      </c>
      <c r="B15" s="10"/>
      <c r="C15" s="10"/>
      <c r="D15" s="7"/>
      <c r="E15" s="10"/>
      <c r="F15" s="10"/>
      <c r="G15" s="7"/>
      <c r="H15" s="7"/>
      <c r="I15" s="37"/>
      <c r="J15" s="34"/>
    </row>
    <row r="16" spans="1:10" ht="15" x14ac:dyDescent="0.2">
      <c r="A16" s="47" t="s">
        <v>8</v>
      </c>
      <c r="B16" s="47"/>
      <c r="C16" s="47"/>
      <c r="D16" s="23">
        <v>700</v>
      </c>
      <c r="E16" s="22">
        <f>SUM(F11+1)</f>
        <v>423326</v>
      </c>
      <c r="F16" s="22">
        <f>SUM(E16+D16-1)</f>
        <v>424025</v>
      </c>
      <c r="G16" s="23">
        <v>50</v>
      </c>
      <c r="H16" s="23">
        <v>300</v>
      </c>
      <c r="I16" s="57" t="s">
        <v>47</v>
      </c>
      <c r="J16" s="99">
        <f t="shared" ref="J16:J21" si="5">MOD(D16,25)</f>
        <v>0</v>
      </c>
    </row>
    <row r="17" spans="1:10" ht="15" x14ac:dyDescent="0.2">
      <c r="A17" s="47" t="s">
        <v>9</v>
      </c>
      <c r="B17" s="47"/>
      <c r="C17" s="47"/>
      <c r="D17" s="23">
        <v>50</v>
      </c>
      <c r="E17" s="22">
        <f>SUM(F16+1)</f>
        <v>424026</v>
      </c>
      <c r="F17" s="22">
        <f>SUM(E17+D17-1)</f>
        <v>424075</v>
      </c>
      <c r="G17" s="23">
        <v>25</v>
      </c>
      <c r="H17" s="23"/>
      <c r="I17" s="57" t="s">
        <v>47</v>
      </c>
      <c r="J17" s="99">
        <f t="shared" si="5"/>
        <v>0</v>
      </c>
    </row>
    <row r="18" spans="1:10" ht="15" x14ac:dyDescent="0.2">
      <c r="A18" s="47" t="s">
        <v>14</v>
      </c>
      <c r="B18" s="47"/>
      <c r="C18" s="47"/>
      <c r="D18" s="23">
        <v>150</v>
      </c>
      <c r="E18" s="22">
        <f t="shared" ref="E18:E21" si="6">SUM(F17+1)</f>
        <v>424076</v>
      </c>
      <c r="F18" s="22">
        <f t="shared" ref="F18:F21" si="7">SUM(E18+D18-1)</f>
        <v>424225</v>
      </c>
      <c r="G18" s="23">
        <v>25</v>
      </c>
      <c r="H18" s="23"/>
      <c r="I18" s="57" t="s">
        <v>47</v>
      </c>
      <c r="J18" s="99">
        <f t="shared" si="5"/>
        <v>0</v>
      </c>
    </row>
    <row r="19" spans="1:10" ht="15" x14ac:dyDescent="0.2">
      <c r="A19" s="47" t="s">
        <v>260</v>
      </c>
      <c r="B19" s="47"/>
      <c r="C19" s="47"/>
      <c r="D19" s="23">
        <v>200</v>
      </c>
      <c r="E19" s="22">
        <f t="shared" si="6"/>
        <v>424226</v>
      </c>
      <c r="F19" s="22">
        <f t="shared" si="7"/>
        <v>424425</v>
      </c>
      <c r="G19" s="23">
        <v>25</v>
      </c>
      <c r="H19" s="23"/>
      <c r="I19" s="57" t="s">
        <v>47</v>
      </c>
      <c r="J19" s="99">
        <f t="shared" si="5"/>
        <v>0</v>
      </c>
    </row>
    <row r="20" spans="1:10" ht="15" x14ac:dyDescent="0.2">
      <c r="A20" s="156" t="s">
        <v>641</v>
      </c>
      <c r="B20" s="47"/>
      <c r="C20" s="47"/>
      <c r="D20" s="23">
        <v>1500</v>
      </c>
      <c r="E20" s="22">
        <f t="shared" si="6"/>
        <v>424426</v>
      </c>
      <c r="F20" s="22">
        <f t="shared" si="7"/>
        <v>425925</v>
      </c>
      <c r="G20" s="23">
        <v>75</v>
      </c>
      <c r="H20" s="23"/>
      <c r="I20" s="57" t="s">
        <v>47</v>
      </c>
      <c r="J20" s="99">
        <f t="shared" si="5"/>
        <v>0</v>
      </c>
    </row>
    <row r="21" spans="1:10" ht="15" x14ac:dyDescent="0.2">
      <c r="A21" s="156" t="s">
        <v>852</v>
      </c>
      <c r="B21" s="47"/>
      <c r="C21" s="47"/>
      <c r="D21" s="23">
        <v>50</v>
      </c>
      <c r="E21" s="22">
        <f t="shared" si="6"/>
        <v>425926</v>
      </c>
      <c r="F21" s="22">
        <f t="shared" si="7"/>
        <v>425975</v>
      </c>
      <c r="G21" s="23">
        <v>25</v>
      </c>
      <c r="H21" s="23"/>
      <c r="I21" s="57" t="s">
        <v>47</v>
      </c>
      <c r="J21" s="99">
        <f t="shared" si="5"/>
        <v>0</v>
      </c>
    </row>
    <row r="22" spans="1:10" ht="15" x14ac:dyDescent="0.2">
      <c r="A22" s="90"/>
      <c r="B22" s="10"/>
      <c r="C22" s="10"/>
      <c r="D22" s="7"/>
      <c r="E22" s="27"/>
      <c r="F22" s="27"/>
      <c r="G22" s="7"/>
      <c r="H22" s="7"/>
      <c r="I22" s="37"/>
      <c r="J22" s="34"/>
    </row>
    <row r="23" spans="1:10" ht="15.75" x14ac:dyDescent="0.25">
      <c r="A23" s="36" t="s">
        <v>343</v>
      </c>
      <c r="B23" s="10"/>
      <c r="C23" s="10"/>
      <c r="D23" s="7"/>
      <c r="E23" s="27"/>
      <c r="F23" s="27"/>
      <c r="G23" s="7"/>
      <c r="H23" s="7"/>
      <c r="I23" s="37"/>
      <c r="J23" s="34"/>
    </row>
    <row r="24" spans="1:10" ht="15" x14ac:dyDescent="0.2">
      <c r="A24" s="47" t="s">
        <v>345</v>
      </c>
      <c r="B24" s="47"/>
      <c r="C24" s="47"/>
      <c r="D24" s="23">
        <v>25</v>
      </c>
      <c r="E24" s="22">
        <f>SUM(F21+1)</f>
        <v>425976</v>
      </c>
      <c r="F24" s="22">
        <f t="shared" ref="F24" si="8">SUM(E24+D24-1)</f>
        <v>426000</v>
      </c>
      <c r="G24" s="23">
        <v>5</v>
      </c>
      <c r="H24" s="23"/>
      <c r="I24" s="57" t="s">
        <v>344</v>
      </c>
      <c r="J24" s="99">
        <f t="shared" ref="J24" si="9">MOD(D24,25)</f>
        <v>0</v>
      </c>
    </row>
    <row r="25" spans="1:10" ht="15" x14ac:dyDescent="0.2">
      <c r="A25" s="10"/>
      <c r="B25" s="10"/>
      <c r="C25" s="10"/>
      <c r="D25" s="7"/>
      <c r="E25" s="27"/>
      <c r="F25" s="27"/>
      <c r="G25" s="7"/>
      <c r="H25" s="7"/>
      <c r="I25" s="37"/>
      <c r="J25" s="34"/>
    </row>
    <row r="26" spans="1:10" ht="15.75" x14ac:dyDescent="0.25">
      <c r="A26" s="36" t="s">
        <v>32</v>
      </c>
      <c r="B26" s="10"/>
      <c r="C26" s="10"/>
      <c r="D26" s="7"/>
      <c r="E26" s="10"/>
      <c r="F26" s="10"/>
      <c r="G26" s="7"/>
      <c r="H26" s="7"/>
      <c r="I26" s="37"/>
      <c r="J26" s="10"/>
    </row>
    <row r="27" spans="1:10" ht="15" x14ac:dyDescent="0.2">
      <c r="A27" s="47" t="s">
        <v>10</v>
      </c>
      <c r="B27" s="47"/>
      <c r="C27" s="47"/>
      <c r="D27" s="23">
        <v>50</v>
      </c>
      <c r="E27" s="22">
        <f>SUM(F24+1)</f>
        <v>426001</v>
      </c>
      <c r="F27" s="22">
        <f>SUM(E27+D27-1)</f>
        <v>426050</v>
      </c>
      <c r="G27" s="23">
        <v>5</v>
      </c>
      <c r="H27" s="23"/>
      <c r="I27" s="57" t="s">
        <v>49</v>
      </c>
      <c r="J27" s="99">
        <f>MOD(D27,25)</f>
        <v>0</v>
      </c>
    </row>
    <row r="28" spans="1:10" ht="15" x14ac:dyDescent="0.2">
      <c r="A28" s="47" t="s">
        <v>182</v>
      </c>
      <c r="B28" s="47"/>
      <c r="C28" s="47"/>
      <c r="D28" s="23">
        <v>25</v>
      </c>
      <c r="E28" s="22">
        <f>SUM(F27+1)</f>
        <v>426051</v>
      </c>
      <c r="F28" s="22">
        <f>SUM(E28+D28-1)</f>
        <v>426075</v>
      </c>
      <c r="G28" s="23">
        <v>5</v>
      </c>
      <c r="H28" s="23"/>
      <c r="I28" s="57" t="s">
        <v>49</v>
      </c>
      <c r="J28" s="99">
        <f>MOD(D28,25)</f>
        <v>0</v>
      </c>
    </row>
    <row r="29" spans="1:10" ht="15" x14ac:dyDescent="0.2">
      <c r="A29" s="10"/>
      <c r="B29" s="10"/>
      <c r="C29" s="10"/>
      <c r="D29" s="7"/>
      <c r="E29" s="27"/>
      <c r="F29" s="27"/>
      <c r="G29" s="7"/>
      <c r="H29" s="7"/>
      <c r="I29" s="37"/>
      <c r="J29" s="10"/>
    </row>
    <row r="30" spans="1:10" ht="15.75" x14ac:dyDescent="0.25">
      <c r="A30" s="36" t="s">
        <v>30</v>
      </c>
      <c r="B30" s="10"/>
      <c r="C30" s="10"/>
      <c r="D30" s="7"/>
      <c r="E30" s="10"/>
      <c r="F30" s="10"/>
      <c r="G30" s="7"/>
      <c r="H30" s="7"/>
      <c r="I30" s="37"/>
      <c r="J30" s="10"/>
    </row>
    <row r="31" spans="1:10" ht="15" x14ac:dyDescent="0.2">
      <c r="A31" s="47" t="s">
        <v>7</v>
      </c>
      <c r="B31" s="47"/>
      <c r="C31" s="47"/>
      <c r="D31" s="23">
        <v>25</v>
      </c>
      <c r="E31" s="22">
        <f>SUM(F28+1)</f>
        <v>426076</v>
      </c>
      <c r="F31" s="22">
        <f t="shared" ref="F31:F36" si="10">SUM(E31+D31-1)</f>
        <v>426100</v>
      </c>
      <c r="G31" s="23">
        <v>5</v>
      </c>
      <c r="H31" s="23"/>
      <c r="I31" s="57" t="s">
        <v>48</v>
      </c>
      <c r="J31" s="99">
        <f t="shared" ref="J31:J32" si="11">MOD(D31,25)</f>
        <v>0</v>
      </c>
    </row>
    <row r="32" spans="1:10" ht="15" x14ac:dyDescent="0.2">
      <c r="A32" s="47" t="s">
        <v>34</v>
      </c>
      <c r="B32" s="47"/>
      <c r="C32" s="47"/>
      <c r="D32" s="23">
        <v>25</v>
      </c>
      <c r="E32" s="22">
        <f t="shared" ref="E32" si="12">SUM(F31+1)</f>
        <v>426101</v>
      </c>
      <c r="F32" s="22">
        <f t="shared" si="10"/>
        <v>426125</v>
      </c>
      <c r="G32" s="23">
        <v>5</v>
      </c>
      <c r="H32" s="23"/>
      <c r="I32" s="57" t="s">
        <v>48</v>
      </c>
      <c r="J32" s="99">
        <f t="shared" si="11"/>
        <v>0</v>
      </c>
    </row>
    <row r="33" spans="1:10" ht="15" x14ac:dyDescent="0.2">
      <c r="A33" s="10"/>
      <c r="B33" s="10"/>
      <c r="C33" s="10"/>
      <c r="D33" s="7"/>
      <c r="E33" s="27"/>
      <c r="F33" s="27"/>
      <c r="G33" s="7"/>
      <c r="H33" s="7"/>
      <c r="I33" s="37"/>
      <c r="J33" s="10"/>
    </row>
    <row r="34" spans="1:10" ht="15.75" x14ac:dyDescent="0.25">
      <c r="A34" s="36" t="s">
        <v>33</v>
      </c>
      <c r="B34" s="10"/>
      <c r="C34" s="10"/>
      <c r="D34" s="7"/>
      <c r="E34" s="27"/>
      <c r="F34" s="27"/>
      <c r="G34" s="7"/>
      <c r="H34" s="7"/>
      <c r="I34" s="37"/>
      <c r="J34" s="10"/>
    </row>
    <row r="35" spans="1:10" ht="15" x14ac:dyDescent="0.2">
      <c r="A35" s="47" t="s">
        <v>11</v>
      </c>
      <c r="B35" s="47"/>
      <c r="C35" s="47"/>
      <c r="D35" s="23">
        <v>25</v>
      </c>
      <c r="E35" s="22">
        <f>SUM(F32+1)</f>
        <v>426126</v>
      </c>
      <c r="F35" s="22">
        <f t="shared" si="10"/>
        <v>426150</v>
      </c>
      <c r="G35" s="23">
        <v>5</v>
      </c>
      <c r="H35" s="23"/>
      <c r="I35" s="57" t="s">
        <v>50</v>
      </c>
      <c r="J35" s="99">
        <f>MOD(D35,25)</f>
        <v>0</v>
      </c>
    </row>
    <row r="36" spans="1:10" ht="15.75" thickBot="1" x14ac:dyDescent="0.25">
      <c r="A36" s="103" t="s">
        <v>12</v>
      </c>
      <c r="B36" s="103"/>
      <c r="C36" s="103"/>
      <c r="D36" s="111">
        <v>25</v>
      </c>
      <c r="E36" s="104">
        <f>SUM(F35+1)</f>
        <v>426151</v>
      </c>
      <c r="F36" s="104">
        <f t="shared" si="10"/>
        <v>426175</v>
      </c>
      <c r="G36" s="111">
        <v>5</v>
      </c>
      <c r="H36" s="111"/>
      <c r="I36" s="105" t="s">
        <v>50</v>
      </c>
      <c r="J36" s="106">
        <f>MOD(D36,25)</f>
        <v>0</v>
      </c>
    </row>
    <row r="37" spans="1:10" ht="15.75" x14ac:dyDescent="0.25">
      <c r="A37" s="49" t="s">
        <v>143</v>
      </c>
      <c r="B37" s="10"/>
      <c r="C37" s="10"/>
      <c r="D37" s="4">
        <f>SUM(D16:D36)</f>
        <v>2850</v>
      </c>
      <c r="E37" s="10"/>
      <c r="F37" s="10"/>
      <c r="G37" s="10"/>
      <c r="H37" s="10"/>
      <c r="I37" s="37"/>
      <c r="J37" s="10"/>
    </row>
    <row r="38" spans="1:10" ht="15.75" x14ac:dyDescent="0.25">
      <c r="A38" s="36" t="s">
        <v>144</v>
      </c>
      <c r="B38" s="10"/>
      <c r="C38" s="10"/>
      <c r="D38" s="110">
        <f>D12+D37</f>
        <v>15675</v>
      </c>
      <c r="E38" s="10"/>
      <c r="F38" s="10"/>
      <c r="G38" s="36">
        <f>SUM(G5:G36)</f>
        <v>610</v>
      </c>
      <c r="H38" s="36">
        <f>SUM(H5:H36)</f>
        <v>300</v>
      </c>
      <c r="I38" s="26"/>
      <c r="J38" s="36">
        <f>SUM(J5:J36)</f>
        <v>0</v>
      </c>
    </row>
    <row r="39" spans="1:10" ht="15" x14ac:dyDescent="0.2">
      <c r="A39" s="10"/>
      <c r="B39" s="10"/>
      <c r="C39" s="10"/>
      <c r="D39" s="7"/>
      <c r="E39" s="10"/>
      <c r="F39" s="10"/>
      <c r="G39" s="10"/>
      <c r="H39" s="10"/>
      <c r="I39" s="37"/>
      <c r="J39" s="10"/>
    </row>
    <row r="40" spans="1:10" ht="15" x14ac:dyDescent="0.2">
      <c r="A40" s="10"/>
      <c r="B40" s="10"/>
      <c r="C40" s="10"/>
      <c r="D40" s="7"/>
      <c r="E40" s="10"/>
      <c r="F40" s="10"/>
      <c r="G40" s="10"/>
      <c r="H40" s="10"/>
      <c r="I40" s="37"/>
      <c r="J40" s="10"/>
    </row>
    <row r="41" spans="1:10" ht="15" x14ac:dyDescent="0.2">
      <c r="A41" s="10" t="s">
        <v>40</v>
      </c>
      <c r="B41" s="10"/>
      <c r="C41" s="10"/>
      <c r="D41" s="112">
        <f>F36-E5+1</f>
        <v>15675</v>
      </c>
      <c r="E41" s="10"/>
      <c r="F41" s="10"/>
      <c r="G41" s="10"/>
      <c r="H41" s="10"/>
      <c r="I41" s="37"/>
      <c r="J41" s="10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  <row r="46" spans="1:10" ht="15" x14ac:dyDescent="0.2">
      <c r="A46" s="7"/>
      <c r="B46" s="7"/>
      <c r="C46" s="7"/>
      <c r="D46" s="7"/>
      <c r="E46" s="7"/>
      <c r="F46" s="7"/>
      <c r="G46" s="7"/>
      <c r="H46" s="7"/>
      <c r="I46" s="8"/>
      <c r="J46" s="7"/>
    </row>
    <row r="47" spans="1:10" ht="15" x14ac:dyDescent="0.2">
      <c r="A47" s="7"/>
      <c r="B47" s="7"/>
      <c r="C47" s="7"/>
      <c r="D47" s="7"/>
      <c r="E47" s="7"/>
      <c r="F47" s="7"/>
      <c r="G47" s="7"/>
      <c r="H47" s="7"/>
      <c r="I47" s="8"/>
      <c r="J47" s="7"/>
    </row>
  </sheetData>
  <sheetProtection sheet="1" selectLockedCells="1"/>
  <mergeCells count="2">
    <mergeCell ref="E3:F3"/>
    <mergeCell ref="H1:I1"/>
  </mergeCells>
  <phoneticPr fontId="0" type="noConversion"/>
  <conditionalFormatting sqref="A5:J11 A16:J21 A24:J24 A27:J28 A31:J32 A35:J36">
    <cfRule type="expression" dxfId="45" priority="2">
      <formula>MOD(ROW(),2)=0</formula>
    </cfRule>
  </conditionalFormatting>
  <conditionalFormatting sqref="C5:D11 G5:H11 C16:D21 G16:H21 C24:D24 G24:H24 C27:D28 G27:H28 C31:D32 G31:H32 C35:D36 G35:H36">
    <cfRule type="cellIs" dxfId="44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47"/>
  <sheetViews>
    <sheetView topLeftCell="A6" zoomScaleNormal="75" zoomScalePageLayoutView="75" workbookViewId="0">
      <selection activeCell="G42" sqref="G42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11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Totals!B29</f>
        <v>1035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01" t="s">
        <v>642</v>
      </c>
      <c r="B5" s="99">
        <v>3477</v>
      </c>
      <c r="C5" s="108">
        <f>SUM(B5*0.8)</f>
        <v>2781.6000000000004</v>
      </c>
      <c r="D5" s="109">
        <f>MROUND(C5, 25)</f>
        <v>2775</v>
      </c>
      <c r="E5" s="22">
        <f>SUM('HD24-JD3'!F36,1)</f>
        <v>426176</v>
      </c>
      <c r="F5" s="22">
        <f t="shared" ref="F5:F11" si="0">SUM(E5+D5-1)</f>
        <v>428950</v>
      </c>
      <c r="G5" s="23">
        <v>50</v>
      </c>
      <c r="H5" s="23"/>
      <c r="I5" s="57" t="s">
        <v>344</v>
      </c>
      <c r="J5" s="99">
        <f t="shared" ref="J5:J11" si="1">MOD(D5,25)</f>
        <v>0</v>
      </c>
    </row>
    <row r="6" spans="1:10" ht="15" x14ac:dyDescent="0.2">
      <c r="A6" s="98" t="s">
        <v>643</v>
      </c>
      <c r="B6" s="99">
        <v>1873</v>
      </c>
      <c r="C6" s="108">
        <f t="shared" ref="C6:C11" si="2">SUM(B6*0.8)</f>
        <v>1498.4</v>
      </c>
      <c r="D6" s="109">
        <f t="shared" ref="D6:D11" si="3">MROUND(C6, 25)</f>
        <v>1500</v>
      </c>
      <c r="E6" s="22">
        <f t="shared" ref="E6:E11" si="4">SUM(F5+1)</f>
        <v>428951</v>
      </c>
      <c r="F6" s="22">
        <f t="shared" si="0"/>
        <v>430450</v>
      </c>
      <c r="G6" s="23">
        <v>50</v>
      </c>
      <c r="H6" s="23"/>
      <c r="I6" s="57" t="s">
        <v>344</v>
      </c>
      <c r="J6" s="99">
        <f t="shared" si="1"/>
        <v>0</v>
      </c>
    </row>
    <row r="7" spans="1:10" ht="15" x14ac:dyDescent="0.2">
      <c r="A7" s="101" t="s">
        <v>644</v>
      </c>
      <c r="B7" s="99">
        <v>1998</v>
      </c>
      <c r="C7" s="108">
        <f t="shared" si="2"/>
        <v>1598.4</v>
      </c>
      <c r="D7" s="109">
        <f t="shared" si="3"/>
        <v>1600</v>
      </c>
      <c r="E7" s="22">
        <f t="shared" si="4"/>
        <v>430451</v>
      </c>
      <c r="F7" s="22">
        <f t="shared" si="0"/>
        <v>432050</v>
      </c>
      <c r="G7" s="23">
        <v>50</v>
      </c>
      <c r="H7" s="23"/>
      <c r="I7" s="57" t="s">
        <v>344</v>
      </c>
      <c r="J7" s="99">
        <f t="shared" si="1"/>
        <v>0</v>
      </c>
    </row>
    <row r="8" spans="1:10" ht="15" x14ac:dyDescent="0.2">
      <c r="A8" s="98" t="s">
        <v>645</v>
      </c>
      <c r="B8" s="99">
        <v>2661</v>
      </c>
      <c r="C8" s="108">
        <f t="shared" si="2"/>
        <v>2128.8000000000002</v>
      </c>
      <c r="D8" s="109">
        <f t="shared" si="3"/>
        <v>2125</v>
      </c>
      <c r="E8" s="22">
        <f t="shared" si="4"/>
        <v>432051</v>
      </c>
      <c r="F8" s="22">
        <f t="shared" si="0"/>
        <v>434175</v>
      </c>
      <c r="G8" s="23">
        <v>50</v>
      </c>
      <c r="H8" s="23"/>
      <c r="I8" s="57" t="s">
        <v>344</v>
      </c>
      <c r="J8" s="99">
        <f t="shared" si="1"/>
        <v>0</v>
      </c>
    </row>
    <row r="9" spans="1:10" ht="15" x14ac:dyDescent="0.2">
      <c r="A9" s="101" t="s">
        <v>646</v>
      </c>
      <c r="B9" s="99">
        <v>2431</v>
      </c>
      <c r="C9" s="108">
        <f t="shared" si="2"/>
        <v>1944.8000000000002</v>
      </c>
      <c r="D9" s="109">
        <f t="shared" si="3"/>
        <v>1950</v>
      </c>
      <c r="E9" s="22">
        <f t="shared" si="4"/>
        <v>434176</v>
      </c>
      <c r="F9" s="22">
        <f t="shared" si="0"/>
        <v>436125</v>
      </c>
      <c r="G9" s="23">
        <v>50</v>
      </c>
      <c r="H9" s="23"/>
      <c r="I9" s="57" t="s">
        <v>344</v>
      </c>
      <c r="J9" s="99">
        <f t="shared" si="1"/>
        <v>0</v>
      </c>
    </row>
    <row r="10" spans="1:10" ht="15" x14ac:dyDescent="0.2">
      <c r="A10" s="98" t="s">
        <v>647</v>
      </c>
      <c r="B10" s="99">
        <v>2127</v>
      </c>
      <c r="C10" s="108">
        <f t="shared" si="2"/>
        <v>1701.6000000000001</v>
      </c>
      <c r="D10" s="109">
        <f t="shared" si="3"/>
        <v>1700</v>
      </c>
      <c r="E10" s="22">
        <f t="shared" si="4"/>
        <v>436126</v>
      </c>
      <c r="F10" s="22">
        <f t="shared" si="0"/>
        <v>437825</v>
      </c>
      <c r="G10" s="23">
        <v>50</v>
      </c>
      <c r="H10" s="23"/>
      <c r="I10" s="57" t="s">
        <v>344</v>
      </c>
      <c r="J10" s="99">
        <f t="shared" si="1"/>
        <v>0</v>
      </c>
    </row>
    <row r="11" spans="1:10" ht="15.75" thickBot="1" x14ac:dyDescent="0.25">
      <c r="A11" s="141" t="s">
        <v>648</v>
      </c>
      <c r="B11" s="106">
        <v>2222</v>
      </c>
      <c r="C11" s="124">
        <f t="shared" si="2"/>
        <v>1777.6000000000001</v>
      </c>
      <c r="D11" s="126">
        <f t="shared" si="3"/>
        <v>1775</v>
      </c>
      <c r="E11" s="104">
        <f t="shared" si="4"/>
        <v>437826</v>
      </c>
      <c r="F11" s="104">
        <f t="shared" si="0"/>
        <v>439600</v>
      </c>
      <c r="G11" s="111">
        <v>50</v>
      </c>
      <c r="H11" s="111"/>
      <c r="I11" s="105" t="s">
        <v>344</v>
      </c>
      <c r="J11" s="106">
        <f t="shared" si="1"/>
        <v>0</v>
      </c>
    </row>
    <row r="12" spans="1:10" ht="15.75" x14ac:dyDescent="0.25">
      <c r="A12" s="49" t="s">
        <v>145</v>
      </c>
      <c r="B12" s="31">
        <f>SUM(B3:B11)</f>
        <v>16789</v>
      </c>
      <c r="C12" s="31"/>
      <c r="D12" s="110">
        <f>SUM(D5:D11)</f>
        <v>13425</v>
      </c>
      <c r="E12" s="10"/>
      <c r="F12" s="10"/>
      <c r="G12" s="7"/>
      <c r="H12" s="7"/>
      <c r="I12" s="37"/>
      <c r="J12" s="34"/>
    </row>
    <row r="13" spans="1:10" ht="15" x14ac:dyDescent="0.2">
      <c r="A13" s="10"/>
      <c r="B13" s="10"/>
      <c r="C13" s="10"/>
      <c r="D13" s="7"/>
      <c r="E13" s="10"/>
      <c r="F13" s="10"/>
      <c r="G13" s="7"/>
      <c r="H13" s="7"/>
      <c r="I13" s="37"/>
      <c r="J13" s="34"/>
    </row>
    <row r="14" spans="1:10" ht="16.5" thickBot="1" x14ac:dyDescent="0.3">
      <c r="A14" s="53" t="s">
        <v>6</v>
      </c>
      <c r="B14" s="10"/>
      <c r="C14" s="10"/>
      <c r="D14" s="7"/>
      <c r="E14" s="10"/>
      <c r="F14" s="10"/>
      <c r="G14" s="7"/>
      <c r="H14" s="7"/>
      <c r="I14" s="37"/>
      <c r="J14" s="34"/>
    </row>
    <row r="15" spans="1:10" ht="15.75" x14ac:dyDescent="0.25">
      <c r="A15" s="36" t="s">
        <v>31</v>
      </c>
      <c r="B15" s="10"/>
      <c r="C15" s="10"/>
      <c r="D15" s="7"/>
      <c r="E15" s="10"/>
      <c r="F15" s="10"/>
      <c r="G15" s="7"/>
      <c r="H15" s="7"/>
      <c r="I15" s="37"/>
      <c r="J15" s="34"/>
    </row>
    <row r="16" spans="1:10" ht="15" x14ac:dyDescent="0.2">
      <c r="A16" s="47" t="s">
        <v>8</v>
      </c>
      <c r="B16" s="47"/>
      <c r="C16" s="47"/>
      <c r="D16" s="23">
        <v>200</v>
      </c>
      <c r="E16" s="22">
        <f>SUM(F11+1)</f>
        <v>439601</v>
      </c>
      <c r="F16" s="22">
        <f>SUM(E16+D16-1)</f>
        <v>439800</v>
      </c>
      <c r="G16" s="23">
        <v>25</v>
      </c>
      <c r="H16" s="23"/>
      <c r="I16" s="57" t="s">
        <v>47</v>
      </c>
      <c r="J16" s="99">
        <f>MOD(D16,25)</f>
        <v>0</v>
      </c>
    </row>
    <row r="17" spans="1:10" ht="15" x14ac:dyDescent="0.2">
      <c r="A17" s="47" t="s">
        <v>9</v>
      </c>
      <c r="B17" s="47"/>
      <c r="C17" s="47"/>
      <c r="D17" s="23">
        <v>50</v>
      </c>
      <c r="E17" s="22">
        <f>SUM(F16+1)</f>
        <v>439801</v>
      </c>
      <c r="F17" s="22">
        <f>SUM(E17+D17-1)</f>
        <v>439850</v>
      </c>
      <c r="G17" s="23">
        <v>5</v>
      </c>
      <c r="H17" s="23"/>
      <c r="I17" s="57" t="s">
        <v>47</v>
      </c>
      <c r="J17" s="99">
        <f>MOD(D17,25)</f>
        <v>0</v>
      </c>
    </row>
    <row r="18" spans="1:10" ht="15" x14ac:dyDescent="0.2">
      <c r="A18" s="47" t="s">
        <v>14</v>
      </c>
      <c r="B18" s="47"/>
      <c r="C18" s="47"/>
      <c r="D18" s="23">
        <v>100</v>
      </c>
      <c r="E18" s="22">
        <f t="shared" ref="E18:E20" si="5">SUM(F17+1)</f>
        <v>439851</v>
      </c>
      <c r="F18" s="22">
        <f t="shared" ref="F18:F20" si="6">SUM(E18+D18-1)</f>
        <v>439950</v>
      </c>
      <c r="G18" s="23">
        <v>10</v>
      </c>
      <c r="H18" s="23"/>
      <c r="I18" s="57" t="s">
        <v>47</v>
      </c>
      <c r="J18" s="99">
        <f>MOD(D18,25)</f>
        <v>0</v>
      </c>
    </row>
    <row r="19" spans="1:10" ht="15" x14ac:dyDescent="0.2">
      <c r="A19" s="47" t="s">
        <v>260</v>
      </c>
      <c r="B19" s="47"/>
      <c r="C19" s="47"/>
      <c r="D19" s="23">
        <v>100</v>
      </c>
      <c r="E19" s="22">
        <f t="shared" si="5"/>
        <v>439951</v>
      </c>
      <c r="F19" s="22">
        <f t="shared" si="6"/>
        <v>440050</v>
      </c>
      <c r="G19" s="23">
        <v>10</v>
      </c>
      <c r="H19" s="23"/>
      <c r="I19" s="57" t="s">
        <v>47</v>
      </c>
      <c r="J19" s="99">
        <f>MOD(D19,25)</f>
        <v>0</v>
      </c>
    </row>
    <row r="20" spans="1:10" ht="15" x14ac:dyDescent="0.2">
      <c r="A20" s="47" t="s">
        <v>852</v>
      </c>
      <c r="B20" s="47"/>
      <c r="C20" s="47"/>
      <c r="D20" s="23">
        <v>50</v>
      </c>
      <c r="E20" s="22">
        <f t="shared" si="5"/>
        <v>440051</v>
      </c>
      <c r="F20" s="22">
        <f t="shared" si="6"/>
        <v>440100</v>
      </c>
      <c r="G20" s="23">
        <v>5</v>
      </c>
      <c r="H20" s="23"/>
      <c r="I20" s="57" t="s">
        <v>47</v>
      </c>
      <c r="J20" s="99">
        <f>MOD(D20,25)</f>
        <v>0</v>
      </c>
    </row>
    <row r="21" spans="1:10" ht="15" x14ac:dyDescent="0.2">
      <c r="A21" s="10"/>
      <c r="B21" s="10"/>
      <c r="C21" s="10"/>
      <c r="D21" s="7"/>
      <c r="E21" s="27"/>
      <c r="F21" s="27"/>
      <c r="G21" s="7"/>
      <c r="H21" s="7"/>
      <c r="I21" s="37"/>
      <c r="J21" s="34"/>
    </row>
    <row r="22" spans="1:10" ht="15.75" x14ac:dyDescent="0.25">
      <c r="A22" s="36" t="s">
        <v>343</v>
      </c>
      <c r="B22" s="10"/>
      <c r="C22" s="10"/>
      <c r="D22" s="7"/>
      <c r="E22" s="27"/>
      <c r="F22" s="27"/>
      <c r="G22" s="7"/>
      <c r="H22" s="7"/>
      <c r="I22" s="37"/>
      <c r="J22" s="34"/>
    </row>
    <row r="23" spans="1:10" ht="15" x14ac:dyDescent="0.2">
      <c r="A23" s="47" t="s">
        <v>345</v>
      </c>
      <c r="B23" s="47"/>
      <c r="C23" s="47"/>
      <c r="D23" s="23">
        <v>1500</v>
      </c>
      <c r="E23" s="22">
        <f>SUM(F20+1)</f>
        <v>440101</v>
      </c>
      <c r="F23" s="22">
        <f t="shared" ref="F23:F24" si="7">SUM(E23+D23-1)</f>
        <v>441600</v>
      </c>
      <c r="G23" s="23">
        <v>50</v>
      </c>
      <c r="H23" s="23">
        <v>300</v>
      </c>
      <c r="I23" s="57" t="s">
        <v>344</v>
      </c>
      <c r="J23" s="99">
        <f t="shared" ref="J23:J24" si="8">MOD(D23,25)</f>
        <v>0</v>
      </c>
    </row>
    <row r="24" spans="1:10" ht="15" x14ac:dyDescent="0.2">
      <c r="A24" s="23" t="s">
        <v>649</v>
      </c>
      <c r="B24" s="47"/>
      <c r="C24" s="47"/>
      <c r="D24" s="23">
        <v>1700</v>
      </c>
      <c r="E24" s="22">
        <f>SUM(F23+1)</f>
        <v>441601</v>
      </c>
      <c r="F24" s="22">
        <f t="shared" si="7"/>
        <v>443300</v>
      </c>
      <c r="G24" s="23">
        <v>50</v>
      </c>
      <c r="H24" s="23"/>
      <c r="I24" s="57" t="s">
        <v>344</v>
      </c>
      <c r="J24" s="99">
        <f t="shared" si="8"/>
        <v>0</v>
      </c>
    </row>
    <row r="25" spans="1:10" ht="15" x14ac:dyDescent="0.2">
      <c r="A25" s="10"/>
      <c r="B25" s="10"/>
      <c r="C25" s="10"/>
      <c r="D25" s="7"/>
      <c r="E25" s="27"/>
      <c r="F25" s="27"/>
      <c r="G25" s="7"/>
      <c r="H25" s="7"/>
      <c r="I25" s="37"/>
      <c r="J25" s="34"/>
    </row>
    <row r="26" spans="1:10" ht="15.75" x14ac:dyDescent="0.25">
      <c r="A26" s="36" t="s">
        <v>32</v>
      </c>
      <c r="B26" s="10"/>
      <c r="C26" s="10"/>
      <c r="D26" s="7"/>
      <c r="E26" s="10"/>
      <c r="F26" s="10"/>
      <c r="G26" s="7"/>
      <c r="H26" s="7"/>
      <c r="I26" s="37"/>
      <c r="J26" s="10"/>
    </row>
    <row r="27" spans="1:10" ht="15" x14ac:dyDescent="0.2">
      <c r="A27" s="47" t="s">
        <v>10</v>
      </c>
      <c r="B27" s="47"/>
      <c r="C27" s="47"/>
      <c r="D27" s="23">
        <v>50</v>
      </c>
      <c r="E27" s="22">
        <f>SUM(F24+1)</f>
        <v>443301</v>
      </c>
      <c r="F27" s="22">
        <f>SUM(E27+D27-1)</f>
        <v>443350</v>
      </c>
      <c r="G27" s="23">
        <v>5</v>
      </c>
      <c r="H27" s="23"/>
      <c r="I27" s="57" t="s">
        <v>49</v>
      </c>
      <c r="J27" s="99">
        <f>MOD(D27,25)</f>
        <v>0</v>
      </c>
    </row>
    <row r="28" spans="1:10" ht="15" x14ac:dyDescent="0.2">
      <c r="A28" s="47" t="s">
        <v>182</v>
      </c>
      <c r="B28" s="47"/>
      <c r="C28" s="47"/>
      <c r="D28" s="23">
        <v>25</v>
      </c>
      <c r="E28" s="22">
        <f>SUM(F27+1)</f>
        <v>443351</v>
      </c>
      <c r="F28" s="22">
        <f>SUM(E28+D28-1)</f>
        <v>443375</v>
      </c>
      <c r="G28" s="23">
        <v>5</v>
      </c>
      <c r="H28" s="23"/>
      <c r="I28" s="57" t="s">
        <v>49</v>
      </c>
      <c r="J28" s="99">
        <f>MOD(D28,25)</f>
        <v>0</v>
      </c>
    </row>
    <row r="29" spans="1:10" ht="15" x14ac:dyDescent="0.2">
      <c r="A29" s="10"/>
      <c r="B29" s="10"/>
      <c r="C29" s="10"/>
      <c r="D29" s="7"/>
      <c r="E29" s="27"/>
      <c r="F29" s="27"/>
      <c r="G29" s="7"/>
      <c r="H29" s="7"/>
      <c r="I29" s="37"/>
      <c r="J29" s="10"/>
    </row>
    <row r="30" spans="1:10" ht="15.75" x14ac:dyDescent="0.25">
      <c r="A30" s="36" t="s">
        <v>30</v>
      </c>
      <c r="B30" s="10"/>
      <c r="C30" s="10"/>
      <c r="D30" s="7"/>
      <c r="E30" s="10"/>
      <c r="F30" s="10"/>
      <c r="G30" s="7"/>
      <c r="H30" s="7"/>
      <c r="I30" s="37"/>
      <c r="J30" s="10"/>
    </row>
    <row r="31" spans="1:10" ht="15" x14ac:dyDescent="0.2">
      <c r="A31" s="47" t="s">
        <v>7</v>
      </c>
      <c r="B31" s="47"/>
      <c r="C31" s="47"/>
      <c r="D31" s="23">
        <v>25</v>
      </c>
      <c r="E31" s="22">
        <f>SUM(F28+1)</f>
        <v>443376</v>
      </c>
      <c r="F31" s="22">
        <f t="shared" ref="F31:F36" si="9">SUM(E31+D31-1)</f>
        <v>443400</v>
      </c>
      <c r="G31" s="23">
        <v>5</v>
      </c>
      <c r="H31" s="23"/>
      <c r="I31" s="57" t="s">
        <v>48</v>
      </c>
      <c r="J31" s="99">
        <f t="shared" ref="J31:J32" si="10">MOD(D31,25)</f>
        <v>0</v>
      </c>
    </row>
    <row r="32" spans="1:10" ht="15" x14ac:dyDescent="0.2">
      <c r="A32" s="47" t="s">
        <v>34</v>
      </c>
      <c r="B32" s="47"/>
      <c r="C32" s="47"/>
      <c r="D32" s="23">
        <v>25</v>
      </c>
      <c r="E32" s="22">
        <f t="shared" ref="E32" si="11">SUM(F31+1)</f>
        <v>443401</v>
      </c>
      <c r="F32" s="22">
        <f t="shared" si="9"/>
        <v>443425</v>
      </c>
      <c r="G32" s="23">
        <v>5</v>
      </c>
      <c r="H32" s="23"/>
      <c r="I32" s="57" t="s">
        <v>48</v>
      </c>
      <c r="J32" s="99">
        <f t="shared" si="10"/>
        <v>0</v>
      </c>
    </row>
    <row r="33" spans="1:10" ht="15" x14ac:dyDescent="0.2">
      <c r="A33" s="10"/>
      <c r="B33" s="10"/>
      <c r="C33" s="10"/>
      <c r="D33" s="7"/>
      <c r="E33" s="27"/>
      <c r="F33" s="27"/>
      <c r="G33" s="7"/>
      <c r="H33" s="7"/>
      <c r="I33" s="37"/>
      <c r="J33" s="10"/>
    </row>
    <row r="34" spans="1:10" ht="15.75" x14ac:dyDescent="0.25">
      <c r="A34" s="36" t="s">
        <v>33</v>
      </c>
      <c r="B34" s="10"/>
      <c r="C34" s="10"/>
      <c r="D34" s="7"/>
      <c r="E34" s="27"/>
      <c r="F34" s="27"/>
      <c r="G34" s="7"/>
      <c r="H34" s="7"/>
      <c r="I34" s="37"/>
      <c r="J34" s="10"/>
    </row>
    <row r="35" spans="1:10" ht="15" x14ac:dyDescent="0.2">
      <c r="A35" s="47" t="s">
        <v>11</v>
      </c>
      <c r="B35" s="47"/>
      <c r="C35" s="47"/>
      <c r="D35" s="23">
        <v>25</v>
      </c>
      <c r="E35" s="22">
        <f>SUM(F32+1)</f>
        <v>443426</v>
      </c>
      <c r="F35" s="22">
        <f t="shared" si="9"/>
        <v>443450</v>
      </c>
      <c r="G35" s="23">
        <v>5</v>
      </c>
      <c r="H35" s="23"/>
      <c r="I35" s="57" t="s">
        <v>50</v>
      </c>
      <c r="J35" s="99">
        <f>MOD(D35,25)</f>
        <v>0</v>
      </c>
    </row>
    <row r="36" spans="1:10" ht="15.75" thickBot="1" x14ac:dyDescent="0.25">
      <c r="A36" s="103" t="s">
        <v>12</v>
      </c>
      <c r="B36" s="103"/>
      <c r="C36" s="103"/>
      <c r="D36" s="111">
        <v>25</v>
      </c>
      <c r="E36" s="104">
        <f>SUM(F35+1)</f>
        <v>443451</v>
      </c>
      <c r="F36" s="104">
        <f t="shared" si="9"/>
        <v>443475</v>
      </c>
      <c r="G36" s="111">
        <v>5</v>
      </c>
      <c r="H36" s="111"/>
      <c r="I36" s="105" t="s">
        <v>50</v>
      </c>
      <c r="J36" s="106">
        <f>MOD(D36,25)</f>
        <v>0</v>
      </c>
    </row>
    <row r="37" spans="1:10" ht="15.75" x14ac:dyDescent="0.25">
      <c r="A37" s="49" t="s">
        <v>146</v>
      </c>
      <c r="B37" s="10"/>
      <c r="C37" s="10"/>
      <c r="D37" s="4">
        <f>SUM(D16:D36)</f>
        <v>3875</v>
      </c>
      <c r="E37" s="10"/>
      <c r="F37" s="10"/>
      <c r="G37" s="10"/>
      <c r="H37" s="10"/>
      <c r="I37" s="37"/>
      <c r="J37" s="10"/>
    </row>
    <row r="38" spans="1:10" ht="15.75" x14ac:dyDescent="0.25">
      <c r="A38" s="36" t="s">
        <v>147</v>
      </c>
      <c r="B38" s="10"/>
      <c r="C38" s="10"/>
      <c r="D38" s="110">
        <f>D12+D37</f>
        <v>17300</v>
      </c>
      <c r="E38" s="10"/>
      <c r="F38" s="10"/>
      <c r="G38" s="36">
        <f>SUM(G5:G36)</f>
        <v>535</v>
      </c>
      <c r="H38" s="36">
        <f>SUM(H5:H36)</f>
        <v>300</v>
      </c>
      <c r="I38" s="26"/>
      <c r="J38" s="36">
        <f>SUM(J5:J36)</f>
        <v>0</v>
      </c>
    </row>
    <row r="39" spans="1:10" ht="15" x14ac:dyDescent="0.2">
      <c r="A39" s="10"/>
      <c r="B39" s="10"/>
      <c r="C39" s="10"/>
      <c r="D39" s="7"/>
      <c r="E39" s="10"/>
      <c r="F39" s="10"/>
      <c r="G39" s="10"/>
      <c r="H39" s="10"/>
      <c r="I39" s="37"/>
      <c r="J39" s="10"/>
    </row>
    <row r="40" spans="1:10" ht="15" x14ac:dyDescent="0.2">
      <c r="A40" s="10"/>
      <c r="B40" s="10"/>
      <c r="C40" s="10"/>
      <c r="D40" s="7"/>
      <c r="E40" s="10"/>
      <c r="F40" s="10"/>
      <c r="G40" s="10"/>
      <c r="H40" s="10"/>
      <c r="I40" s="37"/>
      <c r="J40" s="10"/>
    </row>
    <row r="41" spans="1:10" ht="15" x14ac:dyDescent="0.2">
      <c r="A41" s="10" t="s">
        <v>40</v>
      </c>
      <c r="B41" s="10"/>
      <c r="C41" s="10"/>
      <c r="D41" s="112">
        <f>F36-E5+1</f>
        <v>17300</v>
      </c>
      <c r="E41" s="10"/>
      <c r="F41" s="10"/>
      <c r="G41" s="10"/>
      <c r="H41" s="10"/>
      <c r="I41" s="37"/>
      <c r="J41" s="10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  <row r="46" spans="1:10" ht="15" x14ac:dyDescent="0.2">
      <c r="A46" s="7"/>
      <c r="B46" s="7"/>
      <c r="C46" s="7"/>
      <c r="D46" s="7"/>
      <c r="E46" s="7"/>
      <c r="F46" s="7"/>
      <c r="G46" s="7"/>
      <c r="H46" s="7"/>
      <c r="I46" s="8"/>
      <c r="J46" s="7"/>
    </row>
    <row r="47" spans="1:10" ht="15" x14ac:dyDescent="0.2">
      <c r="A47" s="7"/>
      <c r="B47" s="7"/>
      <c r="C47" s="7"/>
      <c r="D47" s="7"/>
      <c r="E47" s="7"/>
      <c r="F47" s="7"/>
      <c r="G47" s="7"/>
      <c r="H47" s="7"/>
      <c r="I47" s="8"/>
      <c r="J47" s="7"/>
    </row>
  </sheetData>
  <sheetProtection sheet="1" selectLockedCells="1"/>
  <mergeCells count="2">
    <mergeCell ref="E3:F3"/>
    <mergeCell ref="H1:I1"/>
  </mergeCells>
  <phoneticPr fontId="0" type="noConversion"/>
  <conditionalFormatting sqref="A5:J11 A16:J20 A23:J24 A27:J28 A31:J32 A35:J36">
    <cfRule type="expression" dxfId="43" priority="2">
      <formula>MOD(ROW(),2)=0</formula>
    </cfRule>
  </conditionalFormatting>
  <conditionalFormatting sqref="C5:D11 G5:H11 C16:D20 G16:H20 C23:D24 G23:H24 C27:D28 G27:H28 C31:D32 G31:H32 C35:D36 G35:H36">
    <cfRule type="cellIs" dxfId="42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48"/>
  <sheetViews>
    <sheetView zoomScaleNormal="75" zoomScalePageLayoutView="75" workbookViewId="0">
      <selection activeCell="K12" sqref="K12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Totals!B30</f>
        <v>1036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98" t="s">
        <v>650</v>
      </c>
      <c r="B5" s="99">
        <v>1834</v>
      </c>
      <c r="C5" s="108">
        <f>SUM(B5*0.8)</f>
        <v>1467.2</v>
      </c>
      <c r="D5" s="109">
        <f>MROUND(C5, 25)</f>
        <v>1475</v>
      </c>
      <c r="E5" s="22">
        <f>SUM('HD25-JD3'!F36,1)</f>
        <v>443476</v>
      </c>
      <c r="F5" s="22">
        <f t="shared" ref="F5:F11" si="0">SUM(E5+D5-1)</f>
        <v>444950</v>
      </c>
      <c r="G5" s="23">
        <v>50</v>
      </c>
      <c r="H5" s="23"/>
      <c r="I5" s="57" t="s">
        <v>344</v>
      </c>
      <c r="J5" s="99">
        <f t="shared" ref="J5:J11" si="1">MOD(D5,25)</f>
        <v>0</v>
      </c>
    </row>
    <row r="6" spans="1:10" ht="15" x14ac:dyDescent="0.2">
      <c r="A6" s="101" t="s">
        <v>651</v>
      </c>
      <c r="B6" s="99">
        <v>1260</v>
      </c>
      <c r="C6" s="108">
        <f t="shared" ref="C6:C11" si="2">SUM(B6*0.8)</f>
        <v>1008</v>
      </c>
      <c r="D6" s="109">
        <f t="shared" ref="D6:D11" si="3">MROUND(C6, 25)</f>
        <v>1000</v>
      </c>
      <c r="E6" s="22">
        <f t="shared" ref="E6:E11" si="4">SUM(F5+1)</f>
        <v>444951</v>
      </c>
      <c r="F6" s="22">
        <f t="shared" si="0"/>
        <v>445950</v>
      </c>
      <c r="G6" s="23">
        <v>50</v>
      </c>
      <c r="H6" s="23"/>
      <c r="I6" s="57" t="s">
        <v>344</v>
      </c>
      <c r="J6" s="99">
        <f t="shared" si="1"/>
        <v>0</v>
      </c>
    </row>
    <row r="7" spans="1:10" ht="15" x14ac:dyDescent="0.2">
      <c r="A7" s="101" t="s">
        <v>652</v>
      </c>
      <c r="B7" s="99">
        <v>3973</v>
      </c>
      <c r="C7" s="108">
        <f t="shared" si="2"/>
        <v>3178.4</v>
      </c>
      <c r="D7" s="109">
        <f t="shared" si="3"/>
        <v>3175</v>
      </c>
      <c r="E7" s="22">
        <f t="shared" si="4"/>
        <v>445951</v>
      </c>
      <c r="F7" s="22">
        <f t="shared" si="0"/>
        <v>449125</v>
      </c>
      <c r="G7" s="23">
        <v>50</v>
      </c>
      <c r="H7" s="23"/>
      <c r="I7" s="57" t="s">
        <v>344</v>
      </c>
      <c r="J7" s="99">
        <f t="shared" si="1"/>
        <v>0</v>
      </c>
    </row>
    <row r="8" spans="1:10" ht="15" x14ac:dyDescent="0.2">
      <c r="A8" s="101" t="s">
        <v>653</v>
      </c>
      <c r="B8" s="99">
        <v>2587</v>
      </c>
      <c r="C8" s="108">
        <f t="shared" si="2"/>
        <v>2069.6</v>
      </c>
      <c r="D8" s="109">
        <f t="shared" si="3"/>
        <v>2075</v>
      </c>
      <c r="E8" s="22">
        <f t="shared" si="4"/>
        <v>449126</v>
      </c>
      <c r="F8" s="22">
        <f t="shared" si="0"/>
        <v>451200</v>
      </c>
      <c r="G8" s="23">
        <v>50</v>
      </c>
      <c r="H8" s="23"/>
      <c r="I8" s="57" t="s">
        <v>344</v>
      </c>
      <c r="J8" s="99">
        <f t="shared" si="1"/>
        <v>0</v>
      </c>
    </row>
    <row r="9" spans="1:10" ht="15" x14ac:dyDescent="0.2">
      <c r="A9" s="98" t="s">
        <v>654</v>
      </c>
      <c r="B9" s="99">
        <v>1724</v>
      </c>
      <c r="C9" s="108">
        <f t="shared" si="2"/>
        <v>1379.2</v>
      </c>
      <c r="D9" s="109">
        <f t="shared" si="3"/>
        <v>1375</v>
      </c>
      <c r="E9" s="22">
        <f t="shared" si="4"/>
        <v>451201</v>
      </c>
      <c r="F9" s="22">
        <f t="shared" si="0"/>
        <v>452575</v>
      </c>
      <c r="G9" s="23">
        <v>50</v>
      </c>
      <c r="H9" s="23"/>
      <c r="I9" s="57" t="s">
        <v>344</v>
      </c>
      <c r="J9" s="99">
        <f t="shared" si="1"/>
        <v>0</v>
      </c>
    </row>
    <row r="10" spans="1:10" ht="15" x14ac:dyDescent="0.2">
      <c r="A10" s="101" t="s">
        <v>655</v>
      </c>
      <c r="B10" s="99">
        <v>1914</v>
      </c>
      <c r="C10" s="108">
        <f t="shared" si="2"/>
        <v>1531.2</v>
      </c>
      <c r="D10" s="109">
        <f t="shared" si="3"/>
        <v>1525</v>
      </c>
      <c r="E10" s="22">
        <f t="shared" si="4"/>
        <v>452576</v>
      </c>
      <c r="F10" s="22">
        <f t="shared" si="0"/>
        <v>454100</v>
      </c>
      <c r="G10" s="23">
        <v>50</v>
      </c>
      <c r="H10" s="23"/>
      <c r="I10" s="57" t="s">
        <v>344</v>
      </c>
      <c r="J10" s="99">
        <f t="shared" si="1"/>
        <v>0</v>
      </c>
    </row>
    <row r="11" spans="1:10" ht="15.75" thickBot="1" x14ac:dyDescent="0.25">
      <c r="A11" s="125" t="s">
        <v>656</v>
      </c>
      <c r="B11" s="106">
        <v>3023</v>
      </c>
      <c r="C11" s="124">
        <f t="shared" si="2"/>
        <v>2418.4</v>
      </c>
      <c r="D11" s="126">
        <f t="shared" si="3"/>
        <v>2425</v>
      </c>
      <c r="E11" s="104">
        <f t="shared" si="4"/>
        <v>454101</v>
      </c>
      <c r="F11" s="104">
        <f t="shared" si="0"/>
        <v>456525</v>
      </c>
      <c r="G11" s="111">
        <v>50</v>
      </c>
      <c r="H11" s="111"/>
      <c r="I11" s="105" t="s">
        <v>344</v>
      </c>
      <c r="J11" s="106">
        <f t="shared" si="1"/>
        <v>0</v>
      </c>
    </row>
    <row r="12" spans="1:10" ht="15.75" x14ac:dyDescent="0.25">
      <c r="A12" s="49" t="s">
        <v>148</v>
      </c>
      <c r="B12" s="31">
        <f>SUM(B5:B11)</f>
        <v>16315</v>
      </c>
      <c r="C12" s="31"/>
      <c r="D12" s="110">
        <f>SUM(D5:D11)</f>
        <v>13050</v>
      </c>
      <c r="E12" s="10"/>
      <c r="F12" s="10"/>
      <c r="G12" s="7"/>
      <c r="H12" s="7"/>
      <c r="I12" s="37"/>
      <c r="J12" s="34"/>
    </row>
    <row r="13" spans="1:10" ht="15" x14ac:dyDescent="0.2">
      <c r="A13" s="10"/>
      <c r="B13" s="10"/>
      <c r="C13" s="10"/>
      <c r="D13" s="7"/>
      <c r="E13" s="10"/>
      <c r="F13" s="10"/>
      <c r="G13" s="7"/>
      <c r="H13" s="7"/>
      <c r="I13" s="37"/>
      <c r="J13" s="34"/>
    </row>
    <row r="14" spans="1:10" ht="16.5" thickBot="1" x14ac:dyDescent="0.3">
      <c r="A14" s="53" t="s">
        <v>6</v>
      </c>
      <c r="B14" s="10"/>
      <c r="C14" s="10"/>
      <c r="D14" s="7"/>
      <c r="E14" s="10"/>
      <c r="F14" s="10"/>
      <c r="G14" s="7"/>
      <c r="H14" s="7"/>
      <c r="I14" s="37"/>
      <c r="J14" s="34"/>
    </row>
    <row r="15" spans="1:10" ht="15.75" x14ac:dyDescent="0.25">
      <c r="A15" s="36" t="s">
        <v>31</v>
      </c>
      <c r="B15" s="10"/>
      <c r="C15" s="10"/>
      <c r="D15" s="7"/>
      <c r="E15" s="10"/>
      <c r="F15" s="10"/>
      <c r="G15" s="7"/>
      <c r="H15" s="7"/>
      <c r="I15" s="37"/>
      <c r="J15" s="34"/>
    </row>
    <row r="16" spans="1:10" ht="15" x14ac:dyDescent="0.2">
      <c r="A16" s="47" t="s">
        <v>8</v>
      </c>
      <c r="B16" s="47"/>
      <c r="C16" s="47"/>
      <c r="D16" s="23">
        <v>200</v>
      </c>
      <c r="E16" s="22">
        <f>SUM(F11+1)</f>
        <v>456526</v>
      </c>
      <c r="F16" s="22">
        <f>SUM(E16+D16-1)</f>
        <v>456725</v>
      </c>
      <c r="G16" s="23">
        <v>25</v>
      </c>
      <c r="H16" s="23"/>
      <c r="I16" s="57" t="s">
        <v>47</v>
      </c>
      <c r="J16" s="99">
        <f>MOD(D16,25)</f>
        <v>0</v>
      </c>
    </row>
    <row r="17" spans="1:10" ht="15" x14ac:dyDescent="0.2">
      <c r="A17" s="47" t="s">
        <v>9</v>
      </c>
      <c r="B17" s="47"/>
      <c r="C17" s="47"/>
      <c r="D17" s="23">
        <v>50</v>
      </c>
      <c r="E17" s="22">
        <f>SUM(F16+1)</f>
        <v>456726</v>
      </c>
      <c r="F17" s="22">
        <f>SUM(E17+D17-1)</f>
        <v>456775</v>
      </c>
      <c r="G17" s="23">
        <v>5</v>
      </c>
      <c r="H17" s="23"/>
      <c r="I17" s="57" t="s">
        <v>47</v>
      </c>
      <c r="J17" s="99">
        <f>MOD(D17,25)</f>
        <v>0</v>
      </c>
    </row>
    <row r="18" spans="1:10" ht="15" x14ac:dyDescent="0.2">
      <c r="A18" s="47" t="s">
        <v>14</v>
      </c>
      <c r="B18" s="47"/>
      <c r="C18" s="47"/>
      <c r="D18" s="23">
        <v>100</v>
      </c>
      <c r="E18" s="22">
        <f t="shared" ref="E18:E20" si="5">SUM(F17+1)</f>
        <v>456776</v>
      </c>
      <c r="F18" s="22">
        <f t="shared" ref="F18:F20" si="6">SUM(E18+D18-1)</f>
        <v>456875</v>
      </c>
      <c r="G18" s="23">
        <v>10</v>
      </c>
      <c r="H18" s="23"/>
      <c r="I18" s="57" t="s">
        <v>47</v>
      </c>
      <c r="J18" s="99">
        <f>MOD(D18,25)</f>
        <v>0</v>
      </c>
    </row>
    <row r="19" spans="1:10" ht="15" x14ac:dyDescent="0.2">
      <c r="A19" s="47" t="s">
        <v>854</v>
      </c>
      <c r="B19" s="47"/>
      <c r="C19" s="47"/>
      <c r="D19" s="23">
        <v>100</v>
      </c>
      <c r="E19" s="22">
        <f t="shared" si="5"/>
        <v>456876</v>
      </c>
      <c r="F19" s="22">
        <f t="shared" si="6"/>
        <v>456975</v>
      </c>
      <c r="G19" s="23">
        <v>10</v>
      </c>
      <c r="H19" s="23"/>
      <c r="I19" s="57" t="s">
        <v>47</v>
      </c>
      <c r="J19" s="99">
        <f>MOD(D19,25)</f>
        <v>0</v>
      </c>
    </row>
    <row r="20" spans="1:10" ht="15" x14ac:dyDescent="0.2">
      <c r="A20" s="47" t="s">
        <v>852</v>
      </c>
      <c r="B20" s="47"/>
      <c r="C20" s="47"/>
      <c r="D20" s="23">
        <v>50</v>
      </c>
      <c r="E20" s="22">
        <f t="shared" si="5"/>
        <v>456976</v>
      </c>
      <c r="F20" s="22">
        <f t="shared" si="6"/>
        <v>457025</v>
      </c>
      <c r="G20" s="23">
        <v>5</v>
      </c>
      <c r="H20" s="23"/>
      <c r="I20" s="57" t="s">
        <v>47</v>
      </c>
      <c r="J20" s="99"/>
    </row>
    <row r="21" spans="1:10" ht="15" x14ac:dyDescent="0.2">
      <c r="A21" s="10"/>
      <c r="B21" s="10"/>
      <c r="C21" s="10"/>
      <c r="D21" s="7"/>
      <c r="E21" s="27"/>
      <c r="F21" s="27"/>
      <c r="G21" s="7"/>
      <c r="H21" s="7"/>
      <c r="I21" s="37"/>
      <c r="J21" s="34"/>
    </row>
    <row r="22" spans="1:10" ht="15" x14ac:dyDescent="0.2">
      <c r="A22" s="10" t="s">
        <v>343</v>
      </c>
      <c r="B22" s="10"/>
      <c r="C22" s="10"/>
      <c r="D22" s="7"/>
      <c r="E22" s="27"/>
      <c r="F22" s="27"/>
      <c r="G22" s="7"/>
      <c r="H22" s="7"/>
      <c r="I22" s="37"/>
      <c r="J22" s="34"/>
    </row>
    <row r="23" spans="1:10" ht="15" x14ac:dyDescent="0.2">
      <c r="A23" s="47" t="s">
        <v>345</v>
      </c>
      <c r="B23" s="47"/>
      <c r="C23" s="47"/>
      <c r="D23" s="23">
        <v>2000</v>
      </c>
      <c r="E23" s="22">
        <f>SUM(F20+1)</f>
        <v>457026</v>
      </c>
      <c r="F23" s="22">
        <f t="shared" ref="F23:F24" si="7">SUM(E23+D23-1)</f>
        <v>459025</v>
      </c>
      <c r="G23" s="23">
        <v>50</v>
      </c>
      <c r="H23" s="23">
        <v>400</v>
      </c>
      <c r="I23" s="57" t="s">
        <v>344</v>
      </c>
      <c r="J23" s="99">
        <f t="shared" ref="J23:J24" si="8">MOD(D23,25)</f>
        <v>0</v>
      </c>
    </row>
    <row r="24" spans="1:10" ht="15" x14ac:dyDescent="0.2">
      <c r="A24" s="23" t="s">
        <v>649</v>
      </c>
      <c r="B24" s="47"/>
      <c r="C24" s="47"/>
      <c r="D24" s="23">
        <v>1000</v>
      </c>
      <c r="E24" s="22">
        <f>SUM(F23+1)</f>
        <v>459026</v>
      </c>
      <c r="F24" s="22">
        <f t="shared" si="7"/>
        <v>460025</v>
      </c>
      <c r="G24" s="23">
        <v>50</v>
      </c>
      <c r="H24" s="23"/>
      <c r="I24" s="57" t="s">
        <v>344</v>
      </c>
      <c r="J24" s="99">
        <f t="shared" si="8"/>
        <v>0</v>
      </c>
    </row>
    <row r="25" spans="1:10" ht="15" x14ac:dyDescent="0.2">
      <c r="A25" s="10"/>
      <c r="B25" s="10"/>
      <c r="C25" s="10"/>
      <c r="D25" s="7"/>
      <c r="E25" s="27"/>
      <c r="F25" s="27"/>
      <c r="G25" s="7"/>
      <c r="H25" s="7"/>
      <c r="I25" s="37"/>
      <c r="J25" s="34"/>
    </row>
    <row r="26" spans="1:10" ht="15.75" x14ac:dyDescent="0.25">
      <c r="A26" s="36" t="s">
        <v>32</v>
      </c>
      <c r="B26" s="10"/>
      <c r="C26" s="10"/>
      <c r="D26" s="7"/>
      <c r="E26" s="10"/>
      <c r="F26" s="10"/>
      <c r="G26" s="7"/>
      <c r="H26" s="7"/>
      <c r="I26" s="37"/>
      <c r="J26" s="10"/>
    </row>
    <row r="27" spans="1:10" ht="15" x14ac:dyDescent="0.2">
      <c r="A27" s="47" t="s">
        <v>10</v>
      </c>
      <c r="B27" s="47"/>
      <c r="C27" s="47"/>
      <c r="D27" s="23">
        <v>50</v>
      </c>
      <c r="E27" s="22">
        <f>SUM(F24+1)</f>
        <v>460026</v>
      </c>
      <c r="F27" s="22">
        <f>SUM(E27+D27-1)</f>
        <v>460075</v>
      </c>
      <c r="G27" s="23">
        <v>5</v>
      </c>
      <c r="H27" s="23"/>
      <c r="I27" s="57" t="s">
        <v>49</v>
      </c>
      <c r="J27" s="99">
        <f>MOD(D27,25)</f>
        <v>0</v>
      </c>
    </row>
    <row r="28" spans="1:10" ht="15" x14ac:dyDescent="0.2">
      <c r="A28" s="47" t="s">
        <v>182</v>
      </c>
      <c r="B28" s="47"/>
      <c r="C28" s="47"/>
      <c r="D28" s="23">
        <v>25</v>
      </c>
      <c r="E28" s="22">
        <f>SUM(F27+1)</f>
        <v>460076</v>
      </c>
      <c r="F28" s="22">
        <f>SUM(E28+D28-1)</f>
        <v>460100</v>
      </c>
      <c r="G28" s="23">
        <v>5</v>
      </c>
      <c r="H28" s="23"/>
      <c r="I28" s="57" t="s">
        <v>49</v>
      </c>
      <c r="J28" s="99">
        <f>MOD(D28,25)</f>
        <v>0</v>
      </c>
    </row>
    <row r="29" spans="1:10" ht="15" x14ac:dyDescent="0.2">
      <c r="A29" s="10"/>
      <c r="B29" s="10"/>
      <c r="C29" s="10"/>
      <c r="D29" s="7"/>
      <c r="E29" s="27"/>
      <c r="F29" s="27"/>
      <c r="G29" s="7"/>
      <c r="H29" s="7"/>
      <c r="I29" s="37"/>
      <c r="J29" s="10"/>
    </row>
    <row r="30" spans="1:10" ht="15.75" x14ac:dyDescent="0.25">
      <c r="A30" s="36" t="s">
        <v>30</v>
      </c>
      <c r="B30" s="10"/>
      <c r="C30" s="10"/>
      <c r="D30" s="7"/>
      <c r="E30" s="10"/>
      <c r="F30" s="10"/>
      <c r="G30" s="7"/>
      <c r="H30" s="7"/>
      <c r="I30" s="37"/>
      <c r="J30" s="10"/>
    </row>
    <row r="31" spans="1:10" ht="15" x14ac:dyDescent="0.2">
      <c r="A31" s="47" t="s">
        <v>7</v>
      </c>
      <c r="B31" s="47"/>
      <c r="C31" s="47"/>
      <c r="D31" s="23">
        <v>25</v>
      </c>
      <c r="E31" s="22">
        <f>SUM(F28+1)</f>
        <v>460101</v>
      </c>
      <c r="F31" s="22">
        <f t="shared" ref="F31:F36" si="9">SUM(E31+D31-1)</f>
        <v>460125</v>
      </c>
      <c r="G31" s="23">
        <v>5</v>
      </c>
      <c r="H31" s="23"/>
      <c r="I31" s="57" t="s">
        <v>48</v>
      </c>
      <c r="J31" s="99">
        <f t="shared" ref="J31:J32" si="10">MOD(D31,25)</f>
        <v>0</v>
      </c>
    </row>
    <row r="32" spans="1:10" ht="15" x14ac:dyDescent="0.2">
      <c r="A32" s="47" t="s">
        <v>34</v>
      </c>
      <c r="B32" s="47"/>
      <c r="C32" s="47"/>
      <c r="D32" s="23">
        <v>25</v>
      </c>
      <c r="E32" s="22">
        <f t="shared" ref="E32" si="11">SUM(F31+1)</f>
        <v>460126</v>
      </c>
      <c r="F32" s="22">
        <f t="shared" si="9"/>
        <v>460150</v>
      </c>
      <c r="G32" s="23">
        <v>5</v>
      </c>
      <c r="H32" s="23"/>
      <c r="I32" s="57" t="s">
        <v>48</v>
      </c>
      <c r="J32" s="99">
        <f t="shared" si="10"/>
        <v>0</v>
      </c>
    </row>
    <row r="33" spans="1:10" ht="15" x14ac:dyDescent="0.2">
      <c r="A33" s="10"/>
      <c r="B33" s="10"/>
      <c r="C33" s="10"/>
      <c r="D33" s="7"/>
      <c r="E33" s="10"/>
      <c r="F33" s="10"/>
      <c r="G33" s="7"/>
      <c r="H33" s="7"/>
      <c r="I33" s="37"/>
      <c r="J33" s="10"/>
    </row>
    <row r="34" spans="1:10" ht="15.75" x14ac:dyDescent="0.25">
      <c r="A34" s="36" t="s">
        <v>33</v>
      </c>
      <c r="B34" s="10"/>
      <c r="C34" s="10"/>
      <c r="D34" s="7"/>
      <c r="E34" s="27"/>
      <c r="F34" s="27"/>
      <c r="G34" s="7"/>
      <c r="H34" s="7"/>
      <c r="I34" s="37"/>
      <c r="J34" s="10"/>
    </row>
    <row r="35" spans="1:10" ht="15" x14ac:dyDescent="0.2">
      <c r="A35" s="47" t="s">
        <v>11</v>
      </c>
      <c r="B35" s="47"/>
      <c r="C35" s="47"/>
      <c r="D35" s="23">
        <v>25</v>
      </c>
      <c r="E35" s="22">
        <f>SUM(F32+1)</f>
        <v>460151</v>
      </c>
      <c r="F35" s="22">
        <f t="shared" si="9"/>
        <v>460175</v>
      </c>
      <c r="G35" s="23">
        <v>5</v>
      </c>
      <c r="H35" s="23"/>
      <c r="I35" s="57" t="s">
        <v>50</v>
      </c>
      <c r="J35" s="99">
        <f>MOD(D35,25)</f>
        <v>0</v>
      </c>
    </row>
    <row r="36" spans="1:10" ht="15.75" thickBot="1" x14ac:dyDescent="0.25">
      <c r="A36" s="103" t="s">
        <v>12</v>
      </c>
      <c r="B36" s="103"/>
      <c r="C36" s="103"/>
      <c r="D36" s="111">
        <v>25</v>
      </c>
      <c r="E36" s="104">
        <f>SUM(F35+1)</f>
        <v>460176</v>
      </c>
      <c r="F36" s="104">
        <f t="shared" si="9"/>
        <v>460200</v>
      </c>
      <c r="G36" s="111">
        <v>5</v>
      </c>
      <c r="H36" s="111"/>
      <c r="I36" s="105" t="s">
        <v>50</v>
      </c>
      <c r="J36" s="106">
        <f>MOD(D36,25)</f>
        <v>0</v>
      </c>
    </row>
    <row r="37" spans="1:10" ht="15.75" x14ac:dyDescent="0.25">
      <c r="A37" s="49" t="s">
        <v>149</v>
      </c>
      <c r="B37" s="10"/>
      <c r="C37" s="10"/>
      <c r="D37" s="4">
        <f>SUM(D16:D36)</f>
        <v>3675</v>
      </c>
      <c r="E37" s="10"/>
      <c r="F37" s="10"/>
      <c r="G37" s="10"/>
      <c r="H37" s="10"/>
      <c r="I37" s="37"/>
      <c r="J37" s="10"/>
    </row>
    <row r="38" spans="1:10" ht="15.75" x14ac:dyDescent="0.25">
      <c r="A38" s="36" t="s">
        <v>150</v>
      </c>
      <c r="B38" s="10"/>
      <c r="C38" s="10"/>
      <c r="D38" s="110">
        <f>D12+D37</f>
        <v>16725</v>
      </c>
      <c r="E38" s="10"/>
      <c r="F38" s="10"/>
      <c r="G38" s="36">
        <f>SUM(G5:G36)</f>
        <v>535</v>
      </c>
      <c r="H38" s="36">
        <f>SUM(H5:H36)</f>
        <v>400</v>
      </c>
      <c r="I38" s="26"/>
      <c r="J38" s="36">
        <f>SUM(J5:J36)</f>
        <v>0</v>
      </c>
    </row>
    <row r="39" spans="1:10" ht="15" x14ac:dyDescent="0.2">
      <c r="A39" s="10"/>
      <c r="B39" s="10"/>
      <c r="C39" s="10"/>
      <c r="D39" s="7"/>
      <c r="E39" s="10"/>
      <c r="F39" s="10"/>
      <c r="G39" s="10"/>
      <c r="H39" s="10"/>
      <c r="I39" s="37"/>
      <c r="J39" s="10"/>
    </row>
    <row r="40" spans="1:10" ht="15" x14ac:dyDescent="0.2">
      <c r="A40" s="10"/>
      <c r="B40" s="10"/>
      <c r="C40" s="10"/>
      <c r="D40" s="7"/>
      <c r="E40" s="10"/>
      <c r="F40" s="10"/>
      <c r="G40" s="10"/>
      <c r="H40" s="10"/>
      <c r="I40" s="37"/>
      <c r="J40" s="10"/>
    </row>
    <row r="41" spans="1:10" ht="15" x14ac:dyDescent="0.2">
      <c r="A41" s="10" t="s">
        <v>40</v>
      </c>
      <c r="B41" s="10"/>
      <c r="C41" s="10"/>
      <c r="D41" s="112">
        <f>F36-E5+1</f>
        <v>16725</v>
      </c>
      <c r="E41" s="10"/>
      <c r="F41" s="10"/>
      <c r="G41" s="10"/>
      <c r="H41" s="10"/>
      <c r="I41" s="37"/>
      <c r="J41" s="10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  <row r="46" spans="1:10" ht="15" x14ac:dyDescent="0.2">
      <c r="A46" s="7"/>
      <c r="B46" s="7"/>
      <c r="C46" s="7"/>
      <c r="D46" s="7"/>
      <c r="E46" s="7"/>
      <c r="F46" s="7"/>
      <c r="G46" s="7"/>
      <c r="H46" s="7"/>
      <c r="I46" s="8"/>
      <c r="J46" s="7"/>
    </row>
    <row r="47" spans="1:10" ht="15" x14ac:dyDescent="0.2">
      <c r="A47" s="7"/>
      <c r="B47" s="7"/>
      <c r="C47" s="7"/>
      <c r="D47" s="7"/>
      <c r="E47" s="7"/>
      <c r="F47" s="7"/>
      <c r="G47" s="7"/>
      <c r="H47" s="7"/>
      <c r="I47" s="8"/>
      <c r="J47" s="7"/>
    </row>
    <row r="48" spans="1:10" ht="15" x14ac:dyDescent="0.2">
      <c r="A48" s="7"/>
      <c r="B48" s="7"/>
      <c r="C48" s="7"/>
      <c r="D48" s="7"/>
      <c r="E48" s="7"/>
      <c r="F48" s="7"/>
      <c r="G48" s="7"/>
      <c r="H48" s="7"/>
      <c r="I48" s="8"/>
      <c r="J48" s="7"/>
    </row>
  </sheetData>
  <sheetProtection sheet="1" selectLockedCells="1"/>
  <mergeCells count="2">
    <mergeCell ref="E3:F3"/>
    <mergeCell ref="H1:I1"/>
  </mergeCells>
  <phoneticPr fontId="0" type="noConversion"/>
  <conditionalFormatting sqref="A5:J11 A16:J20 A23:J24 A27:J28 A31:J32 A35:J36">
    <cfRule type="expression" dxfId="41" priority="2">
      <formula>MOD(ROW(),2)=0</formula>
    </cfRule>
  </conditionalFormatting>
  <conditionalFormatting sqref="C5:D11 G5:H11 C16:D20 G16:H20 C23:D24 G23:H24 C27:D28 G27:H28 C31:D32 G31:H32 C35:D36 G35:H36">
    <cfRule type="cellIs" dxfId="40" priority="1" operator="equal">
      <formula>0</formula>
    </cfRule>
    <cfRule type="cellIs" dxfId="39" priority="3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45"/>
  <sheetViews>
    <sheetView topLeftCell="A4" zoomScaleNormal="75" zoomScalePageLayoutView="75" workbookViewId="0">
      <selection activeCell="G40" sqref="G40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Totals!B31</f>
        <v>1037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34" t="s">
        <v>657</v>
      </c>
      <c r="B5" s="99">
        <v>2469</v>
      </c>
      <c r="C5" s="108">
        <f>SUM(B5*0.8)</f>
        <v>1975.2</v>
      </c>
      <c r="D5" s="109">
        <f>MROUND(C5, 25)</f>
        <v>1975</v>
      </c>
      <c r="E5" s="22">
        <f>SUM('HD26-JD3'!F36,1)</f>
        <v>460201</v>
      </c>
      <c r="F5" s="22">
        <f t="shared" ref="F5:F9" si="0">SUM(E5+D5-1)</f>
        <v>462175</v>
      </c>
      <c r="G5" s="23">
        <v>50</v>
      </c>
      <c r="H5" s="23"/>
      <c r="I5" s="57" t="s">
        <v>344</v>
      </c>
      <c r="J5" s="99">
        <f t="shared" ref="J5:J9" si="1">MOD(D5,25)</f>
        <v>0</v>
      </c>
    </row>
    <row r="6" spans="1:10" ht="15" x14ac:dyDescent="0.2">
      <c r="A6" s="133" t="s">
        <v>658</v>
      </c>
      <c r="B6" s="99">
        <v>3641</v>
      </c>
      <c r="C6" s="108">
        <f t="shared" ref="C6:C9" si="2">SUM(B6*0.8)</f>
        <v>2912.8</v>
      </c>
      <c r="D6" s="109">
        <f t="shared" ref="D6:D9" si="3">MROUND(C6, 25)</f>
        <v>2925</v>
      </c>
      <c r="E6" s="22">
        <f t="shared" ref="E6:E9" si="4">SUM(F5+1)</f>
        <v>462176</v>
      </c>
      <c r="F6" s="22">
        <f t="shared" si="0"/>
        <v>465100</v>
      </c>
      <c r="G6" s="23">
        <v>50</v>
      </c>
      <c r="H6" s="23"/>
      <c r="I6" s="57" t="s">
        <v>344</v>
      </c>
      <c r="J6" s="99">
        <f t="shared" si="1"/>
        <v>0</v>
      </c>
    </row>
    <row r="7" spans="1:10" ht="15" x14ac:dyDescent="0.2">
      <c r="A7" s="134" t="s">
        <v>659</v>
      </c>
      <c r="B7" s="99">
        <v>2661</v>
      </c>
      <c r="C7" s="108">
        <f t="shared" si="2"/>
        <v>2128.8000000000002</v>
      </c>
      <c r="D7" s="109">
        <f t="shared" si="3"/>
        <v>2125</v>
      </c>
      <c r="E7" s="22">
        <f t="shared" si="4"/>
        <v>465101</v>
      </c>
      <c r="F7" s="22">
        <f t="shared" si="0"/>
        <v>467225</v>
      </c>
      <c r="G7" s="23">
        <v>50</v>
      </c>
      <c r="H7" s="23"/>
      <c r="I7" s="57" t="s">
        <v>344</v>
      </c>
      <c r="J7" s="99">
        <f t="shared" si="1"/>
        <v>0</v>
      </c>
    </row>
    <row r="8" spans="1:10" ht="15" x14ac:dyDescent="0.2">
      <c r="A8" s="134" t="s">
        <v>660</v>
      </c>
      <c r="B8" s="99">
        <v>3608</v>
      </c>
      <c r="C8" s="108">
        <f t="shared" si="2"/>
        <v>2886.4</v>
      </c>
      <c r="D8" s="109">
        <f t="shared" si="3"/>
        <v>2875</v>
      </c>
      <c r="E8" s="22">
        <f t="shared" si="4"/>
        <v>467226</v>
      </c>
      <c r="F8" s="22">
        <f t="shared" si="0"/>
        <v>470100</v>
      </c>
      <c r="G8" s="23">
        <v>50</v>
      </c>
      <c r="H8" s="23"/>
      <c r="I8" s="57" t="s">
        <v>344</v>
      </c>
      <c r="J8" s="99">
        <f t="shared" si="1"/>
        <v>0</v>
      </c>
    </row>
    <row r="9" spans="1:10" ht="15.75" thickBot="1" x14ac:dyDescent="0.25">
      <c r="A9" s="155" t="s">
        <v>661</v>
      </c>
      <c r="B9" s="106">
        <v>4209</v>
      </c>
      <c r="C9" s="124">
        <f t="shared" si="2"/>
        <v>3367.2000000000003</v>
      </c>
      <c r="D9" s="126">
        <f t="shared" si="3"/>
        <v>3375</v>
      </c>
      <c r="E9" s="104">
        <f t="shared" si="4"/>
        <v>470101</v>
      </c>
      <c r="F9" s="104">
        <f t="shared" si="0"/>
        <v>473475</v>
      </c>
      <c r="G9" s="111">
        <v>50</v>
      </c>
      <c r="H9" s="111"/>
      <c r="I9" s="105" t="s">
        <v>344</v>
      </c>
      <c r="J9" s="106">
        <f t="shared" si="1"/>
        <v>0</v>
      </c>
    </row>
    <row r="10" spans="1:10" ht="15.75" x14ac:dyDescent="0.25">
      <c r="A10" s="49" t="s">
        <v>151</v>
      </c>
      <c r="B10" s="31">
        <f>SUM(B5:B9)</f>
        <v>16588</v>
      </c>
      <c r="C10" s="31"/>
      <c r="D10" s="110">
        <f>SUM(D5:D9)</f>
        <v>13275</v>
      </c>
      <c r="E10" s="10"/>
      <c r="F10" s="10"/>
      <c r="G10" s="7"/>
      <c r="H10" s="7"/>
      <c r="I10" s="37"/>
      <c r="J10" s="34"/>
    </row>
    <row r="11" spans="1:10" ht="15" x14ac:dyDescent="0.2">
      <c r="A11" s="10"/>
      <c r="B11" s="10"/>
      <c r="C11" s="10"/>
      <c r="D11" s="7"/>
      <c r="E11" s="10"/>
      <c r="F11" s="10"/>
      <c r="G11" s="7"/>
      <c r="H11" s="7"/>
      <c r="I11" s="37"/>
      <c r="J11" s="34"/>
    </row>
    <row r="12" spans="1:10" ht="16.5" thickBot="1" x14ac:dyDescent="0.3">
      <c r="A12" s="53" t="s">
        <v>6</v>
      </c>
      <c r="B12" s="10"/>
      <c r="C12" s="10"/>
      <c r="D12" s="7"/>
      <c r="E12" s="10"/>
      <c r="F12" s="10"/>
      <c r="G12" s="7"/>
      <c r="H12" s="7"/>
      <c r="I12" s="37"/>
      <c r="J12" s="34"/>
    </row>
    <row r="13" spans="1:10" ht="15.75" x14ac:dyDescent="0.25">
      <c r="A13" s="36" t="s">
        <v>31</v>
      </c>
      <c r="B13" s="10"/>
      <c r="C13" s="10"/>
      <c r="D13" s="7"/>
      <c r="E13" s="10"/>
      <c r="F13" s="10"/>
      <c r="G13" s="7"/>
      <c r="H13" s="7"/>
      <c r="I13" s="37"/>
      <c r="J13" s="34"/>
    </row>
    <row r="14" spans="1:10" ht="15" x14ac:dyDescent="0.2">
      <c r="A14" s="47" t="s">
        <v>8</v>
      </c>
      <c r="B14" s="47"/>
      <c r="C14" s="47"/>
      <c r="D14" s="23">
        <v>200</v>
      </c>
      <c r="E14" s="22">
        <f>SUM(F9+1)</f>
        <v>473476</v>
      </c>
      <c r="F14" s="22">
        <f>SUM(E14+D14-1)</f>
        <v>473675</v>
      </c>
      <c r="G14" s="23">
        <v>25</v>
      </c>
      <c r="H14" s="23"/>
      <c r="I14" s="57" t="s">
        <v>47</v>
      </c>
      <c r="J14" s="99">
        <f>MOD(D14,25)</f>
        <v>0</v>
      </c>
    </row>
    <row r="15" spans="1:10" ht="15" x14ac:dyDescent="0.2">
      <c r="A15" s="47" t="s">
        <v>9</v>
      </c>
      <c r="B15" s="47"/>
      <c r="C15" s="47"/>
      <c r="D15" s="23">
        <v>50</v>
      </c>
      <c r="E15" s="22">
        <f>SUM(F14+1)</f>
        <v>473676</v>
      </c>
      <c r="F15" s="22">
        <f>SUM(E15+D15-1)</f>
        <v>473725</v>
      </c>
      <c r="G15" s="23">
        <v>5</v>
      </c>
      <c r="H15" s="23"/>
      <c r="I15" s="57" t="s">
        <v>47</v>
      </c>
      <c r="J15" s="99">
        <f>MOD(D15,25)</f>
        <v>0</v>
      </c>
    </row>
    <row r="16" spans="1:10" ht="15" x14ac:dyDescent="0.2">
      <c r="A16" s="47" t="s">
        <v>14</v>
      </c>
      <c r="B16" s="47"/>
      <c r="C16" s="47"/>
      <c r="D16" s="23">
        <v>100</v>
      </c>
      <c r="E16" s="22">
        <f t="shared" ref="E16:E18" si="5">SUM(F15+1)</f>
        <v>473726</v>
      </c>
      <c r="F16" s="22">
        <f t="shared" ref="F16:F18" si="6">SUM(E16+D16-1)</f>
        <v>473825</v>
      </c>
      <c r="G16" s="23">
        <v>10</v>
      </c>
      <c r="H16" s="23"/>
      <c r="I16" s="57" t="s">
        <v>47</v>
      </c>
      <c r="J16" s="99">
        <f>MOD(D16,25)</f>
        <v>0</v>
      </c>
    </row>
    <row r="17" spans="1:10" ht="15" x14ac:dyDescent="0.2">
      <c r="A17" s="47" t="s">
        <v>260</v>
      </c>
      <c r="B17" s="47"/>
      <c r="C17" s="47"/>
      <c r="D17" s="23">
        <v>100</v>
      </c>
      <c r="E17" s="22">
        <f t="shared" si="5"/>
        <v>473826</v>
      </c>
      <c r="F17" s="22">
        <f t="shared" si="6"/>
        <v>473925</v>
      </c>
      <c r="G17" s="23">
        <v>10</v>
      </c>
      <c r="H17" s="23"/>
      <c r="I17" s="57" t="s">
        <v>47</v>
      </c>
      <c r="J17" s="99">
        <f>MOD(D17,25)</f>
        <v>0</v>
      </c>
    </row>
    <row r="18" spans="1:10" ht="15" x14ac:dyDescent="0.2">
      <c r="A18" s="47" t="s">
        <v>852</v>
      </c>
      <c r="B18" s="47"/>
      <c r="C18" s="47"/>
      <c r="D18" s="23">
        <v>50</v>
      </c>
      <c r="E18" s="22">
        <f t="shared" si="5"/>
        <v>473926</v>
      </c>
      <c r="F18" s="22">
        <f t="shared" si="6"/>
        <v>473975</v>
      </c>
      <c r="G18" s="23">
        <v>5</v>
      </c>
      <c r="H18" s="23"/>
      <c r="I18" s="57" t="s">
        <v>47</v>
      </c>
      <c r="J18" s="99">
        <f>MOD(D18,25)</f>
        <v>0</v>
      </c>
    </row>
    <row r="19" spans="1:10" ht="15" x14ac:dyDescent="0.2">
      <c r="A19" s="10"/>
      <c r="B19" s="10"/>
      <c r="C19" s="10"/>
      <c r="D19" s="7"/>
      <c r="E19" s="27"/>
      <c r="F19" s="27"/>
      <c r="G19" s="7"/>
      <c r="H19" s="7"/>
      <c r="I19" s="37"/>
      <c r="J19" s="34"/>
    </row>
    <row r="20" spans="1:10" ht="15.75" x14ac:dyDescent="0.25">
      <c r="A20" s="36" t="s">
        <v>343</v>
      </c>
      <c r="B20" s="10"/>
      <c r="C20" s="10"/>
      <c r="D20" s="7"/>
      <c r="E20" s="27"/>
      <c r="F20" s="27"/>
      <c r="G20" s="7"/>
      <c r="H20" s="7"/>
      <c r="I20" s="37"/>
      <c r="J20" s="34"/>
    </row>
    <row r="21" spans="1:10" ht="15" x14ac:dyDescent="0.2">
      <c r="A21" s="47" t="s">
        <v>345</v>
      </c>
      <c r="B21" s="47"/>
      <c r="C21" s="47"/>
      <c r="D21" s="23">
        <v>3500</v>
      </c>
      <c r="E21" s="22">
        <f>SUM(F18+1)</f>
        <v>473976</v>
      </c>
      <c r="F21" s="22">
        <f t="shared" ref="F21:F22" si="7">SUM(E21+D21-1)</f>
        <v>477475</v>
      </c>
      <c r="G21" s="23">
        <v>50</v>
      </c>
      <c r="H21" s="23">
        <v>400</v>
      </c>
      <c r="I21" s="57" t="s">
        <v>344</v>
      </c>
      <c r="J21" s="99">
        <f t="shared" ref="J21:J22" si="8">MOD(D21,25)</f>
        <v>0</v>
      </c>
    </row>
    <row r="22" spans="1:10" ht="15" x14ac:dyDescent="0.2">
      <c r="A22" s="23" t="s">
        <v>649</v>
      </c>
      <c r="B22" s="47"/>
      <c r="C22" s="47"/>
      <c r="D22" s="23">
        <v>1200</v>
      </c>
      <c r="E22" s="22">
        <f>SUM(F21+1)</f>
        <v>477476</v>
      </c>
      <c r="F22" s="22">
        <f t="shared" si="7"/>
        <v>478675</v>
      </c>
      <c r="G22" s="23">
        <v>50</v>
      </c>
      <c r="H22" s="23"/>
      <c r="I22" s="57" t="s">
        <v>344</v>
      </c>
      <c r="J22" s="99">
        <f t="shared" si="8"/>
        <v>0</v>
      </c>
    </row>
    <row r="23" spans="1:10" ht="15" x14ac:dyDescent="0.2">
      <c r="A23" s="10"/>
      <c r="B23" s="10"/>
      <c r="C23" s="10"/>
      <c r="D23" s="7"/>
      <c r="E23" s="27"/>
      <c r="F23" s="27"/>
      <c r="G23" s="7"/>
      <c r="H23" s="7"/>
      <c r="I23" s="37"/>
      <c r="J23" s="34"/>
    </row>
    <row r="24" spans="1:10" ht="15.75" x14ac:dyDescent="0.25">
      <c r="A24" s="36" t="s">
        <v>32</v>
      </c>
      <c r="B24" s="10"/>
      <c r="C24" s="10"/>
      <c r="D24" s="7"/>
      <c r="E24" s="10"/>
      <c r="F24" s="10"/>
      <c r="G24" s="7"/>
      <c r="H24" s="7"/>
      <c r="I24" s="37"/>
      <c r="J24" s="10"/>
    </row>
    <row r="25" spans="1:10" ht="15" x14ac:dyDescent="0.2">
      <c r="A25" s="47" t="s">
        <v>10</v>
      </c>
      <c r="B25" s="47"/>
      <c r="C25" s="47"/>
      <c r="D25" s="23">
        <v>50</v>
      </c>
      <c r="E25" s="22">
        <f>SUM(F22+1)</f>
        <v>478676</v>
      </c>
      <c r="F25" s="22">
        <f>SUM(E25+D25-1)</f>
        <v>478725</v>
      </c>
      <c r="G25" s="23">
        <v>5</v>
      </c>
      <c r="H25" s="23"/>
      <c r="I25" s="57" t="s">
        <v>49</v>
      </c>
      <c r="J25" s="99">
        <f>MOD(D25,25)</f>
        <v>0</v>
      </c>
    </row>
    <row r="26" spans="1:10" ht="15" x14ac:dyDescent="0.2">
      <c r="A26" s="47" t="s">
        <v>182</v>
      </c>
      <c r="B26" s="47"/>
      <c r="C26" s="47"/>
      <c r="D26" s="23">
        <v>25</v>
      </c>
      <c r="E26" s="22">
        <f>SUM(F25+1)</f>
        <v>478726</v>
      </c>
      <c r="F26" s="22">
        <f>SUM(E26+D26-1)</f>
        <v>478750</v>
      </c>
      <c r="G26" s="23">
        <v>5</v>
      </c>
      <c r="H26" s="23"/>
      <c r="I26" s="57" t="s">
        <v>49</v>
      </c>
      <c r="J26" s="99">
        <f>MOD(D26,25)</f>
        <v>0</v>
      </c>
    </row>
    <row r="27" spans="1:10" ht="15" x14ac:dyDescent="0.2">
      <c r="A27" s="10"/>
      <c r="B27" s="10"/>
      <c r="C27" s="10"/>
      <c r="D27" s="7"/>
      <c r="E27" s="27"/>
      <c r="F27" s="27"/>
      <c r="G27" s="7"/>
      <c r="H27" s="7"/>
      <c r="I27" s="37"/>
      <c r="J27" s="10"/>
    </row>
    <row r="28" spans="1:10" ht="15.75" x14ac:dyDescent="0.25">
      <c r="A28" s="36" t="s">
        <v>30</v>
      </c>
      <c r="B28" s="10"/>
      <c r="C28" s="10"/>
      <c r="D28" s="7"/>
      <c r="E28" s="10"/>
      <c r="F28" s="10"/>
      <c r="G28" s="7"/>
      <c r="H28" s="7"/>
      <c r="I28" s="37"/>
      <c r="J28" s="10"/>
    </row>
    <row r="29" spans="1:10" ht="15" x14ac:dyDescent="0.2">
      <c r="A29" s="47" t="s">
        <v>7</v>
      </c>
      <c r="B29" s="47"/>
      <c r="C29" s="47"/>
      <c r="D29" s="23">
        <v>25</v>
      </c>
      <c r="E29" s="22">
        <f>SUM(F26+1)</f>
        <v>478751</v>
      </c>
      <c r="F29" s="22">
        <f t="shared" ref="F29:F34" si="9">SUM(E29+D29-1)</f>
        <v>478775</v>
      </c>
      <c r="G29" s="23">
        <v>5</v>
      </c>
      <c r="H29" s="23"/>
      <c r="I29" s="57" t="s">
        <v>48</v>
      </c>
      <c r="J29" s="99">
        <f t="shared" ref="J29:J30" si="10">MOD(D29,25)</f>
        <v>0</v>
      </c>
    </row>
    <row r="30" spans="1:10" ht="15" x14ac:dyDescent="0.2">
      <c r="A30" s="47" t="s">
        <v>34</v>
      </c>
      <c r="B30" s="47"/>
      <c r="C30" s="47"/>
      <c r="D30" s="23">
        <v>25</v>
      </c>
      <c r="E30" s="22">
        <f t="shared" ref="E30" si="11">SUM(F29+1)</f>
        <v>478776</v>
      </c>
      <c r="F30" s="22">
        <f t="shared" si="9"/>
        <v>478800</v>
      </c>
      <c r="G30" s="23">
        <v>5</v>
      </c>
      <c r="H30" s="23"/>
      <c r="I30" s="57" t="s">
        <v>48</v>
      </c>
      <c r="J30" s="99">
        <f t="shared" si="10"/>
        <v>0</v>
      </c>
    </row>
    <row r="31" spans="1:10" ht="15" x14ac:dyDescent="0.2">
      <c r="A31" s="10"/>
      <c r="B31" s="10"/>
      <c r="C31" s="10"/>
      <c r="D31" s="7"/>
      <c r="E31" s="27"/>
      <c r="F31" s="27"/>
      <c r="G31" s="7"/>
      <c r="H31" s="7"/>
      <c r="I31" s="37"/>
      <c r="J31" s="10"/>
    </row>
    <row r="32" spans="1:10" ht="15.75" x14ac:dyDescent="0.25">
      <c r="A32" s="36" t="s">
        <v>33</v>
      </c>
      <c r="B32" s="10"/>
      <c r="C32" s="10"/>
      <c r="D32" s="7"/>
      <c r="E32" s="27"/>
      <c r="F32" s="27"/>
      <c r="G32" s="7"/>
      <c r="H32" s="7"/>
      <c r="I32" s="37"/>
      <c r="J32" s="10"/>
    </row>
    <row r="33" spans="1:10" ht="15" x14ac:dyDescent="0.2">
      <c r="A33" s="47" t="s">
        <v>11</v>
      </c>
      <c r="B33" s="47"/>
      <c r="C33" s="47"/>
      <c r="D33" s="23">
        <v>25</v>
      </c>
      <c r="E33" s="22">
        <f>SUM(F30+1)</f>
        <v>478801</v>
      </c>
      <c r="F33" s="22">
        <f t="shared" si="9"/>
        <v>478825</v>
      </c>
      <c r="G33" s="23">
        <v>5</v>
      </c>
      <c r="H33" s="23"/>
      <c r="I33" s="57" t="s">
        <v>50</v>
      </c>
      <c r="J33" s="99">
        <f>MOD(D33,25)</f>
        <v>0</v>
      </c>
    </row>
    <row r="34" spans="1:10" ht="15.75" thickBot="1" x14ac:dyDescent="0.25">
      <c r="A34" s="103" t="s">
        <v>12</v>
      </c>
      <c r="B34" s="103"/>
      <c r="C34" s="103"/>
      <c r="D34" s="111">
        <v>25</v>
      </c>
      <c r="E34" s="104">
        <f>SUM(F33+1)</f>
        <v>478826</v>
      </c>
      <c r="F34" s="104">
        <f t="shared" si="9"/>
        <v>478850</v>
      </c>
      <c r="G34" s="111">
        <v>5</v>
      </c>
      <c r="H34" s="111"/>
      <c r="I34" s="105" t="s">
        <v>50</v>
      </c>
      <c r="J34" s="106">
        <f>MOD(D34,25)</f>
        <v>0</v>
      </c>
    </row>
    <row r="35" spans="1:10" ht="15.75" x14ac:dyDescent="0.25">
      <c r="A35" s="49" t="s">
        <v>152</v>
      </c>
      <c r="B35" s="10"/>
      <c r="C35" s="10"/>
      <c r="D35" s="4">
        <f>SUM(D14:D34)</f>
        <v>5375</v>
      </c>
      <c r="E35" s="10"/>
      <c r="F35" s="10"/>
      <c r="G35" s="10"/>
      <c r="H35" s="10"/>
      <c r="I35" s="37"/>
      <c r="J35" s="10"/>
    </row>
    <row r="36" spans="1:10" ht="15.75" x14ac:dyDescent="0.25">
      <c r="A36" s="36" t="s">
        <v>153</v>
      </c>
      <c r="B36" s="10"/>
      <c r="C36" s="10"/>
      <c r="D36" s="110">
        <f>D10+D35</f>
        <v>18650</v>
      </c>
      <c r="E36" s="10"/>
      <c r="F36" s="10"/>
      <c r="G36" s="36">
        <f>SUM(G5:G34)</f>
        <v>435</v>
      </c>
      <c r="H36" s="36">
        <f>SUM(H5:H34)</f>
        <v>400</v>
      </c>
      <c r="I36" s="26"/>
      <c r="J36" s="36">
        <f>SUM(J5:J34)</f>
        <v>0</v>
      </c>
    </row>
    <row r="37" spans="1:10" ht="15" x14ac:dyDescent="0.2">
      <c r="A37" s="10"/>
      <c r="B37" s="10"/>
      <c r="C37" s="10"/>
      <c r="D37" s="7"/>
      <c r="E37" s="10"/>
      <c r="F37" s="10"/>
      <c r="G37" s="10"/>
      <c r="H37" s="10"/>
      <c r="I37" s="37"/>
      <c r="J37" s="10"/>
    </row>
    <row r="38" spans="1:10" ht="15" x14ac:dyDescent="0.2">
      <c r="A38" s="10"/>
      <c r="B38" s="10"/>
      <c r="C38" s="10"/>
      <c r="D38" s="7"/>
      <c r="E38" s="10"/>
      <c r="F38" s="10"/>
      <c r="G38" s="10"/>
      <c r="H38" s="10"/>
      <c r="I38" s="37"/>
      <c r="J38" s="10"/>
    </row>
    <row r="39" spans="1:10" ht="15" x14ac:dyDescent="0.2">
      <c r="A39" s="10" t="s">
        <v>40</v>
      </c>
      <c r="B39" s="10"/>
      <c r="C39" s="10"/>
      <c r="D39" s="112">
        <f>F34-E5+1</f>
        <v>18650</v>
      </c>
      <c r="E39" s="10"/>
      <c r="F39" s="10"/>
      <c r="G39" s="10"/>
      <c r="H39" s="10"/>
      <c r="I39" s="37"/>
      <c r="J39" s="10"/>
    </row>
    <row r="40" spans="1:10" ht="15" x14ac:dyDescent="0.2">
      <c r="A40" s="7"/>
      <c r="B40" s="7"/>
      <c r="C40" s="7"/>
      <c r="D40" s="7"/>
      <c r="E40" s="7"/>
      <c r="F40" s="7"/>
      <c r="G40" s="7"/>
      <c r="H40" s="7"/>
      <c r="I40" s="8"/>
      <c r="J40" s="7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</sheetData>
  <sheetProtection sheet="1" selectLockedCells="1"/>
  <mergeCells count="2">
    <mergeCell ref="E3:F3"/>
    <mergeCell ref="H1:I1"/>
  </mergeCells>
  <phoneticPr fontId="0" type="noConversion"/>
  <conditionalFormatting sqref="A5:J9 A14:J18 A21:J22 A25:J26 A29:J30 A33:J34">
    <cfRule type="expression" dxfId="38" priority="2">
      <formula>MOD(ROW(),2)=0</formula>
    </cfRule>
  </conditionalFormatting>
  <conditionalFormatting sqref="C5:D9 G5:H9 C14:D18 G14:H18 C21:D22 G21:H22 C25:D26 G25:H26 C29:D30 G29:H30 C33:D34 G33:H34">
    <cfRule type="cellIs" dxfId="37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8"/>
  <sheetViews>
    <sheetView topLeftCell="A6" zoomScaleNormal="75" zoomScalePageLayoutView="75" workbookViewId="0">
      <selection activeCell="G42" sqref="G42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4.28515625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Totals!B32</f>
        <v>1038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98" t="s">
        <v>662</v>
      </c>
      <c r="B5" s="99">
        <v>2011</v>
      </c>
      <c r="C5" s="108">
        <f>SUM(B5*0.8)</f>
        <v>1608.8000000000002</v>
      </c>
      <c r="D5" s="109">
        <f>MROUND(C5, 25)</f>
        <v>1600</v>
      </c>
      <c r="E5" s="22">
        <f>SUM('HD27-JD3'!F34,1)</f>
        <v>478851</v>
      </c>
      <c r="F5" s="22">
        <f t="shared" ref="F5:F11" si="0">SUM(E5+D5-1)</f>
        <v>480450</v>
      </c>
      <c r="G5" s="23">
        <v>50</v>
      </c>
      <c r="H5" s="23"/>
      <c r="I5" s="57" t="s">
        <v>344</v>
      </c>
      <c r="J5" s="99">
        <f t="shared" ref="J5:J11" si="1">MOD(D5,25)</f>
        <v>0</v>
      </c>
    </row>
    <row r="6" spans="1:10" ht="15" x14ac:dyDescent="0.2">
      <c r="A6" s="101" t="s">
        <v>663</v>
      </c>
      <c r="B6" s="99">
        <v>1362</v>
      </c>
      <c r="C6" s="130">
        <f t="shared" ref="C6:C11" si="2">SUM(B6*0.8)</f>
        <v>1089.6000000000001</v>
      </c>
      <c r="D6" s="131">
        <f t="shared" ref="D6:D11" si="3">MROUND(C6, 25)</f>
        <v>1100</v>
      </c>
      <c r="E6" s="22">
        <f t="shared" ref="E6:E11" si="4">SUM(F5+1)</f>
        <v>480451</v>
      </c>
      <c r="F6" s="22">
        <f t="shared" si="0"/>
        <v>481550</v>
      </c>
      <c r="G6" s="23">
        <v>50</v>
      </c>
      <c r="H6" s="23"/>
      <c r="I6" s="57" t="s">
        <v>344</v>
      </c>
      <c r="J6" s="99">
        <f t="shared" si="1"/>
        <v>0</v>
      </c>
    </row>
    <row r="7" spans="1:10" ht="15" x14ac:dyDescent="0.2">
      <c r="A7" s="98" t="s">
        <v>664</v>
      </c>
      <c r="B7" s="99">
        <v>2974</v>
      </c>
      <c r="C7" s="108">
        <f t="shared" si="2"/>
        <v>2379.2000000000003</v>
      </c>
      <c r="D7" s="109">
        <f t="shared" si="3"/>
        <v>2375</v>
      </c>
      <c r="E7" s="22">
        <f t="shared" si="4"/>
        <v>481551</v>
      </c>
      <c r="F7" s="22">
        <f t="shared" si="0"/>
        <v>483925</v>
      </c>
      <c r="G7" s="23">
        <v>50</v>
      </c>
      <c r="H7" s="23"/>
      <c r="I7" s="57" t="s">
        <v>344</v>
      </c>
      <c r="J7" s="99">
        <f t="shared" si="1"/>
        <v>0</v>
      </c>
    </row>
    <row r="8" spans="1:10" ht="15" x14ac:dyDescent="0.2">
      <c r="A8" s="98" t="s">
        <v>665</v>
      </c>
      <c r="B8" s="99">
        <v>4083</v>
      </c>
      <c r="C8" s="130">
        <f t="shared" si="2"/>
        <v>3266.4</v>
      </c>
      <c r="D8" s="131">
        <f t="shared" si="3"/>
        <v>3275</v>
      </c>
      <c r="E8" s="22">
        <f t="shared" si="4"/>
        <v>483926</v>
      </c>
      <c r="F8" s="22">
        <f t="shared" si="0"/>
        <v>487200</v>
      </c>
      <c r="G8" s="23">
        <v>50</v>
      </c>
      <c r="H8" s="23"/>
      <c r="I8" s="57" t="s">
        <v>344</v>
      </c>
      <c r="J8" s="99">
        <f t="shared" si="1"/>
        <v>0</v>
      </c>
    </row>
    <row r="9" spans="1:10" ht="15" x14ac:dyDescent="0.2">
      <c r="A9" s="101" t="s">
        <v>666</v>
      </c>
      <c r="B9" s="99">
        <v>1286</v>
      </c>
      <c r="C9" s="108">
        <f t="shared" si="2"/>
        <v>1028.8</v>
      </c>
      <c r="D9" s="109">
        <f t="shared" si="3"/>
        <v>1025</v>
      </c>
      <c r="E9" s="22">
        <f t="shared" si="4"/>
        <v>487201</v>
      </c>
      <c r="F9" s="22">
        <f t="shared" si="0"/>
        <v>488225</v>
      </c>
      <c r="G9" s="23">
        <v>50</v>
      </c>
      <c r="H9" s="23"/>
      <c r="I9" s="57" t="s">
        <v>344</v>
      </c>
      <c r="J9" s="99">
        <f t="shared" si="1"/>
        <v>0</v>
      </c>
    </row>
    <row r="10" spans="1:10" ht="15" x14ac:dyDescent="0.2">
      <c r="A10" s="98" t="s">
        <v>667</v>
      </c>
      <c r="B10" s="99">
        <v>2652</v>
      </c>
      <c r="C10" s="130">
        <f t="shared" si="2"/>
        <v>2121.6</v>
      </c>
      <c r="D10" s="131">
        <f t="shared" si="3"/>
        <v>2125</v>
      </c>
      <c r="E10" s="22">
        <f t="shared" si="4"/>
        <v>488226</v>
      </c>
      <c r="F10" s="22">
        <f t="shared" si="0"/>
        <v>490350</v>
      </c>
      <c r="G10" s="23">
        <v>50</v>
      </c>
      <c r="H10" s="23"/>
      <c r="I10" s="57" t="s">
        <v>344</v>
      </c>
      <c r="J10" s="99">
        <f t="shared" si="1"/>
        <v>0</v>
      </c>
    </row>
    <row r="11" spans="1:10" ht="15.75" thickBot="1" x14ac:dyDescent="0.25">
      <c r="A11" s="141" t="s">
        <v>668</v>
      </c>
      <c r="B11" s="106">
        <v>1904</v>
      </c>
      <c r="C11" s="124">
        <f t="shared" si="2"/>
        <v>1523.2</v>
      </c>
      <c r="D11" s="126">
        <f t="shared" si="3"/>
        <v>1525</v>
      </c>
      <c r="E11" s="104">
        <f t="shared" si="4"/>
        <v>490351</v>
      </c>
      <c r="F11" s="104">
        <f t="shared" si="0"/>
        <v>491875</v>
      </c>
      <c r="G11" s="111">
        <v>50</v>
      </c>
      <c r="H11" s="111"/>
      <c r="I11" s="105" t="s">
        <v>344</v>
      </c>
      <c r="J11" s="106">
        <f t="shared" si="1"/>
        <v>0</v>
      </c>
    </row>
    <row r="12" spans="1:10" ht="15.75" x14ac:dyDescent="0.25">
      <c r="A12" s="49" t="s">
        <v>156</v>
      </c>
      <c r="B12" s="31">
        <f>SUM(B5:B11)</f>
        <v>16272</v>
      </c>
      <c r="C12" s="31"/>
      <c r="D12" s="110">
        <f>SUM(D5:D11)</f>
        <v>13025</v>
      </c>
      <c r="E12" s="10"/>
      <c r="F12" s="10"/>
      <c r="G12" s="7"/>
      <c r="H12" s="7"/>
      <c r="I12" s="37"/>
      <c r="J12" s="34"/>
    </row>
    <row r="13" spans="1:10" ht="15" x14ac:dyDescent="0.2">
      <c r="A13" s="10"/>
      <c r="B13" s="10"/>
      <c r="C13" s="10"/>
      <c r="D13" s="7"/>
      <c r="E13" s="10"/>
      <c r="F13" s="10"/>
      <c r="G13" s="7"/>
      <c r="H13" s="7"/>
      <c r="I13" s="37"/>
      <c r="J13" s="34"/>
    </row>
    <row r="14" spans="1:10" ht="15.75" x14ac:dyDescent="0.25">
      <c r="A14" s="36" t="s">
        <v>6</v>
      </c>
      <c r="B14" s="10"/>
      <c r="C14" s="10"/>
      <c r="D14" s="7"/>
      <c r="E14" s="10"/>
      <c r="F14" s="10"/>
      <c r="G14" s="7"/>
      <c r="H14" s="7"/>
      <c r="I14" s="37"/>
      <c r="J14" s="34"/>
    </row>
    <row r="15" spans="1:10" ht="15.75" x14ac:dyDescent="0.25">
      <c r="A15" s="150" t="s">
        <v>31</v>
      </c>
      <c r="B15" s="151"/>
      <c r="C15" s="151"/>
      <c r="D15" s="96"/>
      <c r="E15" s="151"/>
      <c r="F15" s="151"/>
      <c r="G15" s="96"/>
      <c r="H15" s="96"/>
      <c r="I15" s="153"/>
      <c r="J15" s="95"/>
    </row>
    <row r="16" spans="1:10" ht="15" x14ac:dyDescent="0.2">
      <c r="A16" s="142" t="s">
        <v>8</v>
      </c>
      <c r="B16" s="142"/>
      <c r="C16" s="142"/>
      <c r="D16" s="177">
        <v>200</v>
      </c>
      <c r="E16" s="149">
        <f>SUM(F11+1)</f>
        <v>491876</v>
      </c>
      <c r="F16" s="149">
        <f t="shared" ref="F16:F24" si="5">SUM(E16+D16-1)</f>
        <v>492075</v>
      </c>
      <c r="G16" s="177">
        <v>15</v>
      </c>
      <c r="H16" s="177"/>
      <c r="I16" s="143" t="s">
        <v>47</v>
      </c>
      <c r="J16" s="144">
        <f t="shared" ref="J16:J24" si="6">MOD(D16,25)</f>
        <v>0</v>
      </c>
    </row>
    <row r="17" spans="1:10" ht="15" x14ac:dyDescent="0.2">
      <c r="A17" s="47" t="s">
        <v>9</v>
      </c>
      <c r="B17" s="47"/>
      <c r="C17" s="47"/>
      <c r="D17" s="23">
        <v>50</v>
      </c>
      <c r="E17" s="22">
        <f>SUM(F16+1)</f>
        <v>492076</v>
      </c>
      <c r="F17" s="22">
        <f t="shared" si="5"/>
        <v>492125</v>
      </c>
      <c r="G17" s="23">
        <v>5</v>
      </c>
      <c r="H17" s="23"/>
      <c r="I17" s="57" t="s">
        <v>47</v>
      </c>
      <c r="J17" s="99">
        <f t="shared" si="6"/>
        <v>0</v>
      </c>
    </row>
    <row r="18" spans="1:10" ht="15" x14ac:dyDescent="0.2">
      <c r="A18" s="47" t="s">
        <v>14</v>
      </c>
      <c r="B18" s="47"/>
      <c r="C18" s="47"/>
      <c r="D18" s="23">
        <v>100</v>
      </c>
      <c r="E18" s="22">
        <f t="shared" ref="E18:E20" si="7">SUM(F17+1)</f>
        <v>492126</v>
      </c>
      <c r="F18" s="22">
        <f t="shared" si="5"/>
        <v>492225</v>
      </c>
      <c r="G18" s="23">
        <v>10</v>
      </c>
      <c r="H18" s="23"/>
      <c r="I18" s="57" t="s">
        <v>47</v>
      </c>
      <c r="J18" s="99">
        <f t="shared" si="6"/>
        <v>0</v>
      </c>
    </row>
    <row r="19" spans="1:10" ht="15" x14ac:dyDescent="0.2">
      <c r="A19" s="47" t="s">
        <v>855</v>
      </c>
      <c r="B19" s="47"/>
      <c r="C19" s="47"/>
      <c r="D19" s="23">
        <v>100</v>
      </c>
      <c r="E19" s="22">
        <f t="shared" si="7"/>
        <v>492226</v>
      </c>
      <c r="F19" s="22">
        <f t="shared" si="5"/>
        <v>492325</v>
      </c>
      <c r="G19" s="23">
        <v>10</v>
      </c>
      <c r="H19" s="23"/>
      <c r="I19" s="57" t="s">
        <v>47</v>
      </c>
      <c r="J19" s="99">
        <f t="shared" si="6"/>
        <v>0</v>
      </c>
    </row>
    <row r="20" spans="1:10" ht="15" x14ac:dyDescent="0.2">
      <c r="A20" s="47" t="s">
        <v>852</v>
      </c>
      <c r="B20" s="47"/>
      <c r="C20" s="47"/>
      <c r="D20" s="23">
        <v>50</v>
      </c>
      <c r="E20" s="22">
        <f t="shared" si="7"/>
        <v>492326</v>
      </c>
      <c r="F20" s="22">
        <f t="shared" si="5"/>
        <v>492375</v>
      </c>
      <c r="G20" s="23">
        <v>5</v>
      </c>
      <c r="H20" s="23"/>
      <c r="I20" s="57" t="s">
        <v>47</v>
      </c>
      <c r="J20" s="99">
        <f t="shared" si="6"/>
        <v>0</v>
      </c>
    </row>
    <row r="21" spans="1:10" ht="15" x14ac:dyDescent="0.2">
      <c r="A21" s="10"/>
      <c r="B21" s="10"/>
      <c r="C21" s="10"/>
      <c r="D21" s="7"/>
      <c r="E21" s="27"/>
      <c r="F21" s="27"/>
      <c r="G21" s="7"/>
      <c r="H21" s="7"/>
      <c r="I21" s="37"/>
      <c r="J21" s="34"/>
    </row>
    <row r="22" spans="1:10" ht="15.75" x14ac:dyDescent="0.25">
      <c r="A22" s="36" t="s">
        <v>343</v>
      </c>
      <c r="B22" s="10"/>
      <c r="C22" s="10"/>
      <c r="D22" s="7"/>
      <c r="E22" s="27"/>
      <c r="F22" s="27"/>
      <c r="G22" s="7"/>
      <c r="H22" s="7"/>
      <c r="I22" s="37"/>
      <c r="J22" s="34"/>
    </row>
    <row r="23" spans="1:10" ht="15" x14ac:dyDescent="0.2">
      <c r="A23" s="102" t="s">
        <v>345</v>
      </c>
      <c r="B23" s="47"/>
      <c r="C23" s="47"/>
      <c r="D23" s="23">
        <v>2000</v>
      </c>
      <c r="E23" s="22">
        <f>SUM(F20+1)</f>
        <v>492376</v>
      </c>
      <c r="F23" s="22">
        <f t="shared" si="5"/>
        <v>494375</v>
      </c>
      <c r="G23" s="23">
        <v>50</v>
      </c>
      <c r="H23" s="23">
        <v>400</v>
      </c>
      <c r="I23" s="57" t="s">
        <v>344</v>
      </c>
      <c r="J23" s="99">
        <f t="shared" si="6"/>
        <v>0</v>
      </c>
    </row>
    <row r="24" spans="1:10" ht="15" x14ac:dyDescent="0.2">
      <c r="A24" s="102" t="s">
        <v>649</v>
      </c>
      <c r="B24" s="47"/>
      <c r="C24" s="47"/>
      <c r="D24" s="23">
        <v>900</v>
      </c>
      <c r="E24" s="22">
        <f>SUM(F23+1)</f>
        <v>494376</v>
      </c>
      <c r="F24" s="22">
        <f t="shared" si="5"/>
        <v>495275</v>
      </c>
      <c r="G24" s="23">
        <v>50</v>
      </c>
      <c r="H24" s="23"/>
      <c r="I24" s="57" t="s">
        <v>344</v>
      </c>
      <c r="J24" s="99">
        <f t="shared" si="6"/>
        <v>0</v>
      </c>
    </row>
    <row r="25" spans="1:10" ht="15" x14ac:dyDescent="0.2">
      <c r="A25" s="91"/>
      <c r="B25" s="10"/>
      <c r="C25" s="10"/>
      <c r="D25" s="7"/>
      <c r="E25" s="27"/>
      <c r="F25" s="27"/>
      <c r="G25" s="7"/>
      <c r="H25" s="7"/>
      <c r="I25" s="37"/>
      <c r="J25" s="34"/>
    </row>
    <row r="26" spans="1:10" ht="15.75" x14ac:dyDescent="0.25">
      <c r="A26" s="36" t="s">
        <v>32</v>
      </c>
      <c r="B26" s="10"/>
      <c r="C26" s="10"/>
      <c r="D26" s="7"/>
      <c r="E26" s="10"/>
      <c r="F26" s="10"/>
      <c r="G26" s="7"/>
      <c r="H26" s="7"/>
      <c r="I26" s="37"/>
      <c r="J26" s="10"/>
    </row>
    <row r="27" spans="1:10" ht="15" x14ac:dyDescent="0.2">
      <c r="A27" s="47" t="s">
        <v>10</v>
      </c>
      <c r="B27" s="47"/>
      <c r="C27" s="47"/>
      <c r="D27" s="23">
        <v>50</v>
      </c>
      <c r="E27" s="22">
        <f>SUM(F24+1)</f>
        <v>495276</v>
      </c>
      <c r="F27" s="22">
        <f>SUM(E27+D27-1)</f>
        <v>495325</v>
      </c>
      <c r="G27" s="23">
        <v>5</v>
      </c>
      <c r="H27" s="23"/>
      <c r="I27" s="57" t="s">
        <v>49</v>
      </c>
      <c r="J27" s="99">
        <f>MOD(D27,25)</f>
        <v>0</v>
      </c>
    </row>
    <row r="28" spans="1:10" ht="15" x14ac:dyDescent="0.2">
      <c r="A28" s="47" t="s">
        <v>182</v>
      </c>
      <c r="B28" s="47"/>
      <c r="C28" s="47"/>
      <c r="D28" s="23">
        <v>25</v>
      </c>
      <c r="E28" s="22">
        <f>SUM(F27+1)</f>
        <v>495326</v>
      </c>
      <c r="F28" s="22">
        <f>SUM(E28+D28-1)</f>
        <v>495350</v>
      </c>
      <c r="G28" s="23">
        <v>5</v>
      </c>
      <c r="H28" s="23"/>
      <c r="I28" s="57" t="s">
        <v>49</v>
      </c>
      <c r="J28" s="99">
        <f>MOD(D28,25)</f>
        <v>0</v>
      </c>
    </row>
    <row r="29" spans="1:10" ht="15" x14ac:dyDescent="0.2">
      <c r="A29" s="10"/>
      <c r="B29" s="10"/>
      <c r="C29" s="10"/>
      <c r="D29" s="7"/>
      <c r="E29" s="27"/>
      <c r="F29" s="27"/>
      <c r="G29" s="7"/>
      <c r="H29" s="7"/>
      <c r="I29" s="37"/>
      <c r="J29" s="34"/>
    </row>
    <row r="30" spans="1:10" ht="15.75" x14ac:dyDescent="0.25">
      <c r="A30" s="36" t="s">
        <v>30</v>
      </c>
      <c r="B30" s="10"/>
      <c r="C30" s="10"/>
      <c r="D30" s="7"/>
      <c r="E30" s="10"/>
      <c r="F30" s="10"/>
      <c r="G30" s="7"/>
      <c r="H30" s="7"/>
      <c r="I30" s="37"/>
      <c r="J30" s="10"/>
    </row>
    <row r="31" spans="1:10" ht="15" x14ac:dyDescent="0.2">
      <c r="A31" s="47" t="s">
        <v>7</v>
      </c>
      <c r="B31" s="47"/>
      <c r="C31" s="47"/>
      <c r="D31" s="23">
        <v>25</v>
      </c>
      <c r="E31" s="22">
        <f>SUM(F28+1)</f>
        <v>495351</v>
      </c>
      <c r="F31" s="22">
        <f t="shared" ref="F31:F36" si="8">SUM(E31+D31-1)</f>
        <v>495375</v>
      </c>
      <c r="G31" s="23">
        <v>5</v>
      </c>
      <c r="H31" s="23"/>
      <c r="I31" s="57" t="s">
        <v>48</v>
      </c>
      <c r="J31" s="99">
        <f t="shared" ref="J31:J32" si="9">MOD(D31,25)</f>
        <v>0</v>
      </c>
    </row>
    <row r="32" spans="1:10" ht="15" x14ac:dyDescent="0.2">
      <c r="A32" s="47" t="s">
        <v>34</v>
      </c>
      <c r="B32" s="47"/>
      <c r="C32" s="47"/>
      <c r="D32" s="23">
        <v>25</v>
      </c>
      <c r="E32" s="22">
        <f t="shared" ref="E32" si="10">SUM(F31+1)</f>
        <v>495376</v>
      </c>
      <c r="F32" s="22">
        <f t="shared" si="8"/>
        <v>495400</v>
      </c>
      <c r="G32" s="23">
        <v>5</v>
      </c>
      <c r="H32" s="23"/>
      <c r="I32" s="57" t="s">
        <v>48</v>
      </c>
      <c r="J32" s="99">
        <f t="shared" si="9"/>
        <v>0</v>
      </c>
    </row>
    <row r="33" spans="1:10" ht="15" x14ac:dyDescent="0.2">
      <c r="A33" s="10"/>
      <c r="B33" s="10"/>
      <c r="C33" s="10"/>
      <c r="D33" s="7"/>
      <c r="E33" s="27"/>
      <c r="F33" s="27"/>
      <c r="G33" s="7"/>
      <c r="H33" s="7"/>
      <c r="I33" s="37"/>
      <c r="J33" s="10"/>
    </row>
    <row r="34" spans="1:10" ht="15.75" x14ac:dyDescent="0.25">
      <c r="A34" s="36" t="s">
        <v>33</v>
      </c>
      <c r="B34" s="10"/>
      <c r="C34" s="10"/>
      <c r="D34" s="7"/>
      <c r="E34" s="27"/>
      <c r="F34" s="27"/>
      <c r="G34" s="7"/>
      <c r="H34" s="7"/>
      <c r="I34" s="37"/>
      <c r="J34" s="10"/>
    </row>
    <row r="35" spans="1:10" ht="15" x14ac:dyDescent="0.2">
      <c r="A35" s="47" t="s">
        <v>11</v>
      </c>
      <c r="B35" s="47"/>
      <c r="C35" s="47"/>
      <c r="D35" s="23">
        <v>25</v>
      </c>
      <c r="E35" s="22">
        <f>SUM(F32+1)</f>
        <v>495401</v>
      </c>
      <c r="F35" s="22">
        <f t="shared" si="8"/>
        <v>495425</v>
      </c>
      <c r="G35" s="23">
        <v>5</v>
      </c>
      <c r="H35" s="23"/>
      <c r="I35" s="57" t="s">
        <v>50</v>
      </c>
      <c r="J35" s="99">
        <f>MOD(D35,25)</f>
        <v>0</v>
      </c>
    </row>
    <row r="36" spans="1:10" ht="15.75" thickBot="1" x14ac:dyDescent="0.25">
      <c r="A36" s="103" t="s">
        <v>12</v>
      </c>
      <c r="B36" s="103"/>
      <c r="C36" s="103"/>
      <c r="D36" s="111">
        <v>25</v>
      </c>
      <c r="E36" s="104">
        <f>SUM(F35+1)</f>
        <v>495426</v>
      </c>
      <c r="F36" s="104">
        <f t="shared" si="8"/>
        <v>495450</v>
      </c>
      <c r="G36" s="111">
        <v>5</v>
      </c>
      <c r="H36" s="111"/>
      <c r="I36" s="105" t="s">
        <v>50</v>
      </c>
      <c r="J36" s="106">
        <f>MOD(D36,25)</f>
        <v>0</v>
      </c>
    </row>
    <row r="37" spans="1:10" ht="15.75" x14ac:dyDescent="0.25">
      <c r="A37" s="49" t="s">
        <v>154</v>
      </c>
      <c r="B37" s="10"/>
      <c r="C37" s="10"/>
      <c r="D37" s="178">
        <f>SUM(D16:D36)</f>
        <v>3575</v>
      </c>
      <c r="E37" s="10"/>
      <c r="F37" s="10"/>
      <c r="G37" s="10"/>
      <c r="H37" s="10"/>
      <c r="I37" s="37"/>
      <c r="J37" s="10"/>
    </row>
    <row r="38" spans="1:10" ht="15.75" x14ac:dyDescent="0.25">
      <c r="A38" s="36" t="s">
        <v>155</v>
      </c>
      <c r="B38" s="10"/>
      <c r="C38" s="10"/>
      <c r="D38" s="110">
        <f>D12+D37</f>
        <v>16600</v>
      </c>
      <c r="E38" s="10"/>
      <c r="F38" s="10"/>
      <c r="G38" s="36">
        <f>SUM(G5:G36)</f>
        <v>525</v>
      </c>
      <c r="H38" s="36">
        <f>SUM(H5:H36)</f>
        <v>400</v>
      </c>
      <c r="I38" s="26"/>
      <c r="J38" s="36">
        <f>SUM(J5:J36)</f>
        <v>0</v>
      </c>
    </row>
    <row r="39" spans="1:10" ht="15" x14ac:dyDescent="0.2">
      <c r="A39" s="10"/>
      <c r="B39" s="10"/>
      <c r="C39" s="10"/>
      <c r="D39" s="7"/>
      <c r="E39" s="10"/>
      <c r="F39" s="10"/>
      <c r="G39" s="10"/>
      <c r="H39" s="10"/>
      <c r="I39" s="37"/>
      <c r="J39" s="10"/>
    </row>
    <row r="40" spans="1:10" ht="15" x14ac:dyDescent="0.2">
      <c r="A40" s="10"/>
      <c r="B40" s="10"/>
      <c r="C40" s="10"/>
      <c r="D40" s="7"/>
      <c r="E40" s="10"/>
      <c r="F40" s="10"/>
      <c r="G40" s="10"/>
      <c r="H40" s="10"/>
      <c r="I40" s="37"/>
      <c r="J40" s="10"/>
    </row>
    <row r="41" spans="1:10" ht="15" x14ac:dyDescent="0.2">
      <c r="A41" s="10" t="s">
        <v>40</v>
      </c>
      <c r="B41" s="10"/>
      <c r="C41" s="10"/>
      <c r="D41" s="112">
        <f>F36-E5+1</f>
        <v>16600</v>
      </c>
      <c r="E41" s="10"/>
      <c r="F41" s="10"/>
      <c r="G41" s="10"/>
      <c r="H41" s="10"/>
      <c r="I41" s="37"/>
      <c r="J41" s="10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  <row r="46" spans="1:10" ht="15" x14ac:dyDescent="0.2">
      <c r="A46" s="7"/>
      <c r="B46" s="7"/>
      <c r="C46" s="7"/>
      <c r="D46" s="7"/>
      <c r="E46" s="7"/>
      <c r="F46" s="7"/>
      <c r="G46" s="7"/>
      <c r="H46" s="7"/>
      <c r="I46" s="8"/>
      <c r="J46" s="7"/>
    </row>
    <row r="47" spans="1:10" ht="15" x14ac:dyDescent="0.2">
      <c r="A47" s="7"/>
      <c r="B47" s="7"/>
      <c r="C47" s="7"/>
      <c r="D47" s="7"/>
      <c r="E47" s="7"/>
      <c r="F47" s="7"/>
      <c r="G47" s="7"/>
      <c r="H47" s="7"/>
      <c r="I47" s="8"/>
      <c r="J47" s="7"/>
    </row>
    <row r="48" spans="1:10" ht="15" x14ac:dyDescent="0.2">
      <c r="A48" s="7"/>
      <c r="B48" s="7"/>
      <c r="C48" s="7"/>
      <c r="D48" s="7"/>
      <c r="E48" s="7"/>
      <c r="F48" s="7"/>
      <c r="G48" s="7"/>
      <c r="H48" s="7"/>
      <c r="I48" s="8"/>
      <c r="J48" s="7"/>
    </row>
  </sheetData>
  <sheetProtection sheet="1" selectLockedCells="1"/>
  <mergeCells count="2">
    <mergeCell ref="E3:F3"/>
    <mergeCell ref="H1:I1"/>
  </mergeCells>
  <phoneticPr fontId="0" type="noConversion"/>
  <conditionalFormatting sqref="D5:D11 G5:H11 D16:D20 G16:H20 D23:D24 G23:H24 D27:D28 G27:H28 D31:D32 G31:H32 D35:D36 G35:H36">
    <cfRule type="cellIs" dxfId="36" priority="1" operator="equal">
      <formula>0</formula>
    </cfRule>
  </conditionalFormatting>
  <conditionalFormatting sqref="E5:J11 A15:J20 A23:J24 A27:J28 A31:J32 A35:J36 A5:B11">
    <cfRule type="expression" dxfId="35" priority="2">
      <formula>MOD(ROW(),2)=0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51"/>
  <sheetViews>
    <sheetView topLeftCell="A9" zoomScaleNormal="75" zoomScalePageLayoutView="75" workbookViewId="0">
      <selection activeCell="G45" sqref="G45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8" t="s">
        <v>342</v>
      </c>
      <c r="I1" s="229"/>
      <c r="J1" s="73">
        <f>Totals!B33</f>
        <v>1039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01" t="s">
        <v>669</v>
      </c>
      <c r="B5" s="99">
        <v>3029</v>
      </c>
      <c r="C5" s="108">
        <f>SUM(B5*0.8)</f>
        <v>2423.2000000000003</v>
      </c>
      <c r="D5" s="109">
        <f>MROUND(C5, 25)</f>
        <v>2425</v>
      </c>
      <c r="E5" s="22">
        <f>SUM('HD28-JD3'!F36,1)</f>
        <v>495451</v>
      </c>
      <c r="F5" s="22">
        <f t="shared" ref="F5:F13" si="0">SUM(E5+D5-1)</f>
        <v>497875</v>
      </c>
      <c r="G5" s="23">
        <v>50</v>
      </c>
      <c r="H5" s="23"/>
      <c r="I5" s="57" t="s">
        <v>344</v>
      </c>
      <c r="J5" s="99">
        <f t="shared" ref="J5:J18" si="1">MOD(D5,25)</f>
        <v>0</v>
      </c>
    </row>
    <row r="6" spans="1:10" ht="15" x14ac:dyDescent="0.2">
      <c r="A6" s="98" t="s">
        <v>670</v>
      </c>
      <c r="B6" s="99">
        <v>4305</v>
      </c>
      <c r="C6" s="108">
        <f t="shared" ref="C6:C13" si="2">SUM(B6*0.8)</f>
        <v>3444</v>
      </c>
      <c r="D6" s="109">
        <f t="shared" ref="D6:D13" si="3">MROUND(C6, 25)</f>
        <v>3450</v>
      </c>
      <c r="E6" s="22">
        <f t="shared" ref="E6:E13" si="4">SUM(F5+1)</f>
        <v>497876</v>
      </c>
      <c r="F6" s="22">
        <f t="shared" si="0"/>
        <v>501325</v>
      </c>
      <c r="G6" s="23">
        <v>50</v>
      </c>
      <c r="H6" s="23"/>
      <c r="I6" s="57" t="s">
        <v>344</v>
      </c>
      <c r="J6" s="99">
        <f t="shared" si="1"/>
        <v>0</v>
      </c>
    </row>
    <row r="7" spans="1:10" ht="15" x14ac:dyDescent="0.2">
      <c r="A7" s="98" t="s">
        <v>671</v>
      </c>
      <c r="B7" s="99">
        <v>3032</v>
      </c>
      <c r="C7" s="108">
        <f t="shared" si="2"/>
        <v>2425.6</v>
      </c>
      <c r="D7" s="109">
        <f t="shared" si="3"/>
        <v>2425</v>
      </c>
      <c r="E7" s="22">
        <f t="shared" si="4"/>
        <v>501326</v>
      </c>
      <c r="F7" s="22">
        <f t="shared" si="0"/>
        <v>503750</v>
      </c>
      <c r="G7" s="23">
        <v>50</v>
      </c>
      <c r="H7" s="23"/>
      <c r="I7" s="57" t="s">
        <v>344</v>
      </c>
      <c r="J7" s="99">
        <f t="shared" si="1"/>
        <v>0</v>
      </c>
    </row>
    <row r="8" spans="1:10" ht="15" x14ac:dyDescent="0.2">
      <c r="A8" s="98" t="s">
        <v>672</v>
      </c>
      <c r="B8" s="99">
        <v>1524</v>
      </c>
      <c r="C8" s="108">
        <f t="shared" si="2"/>
        <v>1219.2</v>
      </c>
      <c r="D8" s="109">
        <f t="shared" si="3"/>
        <v>1225</v>
      </c>
      <c r="E8" s="22">
        <f t="shared" si="4"/>
        <v>503751</v>
      </c>
      <c r="F8" s="22">
        <f t="shared" si="0"/>
        <v>504975</v>
      </c>
      <c r="G8" s="23">
        <v>50</v>
      </c>
      <c r="H8" s="23"/>
      <c r="I8" s="57" t="s">
        <v>344</v>
      </c>
      <c r="J8" s="99">
        <f t="shared" si="1"/>
        <v>0</v>
      </c>
    </row>
    <row r="9" spans="1:10" ht="15" x14ac:dyDescent="0.2">
      <c r="A9" s="98" t="s">
        <v>673</v>
      </c>
      <c r="B9" s="99">
        <v>410</v>
      </c>
      <c r="C9" s="108">
        <f t="shared" si="2"/>
        <v>328</v>
      </c>
      <c r="D9" s="109">
        <f t="shared" si="3"/>
        <v>325</v>
      </c>
      <c r="E9" s="22">
        <f t="shared" si="4"/>
        <v>504976</v>
      </c>
      <c r="F9" s="22">
        <f t="shared" si="0"/>
        <v>505300</v>
      </c>
      <c r="G9" s="23">
        <v>50</v>
      </c>
      <c r="H9" s="23"/>
      <c r="I9" s="57" t="s">
        <v>344</v>
      </c>
      <c r="J9" s="99">
        <f t="shared" si="1"/>
        <v>0</v>
      </c>
    </row>
    <row r="10" spans="1:10" ht="15" x14ac:dyDescent="0.2">
      <c r="A10" s="101" t="s">
        <v>674</v>
      </c>
      <c r="B10" s="99">
        <v>1214</v>
      </c>
      <c r="C10" s="108">
        <f t="shared" si="2"/>
        <v>971.2</v>
      </c>
      <c r="D10" s="109">
        <f t="shared" si="3"/>
        <v>975</v>
      </c>
      <c r="E10" s="22">
        <f t="shared" si="4"/>
        <v>505301</v>
      </c>
      <c r="F10" s="22">
        <f t="shared" si="0"/>
        <v>506275</v>
      </c>
      <c r="G10" s="23">
        <v>50</v>
      </c>
      <c r="H10" s="23"/>
      <c r="I10" s="57" t="s">
        <v>344</v>
      </c>
      <c r="J10" s="99">
        <f t="shared" si="1"/>
        <v>0</v>
      </c>
    </row>
    <row r="11" spans="1:10" ht="15" x14ac:dyDescent="0.2">
      <c r="A11" s="98" t="s">
        <v>675</v>
      </c>
      <c r="B11" s="99">
        <v>1192</v>
      </c>
      <c r="C11" s="108">
        <f t="shared" si="2"/>
        <v>953.6</v>
      </c>
      <c r="D11" s="109">
        <f t="shared" si="3"/>
        <v>950</v>
      </c>
      <c r="E11" s="22">
        <f t="shared" si="4"/>
        <v>506276</v>
      </c>
      <c r="F11" s="22">
        <f t="shared" si="0"/>
        <v>507225</v>
      </c>
      <c r="G11" s="23">
        <v>50</v>
      </c>
      <c r="H11" s="23"/>
      <c r="I11" s="57" t="s">
        <v>344</v>
      </c>
      <c r="J11" s="99">
        <f t="shared" si="1"/>
        <v>0</v>
      </c>
    </row>
    <row r="12" spans="1:10" ht="15" x14ac:dyDescent="0.2">
      <c r="A12" s="101" t="s">
        <v>676</v>
      </c>
      <c r="B12" s="99">
        <v>798</v>
      </c>
      <c r="C12" s="108">
        <f t="shared" si="2"/>
        <v>638.40000000000009</v>
      </c>
      <c r="D12" s="109">
        <f t="shared" si="3"/>
        <v>650</v>
      </c>
      <c r="E12" s="22">
        <f t="shared" si="4"/>
        <v>507226</v>
      </c>
      <c r="F12" s="22">
        <f t="shared" si="0"/>
        <v>507875</v>
      </c>
      <c r="G12" s="23">
        <v>50</v>
      </c>
      <c r="H12" s="23"/>
      <c r="I12" s="57" t="s">
        <v>344</v>
      </c>
      <c r="J12" s="99">
        <f t="shared" si="1"/>
        <v>0</v>
      </c>
    </row>
    <row r="13" spans="1:10" ht="15.75" thickBot="1" x14ac:dyDescent="0.25">
      <c r="A13" s="125" t="s">
        <v>677</v>
      </c>
      <c r="B13" s="106">
        <v>1242</v>
      </c>
      <c r="C13" s="124">
        <f t="shared" si="2"/>
        <v>993.6</v>
      </c>
      <c r="D13" s="126">
        <f t="shared" si="3"/>
        <v>1000</v>
      </c>
      <c r="E13" s="104">
        <f t="shared" si="4"/>
        <v>507876</v>
      </c>
      <c r="F13" s="104">
        <f t="shared" si="0"/>
        <v>508875</v>
      </c>
      <c r="G13" s="111">
        <v>50</v>
      </c>
      <c r="H13" s="111"/>
      <c r="I13" s="105" t="s">
        <v>344</v>
      </c>
      <c r="J13" s="106">
        <f t="shared" si="1"/>
        <v>0</v>
      </c>
    </row>
    <row r="14" spans="1:10" ht="15.75" x14ac:dyDescent="0.25">
      <c r="A14" s="49" t="s">
        <v>157</v>
      </c>
      <c r="B14" s="31">
        <f>SUM(B5:B13)</f>
        <v>16746</v>
      </c>
      <c r="C14" s="31"/>
      <c r="D14" s="110">
        <f>SUM(D5:D13)</f>
        <v>13425</v>
      </c>
      <c r="E14" s="10"/>
      <c r="F14" s="10"/>
      <c r="G14" s="7"/>
      <c r="H14" s="7"/>
      <c r="I14" s="37"/>
      <c r="J14" s="34"/>
    </row>
    <row r="15" spans="1:10" ht="15" x14ac:dyDescent="0.2">
      <c r="A15" s="10"/>
      <c r="B15" s="10"/>
      <c r="C15" s="10"/>
      <c r="D15" s="7"/>
      <c r="E15" s="10"/>
      <c r="F15" s="10"/>
      <c r="G15" s="7"/>
      <c r="H15" s="7"/>
      <c r="I15" s="37"/>
      <c r="J15" s="34"/>
    </row>
    <row r="16" spans="1:10" ht="15.75" x14ac:dyDescent="0.25">
      <c r="A16" s="36" t="s">
        <v>6</v>
      </c>
      <c r="B16" s="10"/>
      <c r="C16" s="10"/>
      <c r="D16" s="7"/>
      <c r="E16" s="10"/>
      <c r="F16" s="10"/>
      <c r="G16" s="7"/>
      <c r="H16" s="7"/>
      <c r="I16" s="37"/>
      <c r="J16" s="34"/>
    </row>
    <row r="17" spans="1:10" ht="15.75" x14ac:dyDescent="0.25">
      <c r="A17" s="36" t="s">
        <v>31</v>
      </c>
      <c r="B17" s="10"/>
      <c r="C17" s="10"/>
      <c r="D17" s="7"/>
      <c r="E17" s="10"/>
      <c r="F17" s="10"/>
      <c r="G17" s="7"/>
      <c r="H17" s="7"/>
      <c r="I17" s="37"/>
      <c r="J17" s="34"/>
    </row>
    <row r="18" spans="1:10" ht="15" x14ac:dyDescent="0.2">
      <c r="A18" s="47" t="s">
        <v>8</v>
      </c>
      <c r="B18" s="47"/>
      <c r="C18" s="47"/>
      <c r="D18" s="23">
        <v>200</v>
      </c>
      <c r="E18" s="22">
        <f>SUM(F13+1)</f>
        <v>508876</v>
      </c>
      <c r="F18" s="22">
        <f>SUM(E18+D18-1)</f>
        <v>509075</v>
      </c>
      <c r="G18" s="23">
        <v>15</v>
      </c>
      <c r="H18" s="23"/>
      <c r="I18" s="57" t="s">
        <v>47</v>
      </c>
      <c r="J18" s="99">
        <f t="shared" si="1"/>
        <v>0</v>
      </c>
    </row>
    <row r="19" spans="1:10" ht="15" x14ac:dyDescent="0.2">
      <c r="A19" s="47" t="s">
        <v>9</v>
      </c>
      <c r="B19" s="47"/>
      <c r="C19" s="47"/>
      <c r="D19" s="23">
        <v>50</v>
      </c>
      <c r="E19" s="22">
        <f>SUM(F18+1)</f>
        <v>509076</v>
      </c>
      <c r="F19" s="22">
        <f>SUM(E19+D19-1)</f>
        <v>509125</v>
      </c>
      <c r="G19" s="23">
        <v>5</v>
      </c>
      <c r="H19" s="23"/>
      <c r="I19" s="57" t="s">
        <v>47</v>
      </c>
      <c r="J19" s="99">
        <f>MOD(D19,25)</f>
        <v>0</v>
      </c>
    </row>
    <row r="20" spans="1:10" ht="15" x14ac:dyDescent="0.2">
      <c r="A20" s="47" t="s">
        <v>14</v>
      </c>
      <c r="B20" s="47"/>
      <c r="C20" s="47"/>
      <c r="D20" s="23">
        <v>100</v>
      </c>
      <c r="E20" s="22">
        <f t="shared" ref="E20:E22" si="5">SUM(F19+1)</f>
        <v>509126</v>
      </c>
      <c r="F20" s="22">
        <f t="shared" ref="F20:F22" si="6">SUM(E20+D20-1)</f>
        <v>509225</v>
      </c>
      <c r="G20" s="23">
        <v>5</v>
      </c>
      <c r="H20" s="23"/>
      <c r="I20" s="57" t="s">
        <v>47</v>
      </c>
      <c r="J20" s="99">
        <f>MOD(D20,25)</f>
        <v>0</v>
      </c>
    </row>
    <row r="21" spans="1:10" ht="15" x14ac:dyDescent="0.2">
      <c r="A21" s="47" t="s">
        <v>855</v>
      </c>
      <c r="B21" s="47"/>
      <c r="C21" s="47"/>
      <c r="D21" s="23">
        <v>100</v>
      </c>
      <c r="E21" s="22">
        <f t="shared" si="5"/>
        <v>509226</v>
      </c>
      <c r="F21" s="22">
        <f t="shared" si="6"/>
        <v>509325</v>
      </c>
      <c r="G21" s="23">
        <v>5</v>
      </c>
      <c r="H21" s="23"/>
      <c r="I21" s="57" t="s">
        <v>47</v>
      </c>
      <c r="J21" s="99">
        <f>MOD(D21,25)</f>
        <v>0</v>
      </c>
    </row>
    <row r="22" spans="1:10" ht="15" x14ac:dyDescent="0.2">
      <c r="A22" s="47" t="s">
        <v>852</v>
      </c>
      <c r="B22" s="47"/>
      <c r="C22" s="47"/>
      <c r="D22" s="23">
        <v>50</v>
      </c>
      <c r="E22" s="22">
        <f t="shared" si="5"/>
        <v>509326</v>
      </c>
      <c r="F22" s="22">
        <f t="shared" si="6"/>
        <v>509375</v>
      </c>
      <c r="G22" s="23">
        <v>5</v>
      </c>
      <c r="H22" s="23"/>
      <c r="I22" s="57" t="s">
        <v>47</v>
      </c>
      <c r="J22" s="99">
        <f>MOD(D22,25)</f>
        <v>0</v>
      </c>
    </row>
    <row r="23" spans="1:10" ht="15" x14ac:dyDescent="0.2">
      <c r="A23" s="10"/>
      <c r="B23" s="10"/>
      <c r="C23" s="10"/>
      <c r="D23" s="7"/>
      <c r="E23" s="27"/>
      <c r="F23" s="27"/>
      <c r="G23" s="7"/>
      <c r="H23" s="7"/>
      <c r="I23" s="37"/>
      <c r="J23" s="34"/>
    </row>
    <row r="24" spans="1:10" ht="15.75" x14ac:dyDescent="0.25">
      <c r="A24" s="36" t="s">
        <v>343</v>
      </c>
      <c r="B24" s="10"/>
      <c r="C24" s="10"/>
      <c r="D24" s="7"/>
      <c r="E24" s="27"/>
      <c r="F24" s="27"/>
      <c r="G24" s="7"/>
      <c r="H24" s="7"/>
      <c r="I24" s="37"/>
      <c r="J24" s="34"/>
    </row>
    <row r="25" spans="1:10" ht="15" x14ac:dyDescent="0.2">
      <c r="A25" s="47" t="s">
        <v>345</v>
      </c>
      <c r="B25" s="47"/>
      <c r="C25" s="47"/>
      <c r="D25" s="23">
        <v>1200</v>
      </c>
      <c r="E25" s="22">
        <f>SUM(F22+1)</f>
        <v>509376</v>
      </c>
      <c r="F25" s="22">
        <f t="shared" ref="F25:F27" si="7">SUM(E25+D25-1)</f>
        <v>510575</v>
      </c>
      <c r="G25" s="23">
        <v>50</v>
      </c>
      <c r="H25" s="23">
        <v>400</v>
      </c>
      <c r="I25" s="57" t="s">
        <v>344</v>
      </c>
      <c r="J25" s="99">
        <f t="shared" ref="J25:J27" si="8">MOD(D25,25)</f>
        <v>0</v>
      </c>
    </row>
    <row r="26" spans="1:10" ht="15" x14ac:dyDescent="0.2">
      <c r="A26" s="23" t="s">
        <v>678</v>
      </c>
      <c r="B26" s="47"/>
      <c r="C26" s="47"/>
      <c r="D26" s="23">
        <v>1200</v>
      </c>
      <c r="E26" s="22">
        <f>SUM(F25+1)</f>
        <v>510576</v>
      </c>
      <c r="F26" s="22">
        <f t="shared" si="7"/>
        <v>511775</v>
      </c>
      <c r="G26" s="23">
        <v>50</v>
      </c>
      <c r="H26" s="23"/>
      <c r="I26" s="57" t="s">
        <v>344</v>
      </c>
      <c r="J26" s="99">
        <f t="shared" si="8"/>
        <v>0</v>
      </c>
    </row>
    <row r="27" spans="1:10" ht="15" x14ac:dyDescent="0.2">
      <c r="A27" s="23" t="s">
        <v>679</v>
      </c>
      <c r="B27" s="47"/>
      <c r="C27" s="47"/>
      <c r="D27" s="23">
        <v>600</v>
      </c>
      <c r="E27" s="22">
        <f>SUM(F26+1)</f>
        <v>511776</v>
      </c>
      <c r="F27" s="22">
        <f t="shared" si="7"/>
        <v>512375</v>
      </c>
      <c r="G27" s="23">
        <v>25</v>
      </c>
      <c r="H27" s="23"/>
      <c r="I27" s="57" t="s">
        <v>344</v>
      </c>
      <c r="J27" s="99">
        <f t="shared" si="8"/>
        <v>0</v>
      </c>
    </row>
    <row r="28" spans="1:10" ht="15" x14ac:dyDescent="0.2">
      <c r="A28" s="10"/>
      <c r="B28" s="10"/>
      <c r="C28" s="10"/>
      <c r="D28" s="7"/>
      <c r="E28" s="27"/>
      <c r="F28" s="27"/>
      <c r="G28" s="7"/>
      <c r="H28" s="7"/>
      <c r="I28" s="37"/>
      <c r="J28" s="34"/>
    </row>
    <row r="29" spans="1:10" ht="15.75" x14ac:dyDescent="0.25">
      <c r="A29" s="36" t="s">
        <v>32</v>
      </c>
      <c r="B29" s="10"/>
      <c r="C29" s="10"/>
      <c r="D29" s="7"/>
      <c r="E29" s="10"/>
      <c r="F29" s="10"/>
      <c r="G29" s="7"/>
      <c r="H29" s="7"/>
      <c r="I29" s="37"/>
      <c r="J29" s="10"/>
    </row>
    <row r="30" spans="1:10" ht="15" x14ac:dyDescent="0.2">
      <c r="A30" s="47" t="s">
        <v>10</v>
      </c>
      <c r="B30" s="47"/>
      <c r="C30" s="47"/>
      <c r="D30" s="23">
        <v>50</v>
      </c>
      <c r="E30" s="22">
        <f>SUM(F27+1)</f>
        <v>512376</v>
      </c>
      <c r="F30" s="22">
        <f>SUM(E30+D30-1)</f>
        <v>512425</v>
      </c>
      <c r="G30" s="23">
        <v>5</v>
      </c>
      <c r="H30" s="23"/>
      <c r="I30" s="57" t="s">
        <v>49</v>
      </c>
      <c r="J30" s="99">
        <f>MOD(D30,25)</f>
        <v>0</v>
      </c>
    </row>
    <row r="31" spans="1:10" ht="15" x14ac:dyDescent="0.2">
      <c r="A31" s="47" t="s">
        <v>182</v>
      </c>
      <c r="B31" s="47"/>
      <c r="C31" s="47"/>
      <c r="D31" s="23">
        <v>25</v>
      </c>
      <c r="E31" s="22">
        <f>SUM(F30+1)</f>
        <v>512426</v>
      </c>
      <c r="F31" s="22">
        <f>SUM(E31+D31-1)</f>
        <v>512450</v>
      </c>
      <c r="G31" s="23">
        <v>5</v>
      </c>
      <c r="H31" s="23"/>
      <c r="I31" s="57" t="s">
        <v>49</v>
      </c>
      <c r="J31" s="99">
        <f>MOD(D31,25)</f>
        <v>0</v>
      </c>
    </row>
    <row r="32" spans="1:10" ht="15" x14ac:dyDescent="0.2">
      <c r="A32" s="10"/>
      <c r="B32" s="10"/>
      <c r="C32" s="10"/>
      <c r="D32" s="7"/>
      <c r="E32" s="27"/>
      <c r="F32" s="27"/>
      <c r="G32" s="7"/>
      <c r="H32" s="7"/>
      <c r="I32" s="37"/>
      <c r="J32" s="10"/>
    </row>
    <row r="33" spans="1:10" ht="15.75" x14ac:dyDescent="0.25">
      <c r="A33" s="36" t="s">
        <v>30</v>
      </c>
      <c r="B33" s="10"/>
      <c r="C33" s="10"/>
      <c r="D33" s="7"/>
      <c r="E33" s="10"/>
      <c r="F33" s="10"/>
      <c r="G33" s="7"/>
      <c r="H33" s="7"/>
      <c r="I33" s="37"/>
      <c r="J33" s="10"/>
    </row>
    <row r="34" spans="1:10" ht="15" x14ac:dyDescent="0.2">
      <c r="A34" s="47" t="s">
        <v>7</v>
      </c>
      <c r="B34" s="47"/>
      <c r="C34" s="47"/>
      <c r="D34" s="23">
        <v>25</v>
      </c>
      <c r="E34" s="22">
        <f>SUM(F31+1)</f>
        <v>512451</v>
      </c>
      <c r="F34" s="22">
        <f t="shared" ref="F34:F39" si="9">SUM(E34+D34-1)</f>
        <v>512475</v>
      </c>
      <c r="G34" s="23">
        <v>5</v>
      </c>
      <c r="H34" s="23"/>
      <c r="I34" s="57" t="s">
        <v>48</v>
      </c>
      <c r="J34" s="99">
        <f t="shared" ref="J34:J35" si="10">MOD(D34,25)</f>
        <v>0</v>
      </c>
    </row>
    <row r="35" spans="1:10" ht="15" x14ac:dyDescent="0.2">
      <c r="A35" s="47" t="s">
        <v>34</v>
      </c>
      <c r="B35" s="47"/>
      <c r="C35" s="47"/>
      <c r="D35" s="23">
        <v>25</v>
      </c>
      <c r="E35" s="22">
        <f t="shared" ref="E35" si="11">SUM(F34+1)</f>
        <v>512476</v>
      </c>
      <c r="F35" s="22">
        <f t="shared" si="9"/>
        <v>512500</v>
      </c>
      <c r="G35" s="23">
        <v>5</v>
      </c>
      <c r="H35" s="23"/>
      <c r="I35" s="57" t="s">
        <v>48</v>
      </c>
      <c r="J35" s="99">
        <f t="shared" si="10"/>
        <v>0</v>
      </c>
    </row>
    <row r="36" spans="1:10" ht="15" x14ac:dyDescent="0.2">
      <c r="A36" s="10"/>
      <c r="B36" s="10"/>
      <c r="C36" s="10"/>
      <c r="D36" s="7"/>
      <c r="E36" s="27"/>
      <c r="F36" s="27"/>
      <c r="G36" s="7"/>
      <c r="H36" s="7"/>
      <c r="I36" s="37"/>
      <c r="J36" s="10"/>
    </row>
    <row r="37" spans="1:10" ht="15.75" x14ac:dyDescent="0.25">
      <c r="A37" s="36" t="s">
        <v>33</v>
      </c>
      <c r="B37" s="10"/>
      <c r="C37" s="10"/>
      <c r="D37" s="7"/>
      <c r="E37" s="27"/>
      <c r="F37" s="27"/>
      <c r="G37" s="7"/>
      <c r="H37" s="7"/>
      <c r="I37" s="37"/>
      <c r="J37" s="10"/>
    </row>
    <row r="38" spans="1:10" ht="15" x14ac:dyDescent="0.2">
      <c r="A38" s="47" t="s">
        <v>11</v>
      </c>
      <c r="B38" s="47"/>
      <c r="C38" s="47"/>
      <c r="D38" s="23">
        <v>25</v>
      </c>
      <c r="E38" s="22">
        <f>SUM(F35+1)</f>
        <v>512501</v>
      </c>
      <c r="F38" s="22">
        <f t="shared" si="9"/>
        <v>512525</v>
      </c>
      <c r="G38" s="23">
        <v>5</v>
      </c>
      <c r="H38" s="23"/>
      <c r="I38" s="57" t="s">
        <v>50</v>
      </c>
      <c r="J38" s="99">
        <f>MOD(D38,25)</f>
        <v>0</v>
      </c>
    </row>
    <row r="39" spans="1:10" ht="15.75" thickBot="1" x14ac:dyDescent="0.25">
      <c r="A39" s="103" t="s">
        <v>12</v>
      </c>
      <c r="B39" s="103"/>
      <c r="C39" s="103"/>
      <c r="D39" s="111">
        <v>25</v>
      </c>
      <c r="E39" s="104">
        <f>SUM(F38+1)</f>
        <v>512526</v>
      </c>
      <c r="F39" s="104">
        <f t="shared" si="9"/>
        <v>512550</v>
      </c>
      <c r="G39" s="111">
        <v>5</v>
      </c>
      <c r="H39" s="111"/>
      <c r="I39" s="105" t="s">
        <v>50</v>
      </c>
      <c r="J39" s="106">
        <f>MOD(D39,25)</f>
        <v>0</v>
      </c>
    </row>
    <row r="40" spans="1:10" ht="15.75" x14ac:dyDescent="0.25">
      <c r="A40" s="49" t="s">
        <v>158</v>
      </c>
      <c r="B40" s="10"/>
      <c r="C40" s="10"/>
      <c r="D40" s="110">
        <f>SUM(D17:D39)</f>
        <v>3675</v>
      </c>
      <c r="E40" s="10"/>
      <c r="F40" s="10"/>
      <c r="G40" s="10"/>
      <c r="H40" s="10"/>
      <c r="I40" s="37"/>
      <c r="J40" s="10"/>
    </row>
    <row r="41" spans="1:10" ht="15.75" x14ac:dyDescent="0.25">
      <c r="A41" s="36" t="s">
        <v>159</v>
      </c>
      <c r="B41" s="10"/>
      <c r="C41" s="10"/>
      <c r="D41" s="110">
        <f>D14+D40</f>
        <v>17100</v>
      </c>
      <c r="E41" s="10"/>
      <c r="F41" s="10"/>
      <c r="G41" s="36">
        <f>SUM(G5:G39)</f>
        <v>640</v>
      </c>
      <c r="H41" s="36">
        <f>SUM(H5:H39)</f>
        <v>400</v>
      </c>
      <c r="I41" s="26"/>
      <c r="J41" s="36">
        <f>SUM(J5:J39)</f>
        <v>0</v>
      </c>
    </row>
    <row r="42" spans="1:10" ht="15" x14ac:dyDescent="0.2">
      <c r="A42" s="10"/>
      <c r="B42" s="10"/>
      <c r="C42" s="10"/>
      <c r="D42" s="7"/>
      <c r="E42" s="10"/>
      <c r="F42" s="10"/>
      <c r="G42" s="10"/>
      <c r="H42" s="10"/>
      <c r="I42" s="37"/>
      <c r="J42" s="10"/>
    </row>
    <row r="43" spans="1:10" ht="15" x14ac:dyDescent="0.2">
      <c r="A43" s="10"/>
      <c r="B43" s="10"/>
      <c r="C43" s="10"/>
      <c r="D43" s="7"/>
      <c r="E43" s="10"/>
      <c r="F43" s="10"/>
      <c r="G43" s="10"/>
      <c r="H43" s="10"/>
      <c r="I43" s="37"/>
      <c r="J43" s="10"/>
    </row>
    <row r="44" spans="1:10" ht="15" x14ac:dyDescent="0.2">
      <c r="A44" s="10" t="s">
        <v>40</v>
      </c>
      <c r="B44" s="10"/>
      <c r="C44" s="10"/>
      <c r="D44" s="112">
        <f>F39-E5+1</f>
        <v>17100</v>
      </c>
      <c r="E44" s="10"/>
      <c r="F44" s="10"/>
      <c r="G44" s="10"/>
      <c r="H44" s="10"/>
      <c r="I44" s="37"/>
      <c r="J44" s="10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  <row r="46" spans="1:10" ht="15" x14ac:dyDescent="0.2">
      <c r="A46" s="7"/>
      <c r="B46" s="7"/>
      <c r="C46" s="7"/>
      <c r="D46" s="7"/>
      <c r="E46" s="7"/>
      <c r="F46" s="7"/>
      <c r="G46" s="7"/>
      <c r="H46" s="7"/>
      <c r="I46" s="8"/>
      <c r="J46" s="7"/>
    </row>
    <row r="47" spans="1:10" ht="15" x14ac:dyDescent="0.2">
      <c r="A47" s="7"/>
      <c r="B47" s="7"/>
      <c r="C47" s="7"/>
      <c r="D47" s="7"/>
      <c r="E47" s="7"/>
      <c r="F47" s="7"/>
      <c r="G47" s="7"/>
      <c r="H47" s="7"/>
      <c r="I47" s="8"/>
      <c r="J47" s="7"/>
    </row>
    <row r="48" spans="1:10" ht="15" x14ac:dyDescent="0.2">
      <c r="A48" s="7"/>
      <c r="B48" s="7"/>
      <c r="C48" s="7"/>
      <c r="D48" s="7"/>
      <c r="E48" s="7"/>
      <c r="F48" s="7"/>
      <c r="G48" s="7"/>
      <c r="H48" s="7"/>
      <c r="I48" s="8"/>
      <c r="J48" s="7"/>
    </row>
    <row r="49" spans="1:10" ht="15" x14ac:dyDescent="0.2">
      <c r="A49" s="7"/>
      <c r="B49" s="7"/>
      <c r="C49" s="7"/>
      <c r="D49" s="7"/>
      <c r="E49" s="7"/>
      <c r="F49" s="7"/>
      <c r="G49" s="7"/>
      <c r="H49" s="7"/>
      <c r="I49" s="8"/>
      <c r="J49" s="7"/>
    </row>
    <row r="50" spans="1:10" ht="15" x14ac:dyDescent="0.2">
      <c r="A50" s="7"/>
      <c r="B50" s="7"/>
      <c r="C50" s="7"/>
      <c r="D50" s="7"/>
      <c r="E50" s="7"/>
      <c r="F50" s="7"/>
      <c r="G50" s="7"/>
      <c r="H50" s="7"/>
      <c r="I50" s="8"/>
      <c r="J50" s="7"/>
    </row>
    <row r="51" spans="1:10" ht="15" x14ac:dyDescent="0.2">
      <c r="A51" s="7"/>
      <c r="B51" s="7"/>
      <c r="C51" s="7"/>
      <c r="D51" s="7"/>
      <c r="E51" s="7"/>
      <c r="F51" s="7"/>
      <c r="G51" s="7"/>
      <c r="H51" s="7"/>
      <c r="I51" s="8"/>
      <c r="J51" s="7"/>
    </row>
  </sheetData>
  <sheetProtection sheet="1" selectLockedCells="1"/>
  <mergeCells count="2">
    <mergeCell ref="E3:F3"/>
    <mergeCell ref="H1:I1"/>
  </mergeCells>
  <phoneticPr fontId="0" type="noConversion"/>
  <conditionalFormatting sqref="A5:J13 A17:C17 A18:J22 A25:J27 A30:J31 A34:J35 A38:J39 I17:J17">
    <cfRule type="expression" dxfId="34" priority="2">
      <formula>MOD(ROW(),2)=0</formula>
    </cfRule>
  </conditionalFormatting>
  <conditionalFormatting sqref="C5:D13 G5:H13 C17 C18:D22 G18:H22 C25:D27 G25:H27 C30:D31 G30:H31 C34:D35 G34:H35 C38:D39 G38:H39">
    <cfRule type="cellIs" dxfId="33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2022 GENERAL ELECTION
BALLOT ORDER
House &amp;A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50"/>
  <sheetViews>
    <sheetView zoomScaleNormal="75" zoomScalePageLayoutView="75" workbookViewId="0">
      <selection activeCell="G46" sqref="G46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Totals!B34</f>
        <v>1041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34" t="s">
        <v>680</v>
      </c>
      <c r="B5" s="99">
        <v>3680</v>
      </c>
      <c r="C5" s="108">
        <f>SUM(B5*0.8)</f>
        <v>2944</v>
      </c>
      <c r="D5" s="109">
        <f>MROUND(C5, 25)</f>
        <v>2950</v>
      </c>
      <c r="E5" s="22">
        <f>'HD29-JD3'!F39+1</f>
        <v>512551</v>
      </c>
      <c r="F5" s="22">
        <f t="shared" ref="F5:F12" si="0">SUM(E5+D5-1)</f>
        <v>515500</v>
      </c>
      <c r="G5" s="23">
        <v>50</v>
      </c>
      <c r="H5" s="23"/>
      <c r="I5" s="57" t="s">
        <v>344</v>
      </c>
      <c r="J5" s="99">
        <f t="shared" ref="J5:J12" si="1">MOD(D5,25)</f>
        <v>0</v>
      </c>
    </row>
    <row r="6" spans="1:10" ht="15" x14ac:dyDescent="0.2">
      <c r="A6" s="101" t="s">
        <v>681</v>
      </c>
      <c r="B6" s="99">
        <v>297</v>
      </c>
      <c r="C6" s="108">
        <f t="shared" ref="C6:C12" si="2">SUM(B6*0.8)</f>
        <v>237.60000000000002</v>
      </c>
      <c r="D6" s="109">
        <f t="shared" ref="D6:D12" si="3">MROUND(C6, 25)</f>
        <v>250</v>
      </c>
      <c r="E6" s="22">
        <f t="shared" ref="E6:E12" si="4">SUM(F5+1)</f>
        <v>515501</v>
      </c>
      <c r="F6" s="22">
        <f t="shared" si="0"/>
        <v>515750</v>
      </c>
      <c r="G6" s="23">
        <v>50</v>
      </c>
      <c r="H6" s="23"/>
      <c r="I6" s="57" t="s">
        <v>344</v>
      </c>
      <c r="J6" s="99">
        <f t="shared" si="1"/>
        <v>0</v>
      </c>
    </row>
    <row r="7" spans="1:10" ht="15" x14ac:dyDescent="0.2">
      <c r="A7" s="101" t="s">
        <v>682</v>
      </c>
      <c r="B7" s="99">
        <v>1919</v>
      </c>
      <c r="C7" s="108">
        <f t="shared" si="2"/>
        <v>1535.2</v>
      </c>
      <c r="D7" s="109">
        <f t="shared" si="3"/>
        <v>1525</v>
      </c>
      <c r="E7" s="22">
        <f t="shared" si="4"/>
        <v>515751</v>
      </c>
      <c r="F7" s="22">
        <f t="shared" si="0"/>
        <v>517275</v>
      </c>
      <c r="G7" s="23">
        <v>50</v>
      </c>
      <c r="H7" s="23"/>
      <c r="I7" s="57" t="s">
        <v>344</v>
      </c>
      <c r="J7" s="99">
        <f t="shared" si="1"/>
        <v>0</v>
      </c>
    </row>
    <row r="8" spans="1:10" ht="15" x14ac:dyDescent="0.2">
      <c r="A8" s="101" t="s">
        <v>683</v>
      </c>
      <c r="B8" s="99">
        <v>3756</v>
      </c>
      <c r="C8" s="108">
        <f t="shared" si="2"/>
        <v>3004.8</v>
      </c>
      <c r="D8" s="109">
        <f t="shared" si="3"/>
        <v>3000</v>
      </c>
      <c r="E8" s="22">
        <f t="shared" si="4"/>
        <v>517276</v>
      </c>
      <c r="F8" s="22">
        <f t="shared" si="0"/>
        <v>520275</v>
      </c>
      <c r="G8" s="23">
        <v>50</v>
      </c>
      <c r="H8" s="23"/>
      <c r="I8" s="57" t="s">
        <v>344</v>
      </c>
      <c r="J8" s="99">
        <f t="shared" si="1"/>
        <v>0</v>
      </c>
    </row>
    <row r="9" spans="1:10" ht="15" x14ac:dyDescent="0.2">
      <c r="A9" s="101" t="s">
        <v>684</v>
      </c>
      <c r="B9" s="99">
        <v>678</v>
      </c>
      <c r="C9" s="108">
        <f t="shared" si="2"/>
        <v>542.4</v>
      </c>
      <c r="D9" s="109">
        <f t="shared" si="3"/>
        <v>550</v>
      </c>
      <c r="E9" s="22">
        <f t="shared" si="4"/>
        <v>520276</v>
      </c>
      <c r="F9" s="22">
        <f t="shared" si="0"/>
        <v>520825</v>
      </c>
      <c r="G9" s="23">
        <v>50</v>
      </c>
      <c r="H9" s="23"/>
      <c r="I9" s="57" t="s">
        <v>344</v>
      </c>
      <c r="J9" s="99">
        <f t="shared" si="1"/>
        <v>0</v>
      </c>
    </row>
    <row r="10" spans="1:10" ht="15" x14ac:dyDescent="0.2">
      <c r="A10" s="98" t="s">
        <v>685</v>
      </c>
      <c r="B10" s="99">
        <v>1607</v>
      </c>
      <c r="C10" s="108">
        <f t="shared" si="2"/>
        <v>1285.6000000000001</v>
      </c>
      <c r="D10" s="109">
        <f t="shared" si="3"/>
        <v>1275</v>
      </c>
      <c r="E10" s="22">
        <f t="shared" si="4"/>
        <v>520826</v>
      </c>
      <c r="F10" s="22">
        <f t="shared" si="0"/>
        <v>522100</v>
      </c>
      <c r="G10" s="23">
        <v>50</v>
      </c>
      <c r="H10" s="23"/>
      <c r="I10" s="57" t="s">
        <v>344</v>
      </c>
      <c r="J10" s="99">
        <f t="shared" si="1"/>
        <v>0</v>
      </c>
    </row>
    <row r="11" spans="1:10" ht="15" x14ac:dyDescent="0.2">
      <c r="A11" s="101" t="s">
        <v>686</v>
      </c>
      <c r="B11" s="99">
        <v>1227</v>
      </c>
      <c r="C11" s="108">
        <f t="shared" si="2"/>
        <v>981.6</v>
      </c>
      <c r="D11" s="109">
        <f t="shared" si="3"/>
        <v>975</v>
      </c>
      <c r="E11" s="22">
        <f t="shared" si="4"/>
        <v>522101</v>
      </c>
      <c r="F11" s="22">
        <f t="shared" si="0"/>
        <v>523075</v>
      </c>
      <c r="G11" s="23">
        <v>50</v>
      </c>
      <c r="H11" s="23"/>
      <c r="I11" s="57" t="s">
        <v>344</v>
      </c>
      <c r="J11" s="99">
        <f t="shared" si="1"/>
        <v>0</v>
      </c>
    </row>
    <row r="12" spans="1:10" ht="15.75" thickBot="1" x14ac:dyDescent="0.25">
      <c r="A12" s="125" t="s">
        <v>687</v>
      </c>
      <c r="B12" s="106">
        <v>2357</v>
      </c>
      <c r="C12" s="124">
        <f t="shared" si="2"/>
        <v>1885.6000000000001</v>
      </c>
      <c r="D12" s="126">
        <f t="shared" si="3"/>
        <v>1875</v>
      </c>
      <c r="E12" s="104">
        <f t="shared" si="4"/>
        <v>523076</v>
      </c>
      <c r="F12" s="104">
        <f t="shared" si="0"/>
        <v>524950</v>
      </c>
      <c r="G12" s="111">
        <v>50</v>
      </c>
      <c r="H12" s="111"/>
      <c r="I12" s="105" t="s">
        <v>344</v>
      </c>
      <c r="J12" s="106">
        <f t="shared" si="1"/>
        <v>0</v>
      </c>
    </row>
    <row r="13" spans="1:10" ht="15.75" x14ac:dyDescent="0.25">
      <c r="A13" s="49" t="s">
        <v>160</v>
      </c>
      <c r="B13" s="31">
        <f>SUM(B5:B12)</f>
        <v>15521</v>
      </c>
      <c r="C13" s="31"/>
      <c r="D13" s="110">
        <f>SUM(D5:D12)</f>
        <v>12400</v>
      </c>
      <c r="E13" s="10"/>
      <c r="F13" s="10"/>
      <c r="G13" s="7"/>
      <c r="H13" s="7"/>
      <c r="I13" s="37"/>
      <c r="J13" s="34"/>
    </row>
    <row r="14" spans="1:10" ht="15.75" x14ac:dyDescent="0.25">
      <c r="A14" s="36"/>
      <c r="B14" s="31"/>
      <c r="C14" s="31"/>
      <c r="D14" s="110"/>
      <c r="E14" s="10"/>
      <c r="F14" s="10"/>
      <c r="G14" s="7"/>
      <c r="H14" s="7"/>
      <c r="I14" s="37"/>
      <c r="J14" s="34"/>
    </row>
    <row r="15" spans="1:10" ht="16.5" thickBot="1" x14ac:dyDescent="0.3">
      <c r="A15" s="53" t="s">
        <v>6</v>
      </c>
      <c r="B15" s="10"/>
      <c r="C15" s="10"/>
      <c r="D15" s="7"/>
      <c r="E15" s="10"/>
      <c r="F15" s="10"/>
      <c r="G15" s="7"/>
      <c r="H15" s="7"/>
      <c r="I15" s="37"/>
      <c r="J15" s="10"/>
    </row>
    <row r="16" spans="1:10" ht="15.75" x14ac:dyDescent="0.25">
      <c r="A16" s="36" t="s">
        <v>31</v>
      </c>
      <c r="B16" s="10"/>
      <c r="C16" s="10"/>
      <c r="D16" s="7"/>
      <c r="E16" s="10"/>
      <c r="F16" s="10"/>
      <c r="G16" s="7"/>
      <c r="H16" s="7"/>
      <c r="I16" s="37"/>
      <c r="J16" s="10"/>
    </row>
    <row r="17" spans="1:10" ht="15" x14ac:dyDescent="0.2">
      <c r="A17" s="47" t="s">
        <v>8</v>
      </c>
      <c r="B17" s="47"/>
      <c r="C17" s="47"/>
      <c r="D17" s="23">
        <v>150</v>
      </c>
      <c r="E17" s="22">
        <f>SUM(F12+1)</f>
        <v>524951</v>
      </c>
      <c r="F17" s="22">
        <f>SUM(E17+D17-1)</f>
        <v>525100</v>
      </c>
      <c r="G17" s="23">
        <v>15</v>
      </c>
      <c r="H17" s="23"/>
      <c r="I17" s="57" t="s">
        <v>47</v>
      </c>
      <c r="J17" s="99">
        <f t="shared" ref="J17:J28" si="5">MOD(D17,25)</f>
        <v>0</v>
      </c>
    </row>
    <row r="18" spans="1:10" ht="15" x14ac:dyDescent="0.2">
      <c r="A18" s="47" t="s">
        <v>9</v>
      </c>
      <c r="B18" s="47"/>
      <c r="C18" s="47"/>
      <c r="D18" s="23">
        <v>50</v>
      </c>
      <c r="E18" s="22">
        <f>SUM(F17+1)</f>
        <v>525101</v>
      </c>
      <c r="F18" s="22">
        <f t="shared" ref="F18:F21" si="6">SUM(E18+D18-1)</f>
        <v>525150</v>
      </c>
      <c r="G18" s="23">
        <v>5</v>
      </c>
      <c r="H18" s="23"/>
      <c r="I18" s="57" t="s">
        <v>47</v>
      </c>
      <c r="J18" s="99">
        <f t="shared" si="5"/>
        <v>0</v>
      </c>
    </row>
    <row r="19" spans="1:10" ht="15" x14ac:dyDescent="0.2">
      <c r="A19" s="47" t="s">
        <v>14</v>
      </c>
      <c r="B19" s="47"/>
      <c r="C19" s="47"/>
      <c r="D19" s="23">
        <v>100</v>
      </c>
      <c r="E19" s="22">
        <f t="shared" ref="E19:E21" si="7">SUM(F18+1)</f>
        <v>525151</v>
      </c>
      <c r="F19" s="22">
        <f t="shared" si="6"/>
        <v>525250</v>
      </c>
      <c r="G19" s="23">
        <v>5</v>
      </c>
      <c r="H19" s="23"/>
      <c r="I19" s="57" t="s">
        <v>47</v>
      </c>
      <c r="J19" s="99">
        <f t="shared" si="5"/>
        <v>0</v>
      </c>
    </row>
    <row r="20" spans="1:10" ht="15" x14ac:dyDescent="0.2">
      <c r="A20" s="47" t="s">
        <v>260</v>
      </c>
      <c r="B20" s="47"/>
      <c r="C20" s="47"/>
      <c r="D20" s="23">
        <v>100</v>
      </c>
      <c r="E20" s="22">
        <f t="shared" si="7"/>
        <v>525251</v>
      </c>
      <c r="F20" s="22">
        <f t="shared" si="6"/>
        <v>525350</v>
      </c>
      <c r="G20" s="23">
        <v>5</v>
      </c>
      <c r="H20" s="23"/>
      <c r="I20" s="57" t="s">
        <v>47</v>
      </c>
      <c r="J20" s="99">
        <f t="shared" si="5"/>
        <v>0</v>
      </c>
    </row>
    <row r="21" spans="1:10" ht="15" x14ac:dyDescent="0.2">
      <c r="A21" s="47" t="s">
        <v>852</v>
      </c>
      <c r="B21" s="47"/>
      <c r="C21" s="47"/>
      <c r="D21" s="23">
        <v>50</v>
      </c>
      <c r="E21" s="22">
        <f t="shared" si="7"/>
        <v>525351</v>
      </c>
      <c r="F21" s="22">
        <f t="shared" si="6"/>
        <v>525400</v>
      </c>
      <c r="G21" s="23">
        <v>5</v>
      </c>
      <c r="H21" s="23"/>
      <c r="I21" s="57" t="s">
        <v>47</v>
      </c>
      <c r="J21" s="99">
        <f t="shared" si="5"/>
        <v>0</v>
      </c>
    </row>
    <row r="22" spans="1:10" ht="15" x14ac:dyDescent="0.2">
      <c r="A22" s="10"/>
      <c r="B22" s="10"/>
      <c r="C22" s="10"/>
      <c r="D22" s="7"/>
      <c r="E22" s="27"/>
      <c r="F22" s="27"/>
      <c r="G22" s="7"/>
      <c r="H22" s="7"/>
      <c r="I22" s="37"/>
      <c r="J22" s="34"/>
    </row>
    <row r="23" spans="1:10" ht="15.75" x14ac:dyDescent="0.25">
      <c r="A23" s="36" t="s">
        <v>343</v>
      </c>
      <c r="B23" s="10"/>
      <c r="C23" s="10"/>
      <c r="D23" s="7"/>
      <c r="E23" s="27"/>
      <c r="F23" s="27"/>
      <c r="G23" s="7"/>
      <c r="H23" s="7"/>
      <c r="I23" s="37"/>
      <c r="J23" s="34"/>
    </row>
    <row r="24" spans="1:10" ht="15" x14ac:dyDescent="0.2">
      <c r="A24" s="47" t="s">
        <v>345</v>
      </c>
      <c r="B24" s="47"/>
      <c r="C24" s="47"/>
      <c r="D24" s="23">
        <v>2000</v>
      </c>
      <c r="E24" s="22">
        <f>SUM(F21+1)</f>
        <v>525401</v>
      </c>
      <c r="F24" s="22">
        <f t="shared" ref="F24:F27" si="8">SUM(E24+D24-1)</f>
        <v>527400</v>
      </c>
      <c r="G24" s="23">
        <v>50</v>
      </c>
      <c r="H24" s="23">
        <v>400</v>
      </c>
      <c r="I24" s="57" t="s">
        <v>344</v>
      </c>
      <c r="J24" s="99">
        <f t="shared" si="5"/>
        <v>0</v>
      </c>
    </row>
    <row r="25" spans="1:10" ht="15" x14ac:dyDescent="0.2">
      <c r="A25" s="23" t="s">
        <v>688</v>
      </c>
      <c r="B25" s="47"/>
      <c r="C25" s="47"/>
      <c r="D25" s="23">
        <v>500</v>
      </c>
      <c r="E25" s="22">
        <f>SUM(F24+1)</f>
        <v>527401</v>
      </c>
      <c r="F25" s="22">
        <f t="shared" si="8"/>
        <v>527900</v>
      </c>
      <c r="G25" s="23">
        <v>50</v>
      </c>
      <c r="H25" s="23"/>
      <c r="I25" s="57" t="s">
        <v>344</v>
      </c>
      <c r="J25" s="99">
        <f t="shared" si="5"/>
        <v>0</v>
      </c>
    </row>
    <row r="26" spans="1:10" ht="15" x14ac:dyDescent="0.2">
      <c r="A26" s="23" t="s">
        <v>689</v>
      </c>
      <c r="B26" s="47"/>
      <c r="C26" s="47"/>
      <c r="D26" s="23">
        <v>600</v>
      </c>
      <c r="E26" s="22">
        <f t="shared" ref="E26:E28" si="9">SUM(F25+1)</f>
        <v>527901</v>
      </c>
      <c r="F26" s="22">
        <f t="shared" si="8"/>
        <v>528500</v>
      </c>
      <c r="G26" s="23">
        <v>50</v>
      </c>
      <c r="H26" s="23"/>
      <c r="I26" s="57" t="s">
        <v>344</v>
      </c>
      <c r="J26" s="99">
        <f t="shared" si="5"/>
        <v>0</v>
      </c>
    </row>
    <row r="27" spans="1:10" ht="15" x14ac:dyDescent="0.2">
      <c r="A27" s="23" t="s">
        <v>690</v>
      </c>
      <c r="B27" s="47"/>
      <c r="C27" s="47"/>
      <c r="D27" s="23">
        <v>500</v>
      </c>
      <c r="E27" s="22">
        <f t="shared" si="9"/>
        <v>528501</v>
      </c>
      <c r="F27" s="22">
        <f t="shared" si="8"/>
        <v>529000</v>
      </c>
      <c r="G27" s="23">
        <v>50</v>
      </c>
      <c r="H27" s="23"/>
      <c r="I27" s="57" t="s">
        <v>344</v>
      </c>
      <c r="J27" s="99">
        <f t="shared" si="5"/>
        <v>0</v>
      </c>
    </row>
    <row r="28" spans="1:10" ht="15" x14ac:dyDescent="0.2">
      <c r="A28" s="23" t="s">
        <v>691</v>
      </c>
      <c r="B28" s="47"/>
      <c r="C28" s="47"/>
      <c r="D28" s="23">
        <v>300</v>
      </c>
      <c r="E28" s="22">
        <f t="shared" si="9"/>
        <v>529001</v>
      </c>
      <c r="F28" s="22">
        <f>SUM(E28+D28-1)</f>
        <v>529300</v>
      </c>
      <c r="G28" s="23">
        <v>50</v>
      </c>
      <c r="H28" s="23"/>
      <c r="I28" s="57" t="s">
        <v>344</v>
      </c>
      <c r="J28" s="99">
        <f t="shared" si="5"/>
        <v>0</v>
      </c>
    </row>
    <row r="29" spans="1:10" ht="15" x14ac:dyDescent="0.2">
      <c r="A29" s="94"/>
      <c r="B29" s="10"/>
      <c r="C29" s="10"/>
      <c r="D29" s="7"/>
      <c r="E29" s="27"/>
      <c r="F29" s="27"/>
      <c r="G29" s="7"/>
      <c r="H29" s="7"/>
      <c r="I29" s="37"/>
      <c r="J29" s="34"/>
    </row>
    <row r="30" spans="1:10" ht="15.75" x14ac:dyDescent="0.25">
      <c r="A30" s="36" t="s">
        <v>32</v>
      </c>
      <c r="B30" s="10"/>
      <c r="C30" s="10"/>
      <c r="D30" s="7"/>
      <c r="E30" s="10"/>
      <c r="F30" s="27"/>
      <c r="G30" s="7"/>
      <c r="H30" s="7"/>
      <c r="I30" s="37"/>
      <c r="J30" s="10"/>
    </row>
    <row r="31" spans="1:10" ht="15" x14ac:dyDescent="0.2">
      <c r="A31" s="47" t="s">
        <v>10</v>
      </c>
      <c r="B31" s="47"/>
      <c r="C31" s="47"/>
      <c r="D31" s="23">
        <v>50</v>
      </c>
      <c r="E31" s="22">
        <f>SUM(F28+1)</f>
        <v>529301</v>
      </c>
      <c r="F31" s="22">
        <f t="shared" ref="F31:F40" si="10">SUM(E31+D31-1)</f>
        <v>529350</v>
      </c>
      <c r="G31" s="23">
        <v>5</v>
      </c>
      <c r="H31" s="23"/>
      <c r="I31" s="57" t="s">
        <v>49</v>
      </c>
      <c r="J31" s="99"/>
    </row>
    <row r="32" spans="1:10" ht="15" x14ac:dyDescent="0.2">
      <c r="A32" s="47" t="s">
        <v>182</v>
      </c>
      <c r="B32" s="47"/>
      <c r="C32" s="47"/>
      <c r="D32" s="23">
        <v>25</v>
      </c>
      <c r="E32" s="22">
        <f>SUM(F31+1)</f>
        <v>529351</v>
      </c>
      <c r="F32" s="22">
        <f t="shared" si="10"/>
        <v>529375</v>
      </c>
      <c r="G32" s="23">
        <v>5</v>
      </c>
      <c r="H32" s="23"/>
      <c r="I32" s="57" t="s">
        <v>49</v>
      </c>
      <c r="J32" s="99"/>
    </row>
    <row r="33" spans="1:10" ht="15" x14ac:dyDescent="0.2">
      <c r="A33" s="10"/>
      <c r="B33" s="10"/>
      <c r="C33" s="10"/>
      <c r="E33" s="27"/>
      <c r="F33" s="27"/>
      <c r="I33" s="37"/>
      <c r="J33" s="34"/>
    </row>
    <row r="34" spans="1:10" ht="15.75" x14ac:dyDescent="0.25">
      <c r="A34" s="36" t="s">
        <v>30</v>
      </c>
      <c r="B34" s="10"/>
      <c r="C34" s="10"/>
      <c r="E34" s="27"/>
      <c r="F34" s="27"/>
      <c r="I34" s="37"/>
      <c r="J34" s="34"/>
    </row>
    <row r="35" spans="1:10" ht="15" x14ac:dyDescent="0.2">
      <c r="A35" s="47" t="s">
        <v>7</v>
      </c>
      <c r="B35" s="47"/>
      <c r="C35" s="47"/>
      <c r="D35" s="23">
        <v>25</v>
      </c>
      <c r="E35" s="22">
        <f>SUM(F32+1)</f>
        <v>529376</v>
      </c>
      <c r="F35" s="22">
        <f t="shared" si="10"/>
        <v>529400</v>
      </c>
      <c r="G35" s="23">
        <v>5</v>
      </c>
      <c r="H35" s="23"/>
      <c r="I35" s="57" t="s">
        <v>48</v>
      </c>
      <c r="J35" s="99">
        <f t="shared" ref="J35:J36" si="11">MOD(D35,25)</f>
        <v>0</v>
      </c>
    </row>
    <row r="36" spans="1:10" ht="15" x14ac:dyDescent="0.2">
      <c r="A36" s="47" t="s">
        <v>34</v>
      </c>
      <c r="B36" s="47"/>
      <c r="C36" s="47"/>
      <c r="D36" s="23">
        <v>25</v>
      </c>
      <c r="E36" s="22">
        <f t="shared" ref="E36" si="12">SUM(F35+1)</f>
        <v>529401</v>
      </c>
      <c r="F36" s="22">
        <f t="shared" si="10"/>
        <v>529425</v>
      </c>
      <c r="G36" s="23">
        <v>5</v>
      </c>
      <c r="H36" s="23"/>
      <c r="I36" s="57" t="s">
        <v>48</v>
      </c>
      <c r="J36" s="99">
        <f t="shared" si="11"/>
        <v>0</v>
      </c>
    </row>
    <row r="37" spans="1:10" ht="15" x14ac:dyDescent="0.2">
      <c r="A37" s="10"/>
      <c r="B37" s="10"/>
      <c r="C37" s="10"/>
      <c r="D37" s="7"/>
      <c r="E37" s="27"/>
      <c r="F37" s="27"/>
      <c r="G37" s="7"/>
      <c r="H37" s="7"/>
      <c r="I37" s="37"/>
      <c r="J37" s="10"/>
    </row>
    <row r="38" spans="1:10" ht="15.75" x14ac:dyDescent="0.25">
      <c r="A38" s="36" t="s">
        <v>33</v>
      </c>
      <c r="B38" s="10"/>
      <c r="C38" s="10"/>
      <c r="D38" s="7"/>
      <c r="E38" s="27"/>
      <c r="F38" s="27"/>
      <c r="G38" s="7"/>
      <c r="H38" s="7"/>
      <c r="I38" s="37"/>
      <c r="J38" s="10"/>
    </row>
    <row r="39" spans="1:10" ht="15" x14ac:dyDescent="0.2">
      <c r="A39" s="47" t="s">
        <v>11</v>
      </c>
      <c r="B39" s="47"/>
      <c r="C39" s="47"/>
      <c r="D39" s="23">
        <v>25</v>
      </c>
      <c r="E39" s="22">
        <f>SUM(F36+1)</f>
        <v>529426</v>
      </c>
      <c r="F39" s="22">
        <f t="shared" si="10"/>
        <v>529450</v>
      </c>
      <c r="G39" s="23">
        <v>5</v>
      </c>
      <c r="H39" s="23"/>
      <c r="I39" s="57" t="s">
        <v>50</v>
      </c>
      <c r="J39" s="99">
        <f>MOD(D39,25)</f>
        <v>0</v>
      </c>
    </row>
    <row r="40" spans="1:10" ht="15.75" thickBot="1" x14ac:dyDescent="0.25">
      <c r="A40" s="103" t="s">
        <v>12</v>
      </c>
      <c r="B40" s="103"/>
      <c r="C40" s="103"/>
      <c r="D40" s="111">
        <v>25</v>
      </c>
      <c r="E40" s="104">
        <f>SUM(F39+1)</f>
        <v>529451</v>
      </c>
      <c r="F40" s="104">
        <f t="shared" si="10"/>
        <v>529475</v>
      </c>
      <c r="G40" s="111">
        <v>5</v>
      </c>
      <c r="H40" s="111"/>
      <c r="I40" s="105" t="s">
        <v>50</v>
      </c>
      <c r="J40" s="106">
        <f>MOD(D40,25)</f>
        <v>0</v>
      </c>
    </row>
    <row r="41" spans="1:10" ht="15.75" x14ac:dyDescent="0.25">
      <c r="A41" s="49" t="s">
        <v>161</v>
      </c>
      <c r="B41" s="10"/>
      <c r="C41" s="10"/>
      <c r="D41" s="110">
        <f>SUM(D16:D40)</f>
        <v>4525</v>
      </c>
      <c r="E41" s="10"/>
      <c r="F41" s="10"/>
      <c r="G41" s="10"/>
      <c r="H41" s="10"/>
      <c r="I41" s="37"/>
      <c r="J41" s="10"/>
    </row>
    <row r="42" spans="1:10" ht="15.75" x14ac:dyDescent="0.25">
      <c r="A42" s="36" t="s">
        <v>162</v>
      </c>
      <c r="B42" s="10"/>
      <c r="C42" s="10"/>
      <c r="D42" s="110">
        <f>D13+D41</f>
        <v>16925</v>
      </c>
      <c r="E42" s="10"/>
      <c r="F42" s="10"/>
      <c r="G42" s="36">
        <f>SUM(G5:G40)</f>
        <v>715</v>
      </c>
      <c r="H42" s="36">
        <f>SUM(H5:H40)</f>
        <v>400</v>
      </c>
      <c r="I42" s="26"/>
      <c r="J42" s="36">
        <f>SUM(J5:J40)</f>
        <v>0</v>
      </c>
    </row>
    <row r="43" spans="1:10" ht="15" x14ac:dyDescent="0.2">
      <c r="A43" s="10"/>
      <c r="B43" s="10"/>
      <c r="C43" s="10"/>
      <c r="D43" s="7"/>
      <c r="E43" s="10"/>
      <c r="F43" s="10"/>
      <c r="G43" s="10"/>
      <c r="H43" s="10"/>
      <c r="I43" s="37"/>
      <c r="J43" s="10"/>
    </row>
    <row r="44" spans="1:10" ht="15" x14ac:dyDescent="0.2">
      <c r="A44" s="10"/>
      <c r="B44" s="10"/>
      <c r="C44" s="10"/>
      <c r="D44" s="7"/>
      <c r="E44" s="10"/>
      <c r="F44" s="10"/>
      <c r="G44" s="10"/>
      <c r="H44" s="10"/>
      <c r="I44" s="37"/>
      <c r="J44" s="10"/>
    </row>
    <row r="45" spans="1:10" ht="15" x14ac:dyDescent="0.2">
      <c r="A45" s="10" t="s">
        <v>40</v>
      </c>
      <c r="B45" s="10"/>
      <c r="C45" s="10"/>
      <c r="D45" s="112">
        <f>F40-E5+1</f>
        <v>16925</v>
      </c>
      <c r="E45" s="10"/>
      <c r="F45" s="10"/>
      <c r="G45" s="10"/>
      <c r="H45" s="10"/>
      <c r="I45" s="37"/>
      <c r="J45" s="10"/>
    </row>
    <row r="46" spans="1:10" ht="15" x14ac:dyDescent="0.2">
      <c r="B46" s="7"/>
      <c r="C46" s="7"/>
      <c r="D46" s="7"/>
      <c r="E46" s="7"/>
      <c r="F46" s="7"/>
      <c r="G46" s="7"/>
      <c r="H46" s="7"/>
      <c r="I46" s="8"/>
      <c r="J46" s="7"/>
    </row>
    <row r="47" spans="1:10" ht="15" x14ac:dyDescent="0.2">
      <c r="B47" s="7"/>
      <c r="C47" s="7"/>
      <c r="D47" s="7"/>
      <c r="E47" s="7"/>
      <c r="F47" s="7"/>
      <c r="G47" s="7"/>
      <c r="H47" s="7"/>
      <c r="I47" s="8"/>
      <c r="J47" s="7"/>
    </row>
    <row r="48" spans="1:10" ht="15" x14ac:dyDescent="0.2">
      <c r="A48" s="7"/>
      <c r="B48" s="7"/>
      <c r="C48" s="7"/>
      <c r="D48" s="7"/>
      <c r="E48" s="7"/>
      <c r="F48" s="7"/>
      <c r="G48" s="7"/>
      <c r="H48" s="7"/>
      <c r="I48" s="8"/>
      <c r="J48" s="7"/>
    </row>
    <row r="49" spans="1:1" ht="15" x14ac:dyDescent="0.2">
      <c r="A49" s="7"/>
    </row>
    <row r="50" spans="1:1" ht="15" x14ac:dyDescent="0.2">
      <c r="A50" s="7"/>
    </row>
  </sheetData>
  <sheetProtection sheet="1" selectLockedCells="1"/>
  <mergeCells count="2">
    <mergeCell ref="E3:F3"/>
    <mergeCell ref="H1:I1"/>
  </mergeCells>
  <phoneticPr fontId="0" type="noConversion"/>
  <conditionalFormatting sqref="A5:J12 A17:J21 A24:J28 A31:J32 A35:J36 A39:J40">
    <cfRule type="expression" dxfId="32" priority="2">
      <formula>MOD(ROW(),2)=0</formula>
    </cfRule>
  </conditionalFormatting>
  <conditionalFormatting sqref="C5:D12 G5:H12 C17:D21 G17:H21 C24:D28 G24:H28 C31:D32 G31:H32 C35:D36 G35:H36 C39:D40 G39:H40">
    <cfRule type="cellIs" dxfId="31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47"/>
  <sheetViews>
    <sheetView zoomScaleNormal="75" zoomScalePageLayoutView="75" workbookViewId="0">
      <selection activeCell="G9" sqref="G9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Totals!B35</f>
        <v>1040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98" t="s">
        <v>692</v>
      </c>
      <c r="B5" s="99">
        <v>403</v>
      </c>
      <c r="C5" s="108">
        <f>SUM(B5*0.8)</f>
        <v>322.40000000000003</v>
      </c>
      <c r="D5" s="109">
        <f>MROUND(C5, 25)</f>
        <v>325</v>
      </c>
      <c r="E5" s="22">
        <f>SUM('HD30-JD3'!F40,1)</f>
        <v>529476</v>
      </c>
      <c r="F5" s="22">
        <f t="shared" ref="F5:F8" si="0">SUM(E5+D5-1)</f>
        <v>529800</v>
      </c>
      <c r="G5" s="23">
        <v>50</v>
      </c>
      <c r="H5" s="23"/>
      <c r="I5" s="57" t="s">
        <v>344</v>
      </c>
      <c r="J5" s="99">
        <f t="shared" ref="J5:J8" si="1">MOD(D5,25)</f>
        <v>0</v>
      </c>
    </row>
    <row r="6" spans="1:10" ht="15" x14ac:dyDescent="0.2">
      <c r="A6" s="101" t="s">
        <v>693</v>
      </c>
      <c r="B6" s="99">
        <v>214</v>
      </c>
      <c r="C6" s="108">
        <f t="shared" ref="C6:C8" si="2">SUM(B6*0.8)</f>
        <v>171.20000000000002</v>
      </c>
      <c r="D6" s="109">
        <f t="shared" ref="D6:D8" si="3">MROUND(C6, 25)</f>
        <v>175</v>
      </c>
      <c r="E6" s="22">
        <f>SUM(F5+1)</f>
        <v>529801</v>
      </c>
      <c r="F6" s="22">
        <f t="shared" si="0"/>
        <v>529975</v>
      </c>
      <c r="G6" s="23">
        <v>50</v>
      </c>
      <c r="H6" s="23"/>
      <c r="I6" s="57" t="s">
        <v>344</v>
      </c>
      <c r="J6" s="99">
        <f t="shared" si="1"/>
        <v>0</v>
      </c>
    </row>
    <row r="7" spans="1:10" ht="15" x14ac:dyDescent="0.2">
      <c r="A7" s="101" t="s">
        <v>694</v>
      </c>
      <c r="B7" s="99">
        <v>289</v>
      </c>
      <c r="C7" s="108">
        <f t="shared" si="2"/>
        <v>231.20000000000002</v>
      </c>
      <c r="D7" s="109">
        <f t="shared" si="3"/>
        <v>225</v>
      </c>
      <c r="E7" s="22">
        <f>SUM(F6+1)</f>
        <v>529976</v>
      </c>
      <c r="F7" s="22">
        <f t="shared" si="0"/>
        <v>530200</v>
      </c>
      <c r="G7" s="23">
        <v>50</v>
      </c>
      <c r="H7" s="23"/>
      <c r="I7" s="57" t="s">
        <v>344</v>
      </c>
      <c r="J7" s="99">
        <f t="shared" si="1"/>
        <v>0</v>
      </c>
    </row>
    <row r="8" spans="1:10" ht="15.75" thickBot="1" x14ac:dyDescent="0.25">
      <c r="A8" s="125" t="s">
        <v>695</v>
      </c>
      <c r="B8" s="106">
        <v>921</v>
      </c>
      <c r="C8" s="124">
        <f t="shared" si="2"/>
        <v>736.80000000000007</v>
      </c>
      <c r="D8" s="126">
        <f t="shared" si="3"/>
        <v>725</v>
      </c>
      <c r="E8" s="104">
        <f t="shared" ref="E8" si="4">SUM(F7+1)</f>
        <v>530201</v>
      </c>
      <c r="F8" s="104">
        <f t="shared" si="0"/>
        <v>530925</v>
      </c>
      <c r="G8" s="111">
        <v>50</v>
      </c>
      <c r="H8" s="111"/>
      <c r="I8" s="105" t="s">
        <v>344</v>
      </c>
      <c r="J8" s="106">
        <f t="shared" si="1"/>
        <v>0</v>
      </c>
    </row>
    <row r="9" spans="1:10" ht="15.75" x14ac:dyDescent="0.25">
      <c r="A9" s="49" t="s">
        <v>698</v>
      </c>
      <c r="B9" s="31">
        <f>SUM(B5:B8)</f>
        <v>1827</v>
      </c>
      <c r="C9" s="31"/>
      <c r="D9" s="110">
        <f>SUM(D5:D8)</f>
        <v>1450</v>
      </c>
      <c r="E9" s="10"/>
      <c r="F9" s="10"/>
      <c r="G9" s="7"/>
      <c r="H9" s="7"/>
      <c r="I9" s="37"/>
      <c r="J9" s="34"/>
    </row>
    <row r="10" spans="1:10" ht="15" x14ac:dyDescent="0.2">
      <c r="A10" s="10"/>
      <c r="B10" s="10"/>
      <c r="C10" s="10"/>
      <c r="D10" s="7"/>
      <c r="E10" s="10"/>
      <c r="F10" s="10"/>
      <c r="G10" s="7"/>
      <c r="H10" s="7"/>
      <c r="I10" s="37"/>
      <c r="J10" s="34"/>
    </row>
    <row r="11" spans="1:10" ht="16.5" thickBot="1" x14ac:dyDescent="0.3">
      <c r="A11" s="53" t="s">
        <v>6</v>
      </c>
      <c r="B11" s="10"/>
      <c r="C11" s="10"/>
      <c r="D11" s="7"/>
      <c r="E11" s="10"/>
      <c r="F11" s="10"/>
      <c r="G11" s="7"/>
      <c r="H11" s="7"/>
      <c r="I11" s="37"/>
      <c r="J11" s="34"/>
    </row>
    <row r="12" spans="1:10" ht="15.75" x14ac:dyDescent="0.25">
      <c r="A12" s="36" t="s">
        <v>31</v>
      </c>
      <c r="B12" s="10"/>
      <c r="C12" s="10"/>
      <c r="D12" s="7"/>
      <c r="E12" s="10"/>
      <c r="F12" s="10"/>
      <c r="G12" s="7"/>
      <c r="H12" s="7"/>
      <c r="I12" s="37"/>
      <c r="J12" s="10"/>
    </row>
    <row r="13" spans="1:10" ht="15" x14ac:dyDescent="0.2">
      <c r="A13" s="47" t="s">
        <v>8</v>
      </c>
      <c r="B13" s="47"/>
      <c r="C13" s="47"/>
      <c r="D13" s="23">
        <v>75</v>
      </c>
      <c r="E13" s="22">
        <f>SUM(F8+1)</f>
        <v>530926</v>
      </c>
      <c r="F13" s="22">
        <f t="shared" ref="F13:F22" si="5">SUM(E13+D13-1)</f>
        <v>531000</v>
      </c>
      <c r="G13" s="23">
        <v>15</v>
      </c>
      <c r="H13" s="23"/>
      <c r="I13" s="57" t="s">
        <v>47</v>
      </c>
      <c r="J13" s="99">
        <f t="shared" ref="J13:J22" si="6">MOD(D13,25)</f>
        <v>0</v>
      </c>
    </row>
    <row r="14" spans="1:10" ht="15" x14ac:dyDescent="0.2">
      <c r="A14" s="47" t="s">
        <v>9</v>
      </c>
      <c r="B14" s="47"/>
      <c r="C14" s="47"/>
      <c r="D14" s="23">
        <v>25</v>
      </c>
      <c r="E14" s="22">
        <f t="shared" ref="E14:E17" si="7">SUM(F13+1)</f>
        <v>531001</v>
      </c>
      <c r="F14" s="22">
        <f t="shared" si="5"/>
        <v>531025</v>
      </c>
      <c r="G14" s="23">
        <v>5</v>
      </c>
      <c r="H14" s="23"/>
      <c r="I14" s="57" t="s">
        <v>47</v>
      </c>
      <c r="J14" s="99">
        <f t="shared" si="6"/>
        <v>0</v>
      </c>
    </row>
    <row r="15" spans="1:10" ht="15" x14ac:dyDescent="0.2">
      <c r="A15" s="47" t="s">
        <v>14</v>
      </c>
      <c r="B15" s="47"/>
      <c r="C15" s="47"/>
      <c r="D15" s="23">
        <v>25</v>
      </c>
      <c r="E15" s="22">
        <f t="shared" si="7"/>
        <v>531026</v>
      </c>
      <c r="F15" s="22">
        <f t="shared" si="5"/>
        <v>531050</v>
      </c>
      <c r="G15" s="23">
        <v>5</v>
      </c>
      <c r="H15" s="23"/>
      <c r="I15" s="57" t="s">
        <v>47</v>
      </c>
      <c r="J15" s="99">
        <f t="shared" si="6"/>
        <v>0</v>
      </c>
    </row>
    <row r="16" spans="1:10" ht="15" x14ac:dyDescent="0.2">
      <c r="A16" s="47" t="s">
        <v>260</v>
      </c>
      <c r="B16" s="47"/>
      <c r="C16" s="47"/>
      <c r="D16" s="23">
        <v>25</v>
      </c>
      <c r="E16" s="22">
        <f t="shared" si="7"/>
        <v>531051</v>
      </c>
      <c r="F16" s="22">
        <f t="shared" si="5"/>
        <v>531075</v>
      </c>
      <c r="G16" s="23">
        <v>5</v>
      </c>
      <c r="H16" s="23"/>
      <c r="I16" s="57" t="s">
        <v>47</v>
      </c>
      <c r="J16" s="99">
        <f t="shared" si="6"/>
        <v>0</v>
      </c>
    </row>
    <row r="17" spans="1:10" ht="15" x14ac:dyDescent="0.2">
      <c r="A17" s="47" t="s">
        <v>852</v>
      </c>
      <c r="B17" s="47"/>
      <c r="C17" s="47"/>
      <c r="D17" s="23">
        <v>25</v>
      </c>
      <c r="E17" s="22">
        <f t="shared" si="7"/>
        <v>531076</v>
      </c>
      <c r="F17" s="22">
        <f t="shared" si="5"/>
        <v>531100</v>
      </c>
      <c r="G17" s="23">
        <v>5</v>
      </c>
      <c r="H17" s="23"/>
      <c r="I17" s="57" t="s">
        <v>47</v>
      </c>
      <c r="J17" s="99">
        <f t="shared" si="6"/>
        <v>0</v>
      </c>
    </row>
    <row r="18" spans="1:10" ht="15" x14ac:dyDescent="0.2">
      <c r="A18" s="10"/>
      <c r="B18" s="10"/>
      <c r="C18" s="10"/>
      <c r="D18" s="7"/>
      <c r="E18" s="27"/>
      <c r="F18" s="27"/>
      <c r="G18" s="7"/>
      <c r="H18" s="7"/>
      <c r="I18" s="37"/>
      <c r="J18" s="34"/>
    </row>
    <row r="19" spans="1:10" ht="15.75" x14ac:dyDescent="0.25">
      <c r="A19" s="36" t="s">
        <v>343</v>
      </c>
      <c r="B19" s="10"/>
      <c r="C19" s="10"/>
      <c r="D19" s="7"/>
      <c r="E19" s="27"/>
      <c r="F19" s="27"/>
      <c r="G19" s="7"/>
      <c r="H19" s="7"/>
      <c r="I19" s="37"/>
      <c r="J19" s="34"/>
    </row>
    <row r="20" spans="1:10" ht="15" x14ac:dyDescent="0.2">
      <c r="A20" s="47" t="s">
        <v>345</v>
      </c>
      <c r="B20" s="47"/>
      <c r="C20" s="47"/>
      <c r="D20" s="23">
        <v>50</v>
      </c>
      <c r="E20" s="22">
        <f>SUM(F17+1)</f>
        <v>531101</v>
      </c>
      <c r="F20" s="22">
        <f t="shared" si="5"/>
        <v>531150</v>
      </c>
      <c r="G20" s="23">
        <v>25</v>
      </c>
      <c r="H20" s="23">
        <v>200</v>
      </c>
      <c r="I20" s="57" t="s">
        <v>344</v>
      </c>
      <c r="J20" s="99">
        <f t="shared" si="6"/>
        <v>0</v>
      </c>
    </row>
    <row r="21" spans="1:10" ht="15" x14ac:dyDescent="0.2">
      <c r="A21" s="23" t="s">
        <v>696</v>
      </c>
      <c r="B21" s="47"/>
      <c r="C21" s="47"/>
      <c r="D21" s="23">
        <v>100</v>
      </c>
      <c r="E21" s="22">
        <f>SUM(F20+1)</f>
        <v>531151</v>
      </c>
      <c r="F21" s="22">
        <f t="shared" si="5"/>
        <v>531250</v>
      </c>
      <c r="G21" s="23">
        <v>25</v>
      </c>
      <c r="H21" s="23"/>
      <c r="I21" s="57" t="s">
        <v>344</v>
      </c>
      <c r="J21" s="99">
        <f t="shared" si="6"/>
        <v>0</v>
      </c>
    </row>
    <row r="22" spans="1:10" ht="15" x14ac:dyDescent="0.2">
      <c r="A22" s="23" t="s">
        <v>697</v>
      </c>
      <c r="B22" s="47"/>
      <c r="C22" s="47"/>
      <c r="D22" s="23">
        <v>200</v>
      </c>
      <c r="E22" s="22">
        <f>SUM(F21+1)</f>
        <v>531251</v>
      </c>
      <c r="F22" s="22">
        <f t="shared" si="5"/>
        <v>531450</v>
      </c>
      <c r="G22" s="23">
        <v>25</v>
      </c>
      <c r="H22" s="23"/>
      <c r="I22" s="57" t="s">
        <v>344</v>
      </c>
      <c r="J22" s="99">
        <f t="shared" si="6"/>
        <v>0</v>
      </c>
    </row>
    <row r="23" spans="1:10" ht="15" x14ac:dyDescent="0.2">
      <c r="A23" s="10"/>
      <c r="B23" s="10"/>
      <c r="C23" s="10"/>
      <c r="D23" s="7"/>
      <c r="E23" s="27"/>
      <c r="F23" s="27"/>
      <c r="G23" s="7"/>
      <c r="H23" s="7"/>
      <c r="I23" s="37"/>
      <c r="J23" s="34"/>
    </row>
    <row r="24" spans="1:10" ht="15.75" x14ac:dyDescent="0.25">
      <c r="A24" s="36" t="s">
        <v>32</v>
      </c>
      <c r="B24" s="10"/>
      <c r="C24" s="10"/>
      <c r="D24" s="7"/>
      <c r="E24" s="10"/>
      <c r="F24" s="10"/>
      <c r="G24" s="7"/>
      <c r="H24" s="7"/>
      <c r="I24" s="37"/>
      <c r="J24" s="34"/>
    </row>
    <row r="25" spans="1:10" ht="15" x14ac:dyDescent="0.2">
      <c r="A25" s="47" t="s">
        <v>10</v>
      </c>
      <c r="B25" s="47"/>
      <c r="C25" s="47"/>
      <c r="D25" s="23">
        <v>25</v>
      </c>
      <c r="E25" s="22">
        <f>SUM(F22+1)</f>
        <v>531451</v>
      </c>
      <c r="F25" s="22">
        <f>SUM(E25+D25-1)</f>
        <v>531475</v>
      </c>
      <c r="G25" s="23">
        <v>5</v>
      </c>
      <c r="H25" s="23"/>
      <c r="I25" s="57" t="s">
        <v>49</v>
      </c>
      <c r="J25" s="99">
        <f>MOD(D25,25)</f>
        <v>0</v>
      </c>
    </row>
    <row r="26" spans="1:10" ht="15" x14ac:dyDescent="0.2">
      <c r="A26" s="47" t="s">
        <v>182</v>
      </c>
      <c r="B26" s="47"/>
      <c r="C26" s="47"/>
      <c r="D26" s="23">
        <v>25</v>
      </c>
      <c r="E26" s="22">
        <f>SUM(F25+1)</f>
        <v>531476</v>
      </c>
      <c r="F26" s="22">
        <f>SUM(E26+D26-1)</f>
        <v>531500</v>
      </c>
      <c r="G26" s="23">
        <v>5</v>
      </c>
      <c r="H26" s="23"/>
      <c r="I26" s="57" t="s">
        <v>49</v>
      </c>
      <c r="J26" s="99">
        <f>MOD(D26,25)</f>
        <v>0</v>
      </c>
    </row>
    <row r="27" spans="1:10" ht="15" x14ac:dyDescent="0.2">
      <c r="A27" s="10"/>
      <c r="B27" s="10"/>
      <c r="C27" s="10"/>
      <c r="D27" s="7"/>
      <c r="E27" s="27"/>
      <c r="F27" s="27"/>
      <c r="G27" s="7"/>
      <c r="H27" s="7"/>
      <c r="I27" s="37"/>
      <c r="J27" s="34"/>
    </row>
    <row r="28" spans="1:10" ht="15.75" x14ac:dyDescent="0.25">
      <c r="A28" s="36" t="s">
        <v>30</v>
      </c>
      <c r="B28" s="10"/>
      <c r="C28" s="10"/>
      <c r="D28" s="7"/>
      <c r="E28" s="27"/>
      <c r="F28" s="27"/>
      <c r="G28" s="7"/>
      <c r="H28" s="7"/>
      <c r="I28" s="37"/>
      <c r="J28" s="34"/>
    </row>
    <row r="29" spans="1:10" ht="15" x14ac:dyDescent="0.2">
      <c r="A29" s="47" t="s">
        <v>7</v>
      </c>
      <c r="B29" s="47"/>
      <c r="C29" s="47"/>
      <c r="D29" s="23">
        <v>25</v>
      </c>
      <c r="E29" s="22">
        <f>SUM(F26+1)</f>
        <v>531501</v>
      </c>
      <c r="F29" s="22">
        <f t="shared" ref="F29:F30" si="8">SUM(E29+D29-1)</f>
        <v>531525</v>
      </c>
      <c r="G29" s="23">
        <v>5</v>
      </c>
      <c r="H29" s="23"/>
      <c r="I29" s="57" t="s">
        <v>48</v>
      </c>
      <c r="J29" s="99">
        <f t="shared" ref="J29:J30" si="9">MOD(D29,25)</f>
        <v>0</v>
      </c>
    </row>
    <row r="30" spans="1:10" ht="15" x14ac:dyDescent="0.2">
      <c r="A30" s="47" t="s">
        <v>34</v>
      </c>
      <c r="B30" s="47"/>
      <c r="C30" s="47"/>
      <c r="D30" s="23">
        <v>25</v>
      </c>
      <c r="E30" s="22">
        <f t="shared" ref="E30" si="10">SUM(F29+1)</f>
        <v>531526</v>
      </c>
      <c r="F30" s="22">
        <f t="shared" si="8"/>
        <v>531550</v>
      </c>
      <c r="G30" s="23">
        <v>5</v>
      </c>
      <c r="H30" s="23"/>
      <c r="I30" s="57" t="s">
        <v>48</v>
      </c>
      <c r="J30" s="99">
        <f t="shared" si="9"/>
        <v>0</v>
      </c>
    </row>
    <row r="31" spans="1:10" ht="15" x14ac:dyDescent="0.2">
      <c r="A31" s="10"/>
      <c r="B31" s="10"/>
      <c r="C31" s="10"/>
      <c r="D31" s="7"/>
      <c r="E31" s="27"/>
      <c r="F31" s="27"/>
      <c r="G31" s="7"/>
      <c r="H31" s="7"/>
      <c r="I31" s="37"/>
      <c r="J31" s="10"/>
    </row>
    <row r="32" spans="1:10" ht="15.75" x14ac:dyDescent="0.25">
      <c r="A32" s="36" t="s">
        <v>33</v>
      </c>
      <c r="B32" s="10"/>
      <c r="C32" s="10"/>
      <c r="D32" s="7"/>
      <c r="E32" s="27"/>
      <c r="F32" s="27"/>
      <c r="G32" s="7"/>
      <c r="H32" s="7"/>
      <c r="I32" s="37"/>
      <c r="J32" s="10"/>
    </row>
    <row r="33" spans="1:10" ht="15" x14ac:dyDescent="0.2">
      <c r="A33" s="47" t="s">
        <v>11</v>
      </c>
      <c r="B33" s="47"/>
      <c r="C33" s="47"/>
      <c r="D33" s="23">
        <v>25</v>
      </c>
      <c r="E33" s="22">
        <f>SUM(F30+1)</f>
        <v>531551</v>
      </c>
      <c r="F33" s="22">
        <f>SUM(E33+D33-1)</f>
        <v>531575</v>
      </c>
      <c r="G33" s="23">
        <v>5</v>
      </c>
      <c r="H33" s="23"/>
      <c r="I33" s="57" t="s">
        <v>50</v>
      </c>
      <c r="J33" s="99">
        <f>MOD(D33,25)</f>
        <v>0</v>
      </c>
    </row>
    <row r="34" spans="1:10" ht="15.75" thickBot="1" x14ac:dyDescent="0.25">
      <c r="A34" s="103" t="s">
        <v>12</v>
      </c>
      <c r="B34" s="103"/>
      <c r="C34" s="103"/>
      <c r="D34" s="111">
        <v>25</v>
      </c>
      <c r="E34" s="104">
        <f>SUM(F33+1)</f>
        <v>531576</v>
      </c>
      <c r="F34" s="104">
        <f>SUM(E34+D34-1)</f>
        <v>531600</v>
      </c>
      <c r="G34" s="111">
        <v>5</v>
      </c>
      <c r="H34" s="111"/>
      <c r="I34" s="105" t="s">
        <v>50</v>
      </c>
      <c r="J34" s="106">
        <f>MOD(D34,25)</f>
        <v>0</v>
      </c>
    </row>
    <row r="35" spans="1:10" ht="15.75" x14ac:dyDescent="0.25">
      <c r="A35" s="49" t="s">
        <v>699</v>
      </c>
      <c r="B35" s="10"/>
      <c r="C35" s="10"/>
      <c r="D35" s="110">
        <f>SUM(D13:D34)</f>
        <v>675</v>
      </c>
      <c r="E35" s="10"/>
      <c r="F35" s="10"/>
      <c r="G35" s="10"/>
      <c r="H35" s="10"/>
      <c r="I35" s="37"/>
      <c r="J35" s="10"/>
    </row>
    <row r="36" spans="1:10" ht="15.75" x14ac:dyDescent="0.25">
      <c r="A36" s="36" t="s">
        <v>700</v>
      </c>
      <c r="B36" s="10"/>
      <c r="C36" s="10"/>
      <c r="D36" s="110">
        <f>D9+D35</f>
        <v>2125</v>
      </c>
      <c r="E36" s="10"/>
      <c r="F36" s="10"/>
      <c r="G36" s="36">
        <f>SUM(G5:G34)</f>
        <v>340</v>
      </c>
      <c r="H36" s="36">
        <f>SUM(H5:H34)</f>
        <v>200</v>
      </c>
      <c r="I36" s="26"/>
      <c r="J36" s="36">
        <f>SUM(J5:J34)</f>
        <v>0</v>
      </c>
    </row>
    <row r="37" spans="1:10" ht="15" x14ac:dyDescent="0.2">
      <c r="A37" s="10"/>
      <c r="B37" s="10"/>
      <c r="C37" s="10"/>
      <c r="D37" s="7"/>
      <c r="E37" s="10"/>
      <c r="F37" s="10"/>
      <c r="G37" s="10"/>
      <c r="H37" s="10"/>
      <c r="I37" s="37"/>
      <c r="J37" s="10"/>
    </row>
    <row r="38" spans="1:10" ht="15" x14ac:dyDescent="0.2">
      <c r="A38" s="10"/>
      <c r="B38" s="10"/>
      <c r="C38" s="10"/>
      <c r="D38" s="7"/>
      <c r="E38" s="10"/>
      <c r="F38" s="10"/>
      <c r="G38" s="10"/>
      <c r="H38" s="10"/>
      <c r="I38" s="37"/>
      <c r="J38" s="10"/>
    </row>
    <row r="39" spans="1:10" ht="15" x14ac:dyDescent="0.2">
      <c r="A39" s="10" t="s">
        <v>40</v>
      </c>
      <c r="B39" s="10"/>
      <c r="C39" s="10"/>
      <c r="D39" s="112">
        <f>F34-E5+1</f>
        <v>2125</v>
      </c>
      <c r="E39" s="10"/>
      <c r="F39" s="10"/>
      <c r="G39" s="10"/>
      <c r="H39" s="10"/>
      <c r="I39" s="37"/>
      <c r="J39" s="10"/>
    </row>
    <row r="40" spans="1:10" ht="15" x14ac:dyDescent="0.2">
      <c r="A40" s="7"/>
      <c r="B40" s="7"/>
      <c r="C40" s="7"/>
      <c r="D40" s="7"/>
      <c r="E40" s="7"/>
      <c r="F40" s="7"/>
      <c r="G40" s="7"/>
      <c r="H40" s="7"/>
      <c r="I40" s="8"/>
      <c r="J40" s="7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  <row r="45" spans="1:10" ht="15" x14ac:dyDescent="0.2">
      <c r="A45" s="7"/>
      <c r="B45" s="7"/>
      <c r="C45" s="7"/>
      <c r="D45" s="7"/>
      <c r="E45" s="7"/>
      <c r="F45" s="7"/>
      <c r="G45" s="7"/>
      <c r="H45" s="7"/>
      <c r="I45" s="8"/>
      <c r="J45" s="7"/>
    </row>
    <row r="46" spans="1:10" ht="15" x14ac:dyDescent="0.2">
      <c r="A46" s="7"/>
      <c r="B46" s="7"/>
      <c r="C46" s="7"/>
      <c r="D46" s="7"/>
      <c r="E46" s="7"/>
      <c r="F46" s="7"/>
      <c r="G46" s="7"/>
      <c r="H46" s="7"/>
      <c r="I46" s="8"/>
      <c r="J46" s="7"/>
    </row>
    <row r="47" spans="1:10" ht="15" x14ac:dyDescent="0.2">
      <c r="A47" s="7"/>
      <c r="B47" s="7"/>
      <c r="C47" s="7"/>
      <c r="D47" s="7"/>
      <c r="E47" s="7"/>
      <c r="F47" s="7"/>
      <c r="G47" s="7"/>
      <c r="H47" s="7"/>
      <c r="I47" s="8"/>
      <c r="J47" s="7"/>
    </row>
  </sheetData>
  <sheetProtection sheet="1" selectLockedCells="1"/>
  <mergeCells count="2">
    <mergeCell ref="E3:F3"/>
    <mergeCell ref="H1:I1"/>
  </mergeCells>
  <phoneticPr fontId="0" type="noConversion"/>
  <conditionalFormatting sqref="A5:J8 A13:J17 A20:J22 A25:J26 A29:J30 A33:J34">
    <cfRule type="expression" dxfId="30" priority="2">
      <formula>MOD(ROW(),2)=0</formula>
    </cfRule>
  </conditionalFormatting>
  <conditionalFormatting sqref="C5:D8 G5:H8 C13:D17 G13:H17 C20:D22 G20:H22 C25:D26 G25:H26 C29:D30 G29:H30 C33:D34 G33:H34">
    <cfRule type="cellIs" dxfId="29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41"/>
  <sheetViews>
    <sheetView topLeftCell="A2" zoomScaleNormal="75" zoomScalePageLayoutView="75" workbookViewId="0">
      <selection activeCell="G38" sqref="G38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Totals!B36</f>
        <v>1042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7" t="s">
        <v>346</v>
      </c>
      <c r="B5" s="99">
        <v>3194</v>
      </c>
      <c r="C5" s="108">
        <f>SUM(B5*0.8)</f>
        <v>2555.2000000000003</v>
      </c>
      <c r="D5" s="109">
        <f>MROUND(C5, 25)</f>
        <v>2550</v>
      </c>
      <c r="E5" s="22">
        <f>SUM('HD30-JD4'!F34,1)</f>
        <v>531601</v>
      </c>
      <c r="F5" s="22">
        <f t="shared" ref="F5:F8" si="0">SUM(E5+D5-1)</f>
        <v>534150</v>
      </c>
      <c r="G5" s="23">
        <v>50</v>
      </c>
      <c r="H5" s="23"/>
      <c r="I5" s="57" t="s">
        <v>49</v>
      </c>
      <c r="J5" s="99">
        <f t="shared" ref="J5:J8" si="1">MOD(D5,25)</f>
        <v>0</v>
      </c>
    </row>
    <row r="6" spans="1:10" ht="15" x14ac:dyDescent="0.2">
      <c r="A6" s="145" t="s">
        <v>701</v>
      </c>
      <c r="B6" s="99">
        <v>3943</v>
      </c>
      <c r="C6" s="108">
        <f t="shared" ref="C6:C8" si="2">SUM(B6*0.8)</f>
        <v>3154.4</v>
      </c>
      <c r="D6" s="109">
        <f t="shared" ref="D6:D8" si="3">MROUND(C6, 25)</f>
        <v>3150</v>
      </c>
      <c r="E6" s="22">
        <f t="shared" ref="E6:E8" si="4">SUM(F5+1)</f>
        <v>534151</v>
      </c>
      <c r="F6" s="22">
        <f t="shared" si="0"/>
        <v>537300</v>
      </c>
      <c r="G6" s="23">
        <v>50</v>
      </c>
      <c r="H6" s="23"/>
      <c r="I6" s="57" t="s">
        <v>49</v>
      </c>
      <c r="J6" s="99">
        <f t="shared" si="1"/>
        <v>0</v>
      </c>
    </row>
    <row r="7" spans="1:10" ht="15" x14ac:dyDescent="0.2">
      <c r="A7" s="147" t="s">
        <v>347</v>
      </c>
      <c r="B7" s="99">
        <v>3247</v>
      </c>
      <c r="C7" s="108">
        <f t="shared" si="2"/>
        <v>2597.6000000000004</v>
      </c>
      <c r="D7" s="109">
        <f t="shared" si="3"/>
        <v>2600</v>
      </c>
      <c r="E7" s="22">
        <f t="shared" si="4"/>
        <v>537301</v>
      </c>
      <c r="F7" s="22">
        <f t="shared" si="0"/>
        <v>539900</v>
      </c>
      <c r="G7" s="23">
        <v>50</v>
      </c>
      <c r="H7" s="23"/>
      <c r="I7" s="57" t="s">
        <v>49</v>
      </c>
      <c r="J7" s="99">
        <f t="shared" si="1"/>
        <v>0</v>
      </c>
    </row>
    <row r="8" spans="1:10" ht="15.75" thickBot="1" x14ac:dyDescent="0.25">
      <c r="A8" s="146" t="s">
        <v>348</v>
      </c>
      <c r="B8" s="106">
        <v>4082</v>
      </c>
      <c r="C8" s="124">
        <f t="shared" si="2"/>
        <v>3265.6000000000004</v>
      </c>
      <c r="D8" s="126">
        <f t="shared" si="3"/>
        <v>3275</v>
      </c>
      <c r="E8" s="104">
        <f t="shared" si="4"/>
        <v>539901</v>
      </c>
      <c r="F8" s="104">
        <f t="shared" si="0"/>
        <v>543175</v>
      </c>
      <c r="G8" s="111">
        <v>50</v>
      </c>
      <c r="H8" s="111"/>
      <c r="I8" s="105" t="s">
        <v>49</v>
      </c>
      <c r="J8" s="106">
        <f t="shared" si="1"/>
        <v>0</v>
      </c>
    </row>
    <row r="9" spans="1:10" ht="15.75" x14ac:dyDescent="0.25">
      <c r="A9" s="49" t="s">
        <v>349</v>
      </c>
      <c r="B9" s="31">
        <f>SUM(B5:B8)</f>
        <v>14466</v>
      </c>
      <c r="C9" s="31"/>
      <c r="D9" s="110">
        <f>SUM(D5:D8)</f>
        <v>11575</v>
      </c>
      <c r="E9" s="10"/>
      <c r="F9" s="10"/>
      <c r="G9" s="7"/>
      <c r="H9" s="7"/>
      <c r="I9" s="37"/>
      <c r="J9" s="34"/>
    </row>
    <row r="10" spans="1:10" ht="15" x14ac:dyDescent="0.2">
      <c r="A10" s="10"/>
      <c r="B10" s="10"/>
      <c r="C10" s="10"/>
      <c r="D10" s="7"/>
      <c r="E10" s="10"/>
      <c r="F10" s="10"/>
      <c r="G10" s="7"/>
      <c r="H10" s="7"/>
      <c r="I10" s="37"/>
      <c r="J10" s="34"/>
    </row>
    <row r="11" spans="1:10" ht="16.5" thickBot="1" x14ac:dyDescent="0.3">
      <c r="A11" s="53" t="s">
        <v>6</v>
      </c>
      <c r="B11" s="10"/>
      <c r="C11" s="10"/>
      <c r="D11" s="7"/>
      <c r="E11" s="10"/>
      <c r="F11" s="10"/>
      <c r="G11" s="7"/>
      <c r="H11" s="7"/>
      <c r="I11" s="37"/>
      <c r="J11" s="10"/>
    </row>
    <row r="12" spans="1:10" ht="15.75" x14ac:dyDescent="0.25">
      <c r="A12" s="36" t="s">
        <v>31</v>
      </c>
      <c r="B12" s="10"/>
      <c r="C12" s="10"/>
      <c r="D12" s="7"/>
      <c r="E12" s="10"/>
      <c r="F12" s="10"/>
      <c r="G12" s="7"/>
      <c r="H12" s="7"/>
      <c r="I12" s="37"/>
      <c r="J12" s="10"/>
    </row>
    <row r="13" spans="1:10" ht="15" x14ac:dyDescent="0.2">
      <c r="A13" s="47" t="s">
        <v>8</v>
      </c>
      <c r="B13" s="47"/>
      <c r="C13" s="47"/>
      <c r="D13" s="23">
        <v>200</v>
      </c>
      <c r="E13" s="22">
        <f>SUM(F8+1)</f>
        <v>543176</v>
      </c>
      <c r="F13" s="22">
        <f t="shared" ref="F13:F32" si="5">SUM(E13+D13-1)</f>
        <v>543375</v>
      </c>
      <c r="G13" s="23">
        <v>15</v>
      </c>
      <c r="H13" s="23"/>
      <c r="I13" s="57" t="s">
        <v>47</v>
      </c>
      <c r="J13" s="99">
        <f t="shared" ref="J13:J20" si="6">MOD(D13,25)</f>
        <v>0</v>
      </c>
    </row>
    <row r="14" spans="1:10" ht="15" x14ac:dyDescent="0.2">
      <c r="A14" s="47" t="s">
        <v>9</v>
      </c>
      <c r="B14" s="47"/>
      <c r="C14" s="47"/>
      <c r="D14" s="23">
        <v>50</v>
      </c>
      <c r="E14" s="22">
        <f>SUM(F13+1)</f>
        <v>543376</v>
      </c>
      <c r="F14" s="22">
        <f t="shared" si="5"/>
        <v>543425</v>
      </c>
      <c r="G14" s="23">
        <v>5</v>
      </c>
      <c r="H14" s="23"/>
      <c r="I14" s="57" t="s">
        <v>47</v>
      </c>
      <c r="J14" s="99">
        <f t="shared" si="6"/>
        <v>0</v>
      </c>
    </row>
    <row r="15" spans="1:10" ht="15" x14ac:dyDescent="0.2">
      <c r="A15" s="47" t="s">
        <v>14</v>
      </c>
      <c r="B15" s="47"/>
      <c r="C15" s="47"/>
      <c r="D15" s="23">
        <v>100</v>
      </c>
      <c r="E15" s="22">
        <f t="shared" ref="E15:E17" si="7">SUM(F14+1)</f>
        <v>543426</v>
      </c>
      <c r="F15" s="22">
        <f t="shared" si="5"/>
        <v>543525</v>
      </c>
      <c r="G15" s="23">
        <v>5</v>
      </c>
      <c r="H15" s="23"/>
      <c r="I15" s="57" t="s">
        <v>47</v>
      </c>
      <c r="J15" s="99">
        <f t="shared" si="6"/>
        <v>0</v>
      </c>
    </row>
    <row r="16" spans="1:10" ht="15" x14ac:dyDescent="0.2">
      <c r="A16" s="47" t="s">
        <v>260</v>
      </c>
      <c r="B16" s="47"/>
      <c r="C16" s="47"/>
      <c r="D16" s="23">
        <v>100</v>
      </c>
      <c r="E16" s="22">
        <f t="shared" si="7"/>
        <v>543526</v>
      </c>
      <c r="F16" s="22">
        <f t="shared" si="5"/>
        <v>543625</v>
      </c>
      <c r="G16" s="23">
        <v>5</v>
      </c>
      <c r="H16" s="23"/>
      <c r="I16" s="57" t="s">
        <v>47</v>
      </c>
      <c r="J16" s="99">
        <f t="shared" si="6"/>
        <v>0</v>
      </c>
    </row>
    <row r="17" spans="1:10" ht="15" x14ac:dyDescent="0.2">
      <c r="A17" s="47" t="s">
        <v>852</v>
      </c>
      <c r="B17" s="47"/>
      <c r="C17" s="47"/>
      <c r="D17" s="23">
        <v>50</v>
      </c>
      <c r="E17" s="22">
        <f t="shared" si="7"/>
        <v>543626</v>
      </c>
      <c r="F17" s="22">
        <f t="shared" si="5"/>
        <v>543675</v>
      </c>
      <c r="G17" s="23">
        <v>5</v>
      </c>
      <c r="H17" s="23"/>
      <c r="I17" s="57" t="s">
        <v>47</v>
      </c>
      <c r="J17" s="99">
        <f t="shared" si="6"/>
        <v>0</v>
      </c>
    </row>
    <row r="18" spans="1:10" ht="15" x14ac:dyDescent="0.2">
      <c r="A18" s="10"/>
      <c r="B18" s="10"/>
      <c r="C18" s="10"/>
      <c r="D18" s="7"/>
      <c r="E18" s="27"/>
      <c r="F18" s="27"/>
      <c r="G18" s="7"/>
      <c r="H18" s="7"/>
      <c r="I18" s="37"/>
      <c r="J18" s="34"/>
    </row>
    <row r="19" spans="1:10" ht="15.75" x14ac:dyDescent="0.25">
      <c r="A19" s="36" t="s">
        <v>343</v>
      </c>
      <c r="B19" s="10"/>
      <c r="C19" s="10"/>
      <c r="D19" s="7"/>
      <c r="E19" s="27"/>
      <c r="F19" s="27"/>
      <c r="G19" s="7"/>
      <c r="H19" s="7"/>
      <c r="I19" s="37"/>
      <c r="J19" s="34"/>
    </row>
    <row r="20" spans="1:10" ht="15" x14ac:dyDescent="0.2">
      <c r="A20" s="47" t="s">
        <v>345</v>
      </c>
      <c r="B20" s="47"/>
      <c r="C20" s="47"/>
      <c r="D20" s="23">
        <v>25</v>
      </c>
      <c r="E20" s="22">
        <f>SUM(F17+1)</f>
        <v>543676</v>
      </c>
      <c r="F20" s="22">
        <f t="shared" si="5"/>
        <v>543700</v>
      </c>
      <c r="G20" s="23">
        <v>5</v>
      </c>
      <c r="H20" s="23"/>
      <c r="I20" s="57" t="s">
        <v>344</v>
      </c>
      <c r="J20" s="99">
        <f t="shared" si="6"/>
        <v>0</v>
      </c>
    </row>
    <row r="21" spans="1:10" ht="15" x14ac:dyDescent="0.2">
      <c r="A21" s="10"/>
      <c r="B21" s="10"/>
      <c r="C21" s="10"/>
      <c r="D21" s="7"/>
      <c r="E21" s="27"/>
      <c r="F21" s="27"/>
      <c r="G21" s="7"/>
      <c r="H21" s="7"/>
      <c r="I21" s="37"/>
      <c r="J21" s="34"/>
    </row>
    <row r="22" spans="1:10" ht="15.75" x14ac:dyDescent="0.25">
      <c r="A22" s="36" t="s">
        <v>32</v>
      </c>
      <c r="B22" s="10"/>
      <c r="C22" s="10"/>
      <c r="D22" s="7"/>
      <c r="E22" s="10"/>
      <c r="F22" s="27"/>
      <c r="G22" s="7"/>
      <c r="H22" s="7"/>
      <c r="I22" s="37"/>
      <c r="J22" s="10"/>
    </row>
    <row r="23" spans="1:10" ht="15" x14ac:dyDescent="0.2">
      <c r="A23" s="47" t="s">
        <v>10</v>
      </c>
      <c r="B23" s="47"/>
      <c r="C23" s="47"/>
      <c r="D23" s="23">
        <v>2000</v>
      </c>
      <c r="E23" s="22">
        <f>SUM(F20+1)</f>
        <v>543701</v>
      </c>
      <c r="F23" s="22">
        <f t="shared" si="5"/>
        <v>545700</v>
      </c>
      <c r="G23" s="23">
        <v>100</v>
      </c>
      <c r="H23" s="23">
        <v>200</v>
      </c>
      <c r="I23" s="57" t="s">
        <v>49</v>
      </c>
      <c r="J23" s="99">
        <f>MOD(D23,25)</f>
        <v>0</v>
      </c>
    </row>
    <row r="24" spans="1:10" ht="15" x14ac:dyDescent="0.2">
      <c r="A24" s="47" t="s">
        <v>182</v>
      </c>
      <c r="B24" s="47"/>
      <c r="C24" s="47"/>
      <c r="D24" s="23">
        <v>1000</v>
      </c>
      <c r="E24" s="22">
        <f>SUM(F23+1)</f>
        <v>545701</v>
      </c>
      <c r="F24" s="22">
        <f t="shared" si="5"/>
        <v>546700</v>
      </c>
      <c r="G24" s="23">
        <v>100</v>
      </c>
      <c r="H24" s="23"/>
      <c r="I24" s="57" t="s">
        <v>49</v>
      </c>
      <c r="J24" s="99">
        <f>MOD(D24,25)</f>
        <v>0</v>
      </c>
    </row>
    <row r="25" spans="1:10" ht="15" x14ac:dyDescent="0.2">
      <c r="A25" s="10"/>
      <c r="B25" s="10"/>
      <c r="C25" s="10"/>
      <c r="D25" s="7"/>
      <c r="E25" s="27"/>
      <c r="F25" s="27"/>
      <c r="G25" s="7"/>
      <c r="H25" s="7"/>
      <c r="I25" s="37"/>
      <c r="J25" s="34"/>
    </row>
    <row r="26" spans="1:10" ht="15.75" x14ac:dyDescent="0.25">
      <c r="A26" s="36" t="s">
        <v>30</v>
      </c>
      <c r="B26" s="10"/>
      <c r="C26" s="10"/>
      <c r="D26" s="7"/>
      <c r="E26" s="27"/>
      <c r="F26" s="27"/>
      <c r="G26" s="7"/>
      <c r="H26" s="7"/>
      <c r="I26" s="37"/>
      <c r="J26" s="34"/>
    </row>
    <row r="27" spans="1:10" ht="15" x14ac:dyDescent="0.2">
      <c r="A27" s="47" t="s">
        <v>7</v>
      </c>
      <c r="B27" s="47"/>
      <c r="C27" s="47"/>
      <c r="D27" s="23">
        <v>25</v>
      </c>
      <c r="E27" s="22">
        <f>SUM(F24+1)</f>
        <v>546701</v>
      </c>
      <c r="F27" s="22">
        <f t="shared" si="5"/>
        <v>546725</v>
      </c>
      <c r="G27" s="23">
        <v>5</v>
      </c>
      <c r="H27" s="23"/>
      <c r="I27" s="57" t="s">
        <v>48</v>
      </c>
      <c r="J27" s="99">
        <f t="shared" ref="J27:J28" si="8">MOD(D27,25)</f>
        <v>0</v>
      </c>
    </row>
    <row r="28" spans="1:10" ht="15" x14ac:dyDescent="0.2">
      <c r="A28" s="47" t="s">
        <v>34</v>
      </c>
      <c r="B28" s="47"/>
      <c r="C28" s="47"/>
      <c r="D28" s="23">
        <v>25</v>
      </c>
      <c r="E28" s="22">
        <f t="shared" ref="E28" si="9">SUM(F27+1)</f>
        <v>546726</v>
      </c>
      <c r="F28" s="22">
        <f t="shared" si="5"/>
        <v>546750</v>
      </c>
      <c r="G28" s="23">
        <v>5</v>
      </c>
      <c r="H28" s="23"/>
      <c r="I28" s="57" t="s">
        <v>48</v>
      </c>
      <c r="J28" s="99">
        <f t="shared" si="8"/>
        <v>0</v>
      </c>
    </row>
    <row r="29" spans="1:10" ht="15" x14ac:dyDescent="0.2">
      <c r="A29" s="10"/>
      <c r="B29" s="10"/>
      <c r="C29" s="10"/>
      <c r="D29" s="7"/>
      <c r="E29" s="27"/>
      <c r="F29" s="27"/>
      <c r="G29" s="7"/>
      <c r="H29" s="7"/>
      <c r="I29" s="37"/>
      <c r="J29" s="10"/>
    </row>
    <row r="30" spans="1:10" ht="15.75" x14ac:dyDescent="0.25">
      <c r="A30" s="36" t="s">
        <v>33</v>
      </c>
      <c r="B30" s="10"/>
      <c r="C30" s="10"/>
      <c r="D30" s="7"/>
      <c r="E30" s="27"/>
      <c r="F30" s="27"/>
      <c r="G30" s="7"/>
      <c r="H30" s="7"/>
      <c r="I30" s="37"/>
      <c r="J30" s="10"/>
    </row>
    <row r="31" spans="1:10" ht="15" x14ac:dyDescent="0.2">
      <c r="A31" s="47" t="s">
        <v>11</v>
      </c>
      <c r="B31" s="47"/>
      <c r="C31" s="47"/>
      <c r="D31" s="23">
        <v>25</v>
      </c>
      <c r="E31" s="22">
        <f>SUM(F28+1)</f>
        <v>546751</v>
      </c>
      <c r="F31" s="22">
        <f t="shared" si="5"/>
        <v>546775</v>
      </c>
      <c r="G31" s="23">
        <v>5</v>
      </c>
      <c r="H31" s="23"/>
      <c r="I31" s="57" t="s">
        <v>50</v>
      </c>
      <c r="J31" s="99">
        <f>MOD(D31,25)</f>
        <v>0</v>
      </c>
    </row>
    <row r="32" spans="1:10" ht="15.75" thickBot="1" x14ac:dyDescent="0.25">
      <c r="A32" s="103" t="s">
        <v>12</v>
      </c>
      <c r="B32" s="103"/>
      <c r="C32" s="103"/>
      <c r="D32" s="111">
        <v>25</v>
      </c>
      <c r="E32" s="104">
        <f>SUM(F31+1)</f>
        <v>546776</v>
      </c>
      <c r="F32" s="104">
        <f t="shared" si="5"/>
        <v>546800</v>
      </c>
      <c r="G32" s="111">
        <v>5</v>
      </c>
      <c r="H32" s="111"/>
      <c r="I32" s="105" t="s">
        <v>50</v>
      </c>
      <c r="J32" s="106">
        <f>MOD(D32,25)</f>
        <v>0</v>
      </c>
    </row>
    <row r="33" spans="1:10" ht="15.75" x14ac:dyDescent="0.25">
      <c r="A33" s="49" t="s">
        <v>350</v>
      </c>
      <c r="B33" s="10"/>
      <c r="C33" s="10"/>
      <c r="D33" s="4">
        <f>SUM(D13:D32)</f>
        <v>3625</v>
      </c>
      <c r="E33" s="10"/>
      <c r="F33" s="10"/>
      <c r="G33" s="10"/>
      <c r="H33" s="10"/>
      <c r="I33" s="37"/>
      <c r="J33" s="10"/>
    </row>
    <row r="34" spans="1:10" ht="15.75" x14ac:dyDescent="0.25">
      <c r="A34" s="36" t="s">
        <v>351</v>
      </c>
      <c r="B34" s="10"/>
      <c r="C34" s="10"/>
      <c r="D34" s="110">
        <f>D9+D33</f>
        <v>15200</v>
      </c>
      <c r="E34" s="10"/>
      <c r="F34" s="10"/>
      <c r="G34" s="36">
        <f>SUM(G5:G32)</f>
        <v>460</v>
      </c>
      <c r="H34" s="36">
        <f>SUM(H5:H32)</f>
        <v>200</v>
      </c>
      <c r="I34" s="26"/>
      <c r="J34" s="36">
        <f>SUM(J5:J32)</f>
        <v>0</v>
      </c>
    </row>
    <row r="35" spans="1:10" ht="15" x14ac:dyDescent="0.2">
      <c r="A35" s="10"/>
      <c r="B35" s="10"/>
      <c r="C35" s="10"/>
      <c r="D35" s="7"/>
      <c r="E35" s="10"/>
      <c r="F35" s="10"/>
      <c r="G35" s="10"/>
      <c r="H35" s="10"/>
      <c r="I35" s="37"/>
      <c r="J35" s="10"/>
    </row>
    <row r="36" spans="1:10" ht="15" x14ac:dyDescent="0.2">
      <c r="A36" s="10"/>
      <c r="B36" s="10"/>
      <c r="C36" s="10"/>
      <c r="D36" s="7"/>
      <c r="E36" s="10"/>
      <c r="F36" s="10"/>
      <c r="G36" s="10"/>
      <c r="H36" s="10"/>
      <c r="I36" s="37"/>
      <c r="J36" s="10"/>
    </row>
    <row r="37" spans="1:10" ht="15" x14ac:dyDescent="0.2">
      <c r="A37" s="10" t="s">
        <v>40</v>
      </c>
      <c r="B37" s="10"/>
      <c r="C37" s="10"/>
      <c r="D37" s="112">
        <f>F32-E5+1</f>
        <v>15200</v>
      </c>
      <c r="E37" s="10"/>
      <c r="F37" s="10"/>
      <c r="G37" s="10"/>
      <c r="H37" s="10"/>
      <c r="I37" s="37"/>
      <c r="J37" s="10"/>
    </row>
    <row r="38" spans="1:10" ht="15" x14ac:dyDescent="0.2">
      <c r="A38" s="7"/>
      <c r="B38" s="7"/>
      <c r="C38" s="7"/>
      <c r="D38" s="7"/>
      <c r="E38" s="7"/>
      <c r="F38" s="7"/>
      <c r="G38" s="7"/>
      <c r="H38" s="7"/>
      <c r="I38" s="8"/>
      <c r="J38" s="7"/>
    </row>
    <row r="39" spans="1:10" ht="15" x14ac:dyDescent="0.2">
      <c r="A39" s="7"/>
      <c r="B39" s="7"/>
      <c r="C39" s="7"/>
      <c r="D39" s="7"/>
      <c r="E39" s="7"/>
      <c r="F39" s="7"/>
      <c r="G39" s="7"/>
      <c r="H39" s="7"/>
      <c r="I39" s="8"/>
      <c r="J39" s="7"/>
    </row>
    <row r="40" spans="1:10" ht="15" x14ac:dyDescent="0.2">
      <c r="A40" s="7"/>
      <c r="B40" s="7"/>
      <c r="C40" s="7"/>
      <c r="D40" s="7"/>
      <c r="E40" s="7"/>
      <c r="F40" s="7"/>
      <c r="G40" s="7"/>
      <c r="H40" s="7"/>
      <c r="I40" s="8"/>
      <c r="J40" s="7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</sheetData>
  <sheetProtection sheet="1" selectLockedCells="1"/>
  <mergeCells count="2">
    <mergeCell ref="E3:F3"/>
    <mergeCell ref="H1:I1"/>
  </mergeCells>
  <phoneticPr fontId="0" type="noConversion"/>
  <conditionalFormatting sqref="A5:J8 A13:J17 A20:J20 A23:J24 A27:J28 A31:J32">
    <cfRule type="expression" dxfId="28" priority="2">
      <formula>MOD(ROW(),2)=0</formula>
    </cfRule>
  </conditionalFormatting>
  <conditionalFormatting sqref="C5:D8 G5:H8 C13:D17 G13:H17 C20:D20 G20:H20 C23:D24 G23:H24 C27:D28 G27:H28 C31:D32 G31:H32">
    <cfRule type="cellIs" dxfId="27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44"/>
  <sheetViews>
    <sheetView topLeftCell="A2" zoomScaleNormal="75" zoomScalePageLayoutView="75" workbookViewId="0">
      <selection activeCell="G38" sqref="G38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Totals!B37</f>
        <v>1043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5" t="s">
        <v>355</v>
      </c>
      <c r="B5" s="99">
        <v>2826</v>
      </c>
      <c r="C5" s="108">
        <f>SUM(B5*0.8)</f>
        <v>2260.8000000000002</v>
      </c>
      <c r="D5" s="109">
        <f>MROUND(C5, 25)</f>
        <v>2250</v>
      </c>
      <c r="E5" s="22">
        <f>'HD31-JD4'!F32+1</f>
        <v>546801</v>
      </c>
      <c r="F5" s="22">
        <f t="shared" ref="F5:F8" si="0">SUM(E5+D5-1)</f>
        <v>549050</v>
      </c>
      <c r="G5" s="23">
        <v>50</v>
      </c>
      <c r="H5" s="23"/>
      <c r="I5" s="57" t="s">
        <v>49</v>
      </c>
      <c r="J5" s="99">
        <f t="shared" ref="J5:J8" si="1">MOD(D5,25)</f>
        <v>0</v>
      </c>
    </row>
    <row r="6" spans="1:10" ht="15" x14ac:dyDescent="0.2">
      <c r="A6" s="139" t="s">
        <v>356</v>
      </c>
      <c r="B6" s="99">
        <v>1959</v>
      </c>
      <c r="C6" s="108">
        <f t="shared" ref="C6:C8" si="2">SUM(B6*0.8)</f>
        <v>1567.2</v>
      </c>
      <c r="D6" s="109">
        <f t="shared" ref="D6:D8" si="3">MROUND(C6, 25)</f>
        <v>1575</v>
      </c>
      <c r="E6" s="22">
        <f t="shared" ref="E6:E8" si="4">F5+1</f>
        <v>549051</v>
      </c>
      <c r="F6" s="22">
        <f t="shared" si="0"/>
        <v>550625</v>
      </c>
      <c r="G6" s="23">
        <v>50</v>
      </c>
      <c r="H6" s="23"/>
      <c r="I6" s="57" t="s">
        <v>49</v>
      </c>
      <c r="J6" s="99">
        <f t="shared" si="1"/>
        <v>0</v>
      </c>
    </row>
    <row r="7" spans="1:10" ht="15" x14ac:dyDescent="0.2">
      <c r="A7" s="145" t="s">
        <v>357</v>
      </c>
      <c r="B7" s="99">
        <v>3144</v>
      </c>
      <c r="C7" s="108">
        <f t="shared" si="2"/>
        <v>2515.2000000000003</v>
      </c>
      <c r="D7" s="109">
        <f t="shared" si="3"/>
        <v>2525</v>
      </c>
      <c r="E7" s="22">
        <f t="shared" si="4"/>
        <v>550626</v>
      </c>
      <c r="F7" s="22">
        <f t="shared" si="0"/>
        <v>553150</v>
      </c>
      <c r="G7" s="23">
        <v>50</v>
      </c>
      <c r="H7" s="23"/>
      <c r="I7" s="57" t="s">
        <v>49</v>
      </c>
      <c r="J7" s="99">
        <f t="shared" si="1"/>
        <v>0</v>
      </c>
    </row>
    <row r="8" spans="1:10" ht="15.75" thickBot="1" x14ac:dyDescent="0.25">
      <c r="A8" s="148" t="s">
        <v>358</v>
      </c>
      <c r="B8" s="106">
        <v>3599</v>
      </c>
      <c r="C8" s="124">
        <f t="shared" si="2"/>
        <v>2879.2000000000003</v>
      </c>
      <c r="D8" s="126">
        <f t="shared" si="3"/>
        <v>2875</v>
      </c>
      <c r="E8" s="104">
        <f t="shared" si="4"/>
        <v>553151</v>
      </c>
      <c r="F8" s="104">
        <f t="shared" si="0"/>
        <v>556025</v>
      </c>
      <c r="G8" s="111">
        <v>50</v>
      </c>
      <c r="H8" s="111"/>
      <c r="I8" s="105" t="s">
        <v>49</v>
      </c>
      <c r="J8" s="106">
        <f t="shared" si="1"/>
        <v>0</v>
      </c>
    </row>
    <row r="9" spans="1:10" ht="15.75" x14ac:dyDescent="0.25">
      <c r="A9" s="49" t="s">
        <v>352</v>
      </c>
      <c r="B9" s="31">
        <f>SUM(B5:B8)</f>
        <v>11528</v>
      </c>
      <c r="C9" s="31"/>
      <c r="D9" s="110">
        <f>SUM(D5:D8)</f>
        <v>9225</v>
      </c>
      <c r="E9" s="10"/>
      <c r="F9" s="10"/>
      <c r="G9" s="7"/>
      <c r="H9" s="7"/>
      <c r="I9" s="37"/>
      <c r="J9" s="34"/>
    </row>
    <row r="10" spans="1:10" ht="15" x14ac:dyDescent="0.2">
      <c r="A10" s="10"/>
      <c r="B10" s="10"/>
      <c r="C10" s="10"/>
      <c r="D10" s="7"/>
      <c r="E10" s="10"/>
      <c r="F10" s="10"/>
      <c r="G10" s="7"/>
      <c r="H10" s="7"/>
      <c r="I10" s="37"/>
      <c r="J10" s="34"/>
    </row>
    <row r="11" spans="1:10" ht="16.5" thickBot="1" x14ac:dyDescent="0.3">
      <c r="A11" s="53" t="s">
        <v>6</v>
      </c>
      <c r="B11" s="10"/>
      <c r="C11" s="10"/>
      <c r="D11" s="7"/>
      <c r="E11" s="10"/>
      <c r="F11" s="10"/>
      <c r="G11" s="7"/>
      <c r="H11" s="7"/>
      <c r="I11" s="37"/>
      <c r="J11" s="34"/>
    </row>
    <row r="12" spans="1:10" ht="15.75" x14ac:dyDescent="0.25">
      <c r="A12" s="36" t="s">
        <v>31</v>
      </c>
      <c r="B12" s="10"/>
      <c r="C12" s="10"/>
      <c r="D12" s="7"/>
      <c r="E12" s="10"/>
      <c r="F12" s="10"/>
      <c r="G12" s="7"/>
      <c r="H12" s="7"/>
      <c r="I12" s="37"/>
      <c r="J12" s="10"/>
    </row>
    <row r="13" spans="1:10" ht="15" x14ac:dyDescent="0.2">
      <c r="A13" s="47" t="s">
        <v>8</v>
      </c>
      <c r="B13" s="47"/>
      <c r="C13" s="47"/>
      <c r="D13" s="23">
        <v>200</v>
      </c>
      <c r="E13" s="22">
        <f>F8+1</f>
        <v>556026</v>
      </c>
      <c r="F13" s="22">
        <f t="shared" ref="F13:F20" si="5">SUM(E13+D13-1)</f>
        <v>556225</v>
      </c>
      <c r="G13" s="23">
        <v>15</v>
      </c>
      <c r="H13" s="23"/>
      <c r="I13" s="57" t="s">
        <v>47</v>
      </c>
      <c r="J13" s="99">
        <f t="shared" ref="J13:J20" si="6">MOD(D13,25)</f>
        <v>0</v>
      </c>
    </row>
    <row r="14" spans="1:10" ht="15" x14ac:dyDescent="0.2">
      <c r="A14" s="47" t="s">
        <v>9</v>
      </c>
      <c r="B14" s="47"/>
      <c r="C14" s="47"/>
      <c r="D14" s="23">
        <v>50</v>
      </c>
      <c r="E14" s="22">
        <f>SUM(F13+1)</f>
        <v>556226</v>
      </c>
      <c r="F14" s="22">
        <f t="shared" si="5"/>
        <v>556275</v>
      </c>
      <c r="G14" s="23">
        <v>5</v>
      </c>
      <c r="H14" s="23"/>
      <c r="I14" s="57" t="s">
        <v>47</v>
      </c>
      <c r="J14" s="99">
        <f t="shared" si="6"/>
        <v>0</v>
      </c>
    </row>
    <row r="15" spans="1:10" ht="15" x14ac:dyDescent="0.2">
      <c r="A15" s="47" t="s">
        <v>14</v>
      </c>
      <c r="B15" s="47"/>
      <c r="C15" s="47"/>
      <c r="D15" s="23">
        <v>100</v>
      </c>
      <c r="E15" s="22">
        <f t="shared" ref="E15:E17" si="7">SUM(F14+1)</f>
        <v>556276</v>
      </c>
      <c r="F15" s="22">
        <f t="shared" si="5"/>
        <v>556375</v>
      </c>
      <c r="G15" s="23">
        <v>5</v>
      </c>
      <c r="H15" s="23"/>
      <c r="I15" s="57" t="s">
        <v>47</v>
      </c>
      <c r="J15" s="99">
        <f t="shared" si="6"/>
        <v>0</v>
      </c>
    </row>
    <row r="16" spans="1:10" ht="15" x14ac:dyDescent="0.2">
      <c r="A16" s="47" t="s">
        <v>260</v>
      </c>
      <c r="B16" s="47"/>
      <c r="C16" s="47"/>
      <c r="D16" s="23">
        <v>100</v>
      </c>
      <c r="E16" s="22">
        <f t="shared" si="7"/>
        <v>556376</v>
      </c>
      <c r="F16" s="22">
        <f t="shared" si="5"/>
        <v>556475</v>
      </c>
      <c r="G16" s="23">
        <v>5</v>
      </c>
      <c r="H16" s="23"/>
      <c r="I16" s="57" t="s">
        <v>47</v>
      </c>
      <c r="J16" s="99">
        <f t="shared" si="6"/>
        <v>0</v>
      </c>
    </row>
    <row r="17" spans="1:10" ht="15" x14ac:dyDescent="0.2">
      <c r="A17" s="47" t="s">
        <v>852</v>
      </c>
      <c r="B17" s="47"/>
      <c r="C17" s="47"/>
      <c r="D17" s="23">
        <v>50</v>
      </c>
      <c r="E17" s="22">
        <f t="shared" si="7"/>
        <v>556476</v>
      </c>
      <c r="F17" s="22">
        <f t="shared" si="5"/>
        <v>556525</v>
      </c>
      <c r="G17" s="23">
        <v>5</v>
      </c>
      <c r="H17" s="23"/>
      <c r="I17" s="57" t="s">
        <v>47</v>
      </c>
      <c r="J17" s="99">
        <f t="shared" si="6"/>
        <v>0</v>
      </c>
    </row>
    <row r="18" spans="1:10" ht="15" x14ac:dyDescent="0.2">
      <c r="A18" s="10"/>
      <c r="B18" s="10"/>
      <c r="C18" s="10"/>
      <c r="D18" s="7"/>
      <c r="E18" s="27"/>
      <c r="F18" s="27"/>
      <c r="G18" s="7"/>
      <c r="H18" s="7"/>
      <c r="I18" s="37"/>
      <c r="J18" s="34"/>
    </row>
    <row r="19" spans="1:10" ht="15.75" x14ac:dyDescent="0.25">
      <c r="A19" s="36" t="s">
        <v>343</v>
      </c>
      <c r="B19" s="10"/>
      <c r="C19" s="10"/>
      <c r="D19" s="7"/>
      <c r="E19" s="27"/>
      <c r="F19" s="27"/>
      <c r="G19" s="7"/>
      <c r="H19" s="7"/>
      <c r="I19" s="37"/>
      <c r="J19" s="34"/>
    </row>
    <row r="20" spans="1:10" ht="15" x14ac:dyDescent="0.2">
      <c r="A20" s="47" t="s">
        <v>345</v>
      </c>
      <c r="B20" s="47"/>
      <c r="C20" s="47"/>
      <c r="D20" s="23">
        <v>25</v>
      </c>
      <c r="E20" s="22">
        <f>SUM(F17+1)</f>
        <v>556526</v>
      </c>
      <c r="F20" s="22">
        <f t="shared" si="5"/>
        <v>556550</v>
      </c>
      <c r="G20" s="23">
        <v>5</v>
      </c>
      <c r="H20" s="23"/>
      <c r="I20" s="57" t="s">
        <v>344</v>
      </c>
      <c r="J20" s="99">
        <f t="shared" si="6"/>
        <v>0</v>
      </c>
    </row>
    <row r="21" spans="1:10" ht="15" x14ac:dyDescent="0.2">
      <c r="A21" s="10"/>
      <c r="B21" s="10"/>
      <c r="C21" s="10"/>
      <c r="D21" s="7"/>
      <c r="E21" s="27"/>
      <c r="F21" s="27"/>
      <c r="G21" s="7"/>
      <c r="H21" s="7"/>
      <c r="I21" s="37"/>
      <c r="J21" s="34"/>
    </row>
    <row r="22" spans="1:10" ht="15.75" x14ac:dyDescent="0.25">
      <c r="A22" s="36" t="s">
        <v>32</v>
      </c>
      <c r="B22" s="10"/>
      <c r="C22" s="10"/>
      <c r="D22" s="7"/>
      <c r="E22" s="10"/>
      <c r="F22" s="10"/>
      <c r="G22" s="7"/>
      <c r="H22" s="7"/>
      <c r="I22" s="37"/>
      <c r="J22" s="34"/>
    </row>
    <row r="23" spans="1:10" ht="15" x14ac:dyDescent="0.2">
      <c r="A23" s="47" t="s">
        <v>10</v>
      </c>
      <c r="B23" s="47"/>
      <c r="C23" s="47"/>
      <c r="D23" s="23">
        <v>1500</v>
      </c>
      <c r="E23" s="22">
        <f>SUM(F20+1)</f>
        <v>556551</v>
      </c>
      <c r="F23" s="22">
        <f>SUM(E23+D23-1)</f>
        <v>558050</v>
      </c>
      <c r="G23" s="23">
        <v>100</v>
      </c>
      <c r="H23" s="23">
        <v>200</v>
      </c>
      <c r="I23" s="57" t="s">
        <v>49</v>
      </c>
      <c r="J23" s="99">
        <f>MOD(D23,25)</f>
        <v>0</v>
      </c>
    </row>
    <row r="24" spans="1:10" ht="15" x14ac:dyDescent="0.2">
      <c r="A24" s="47" t="s">
        <v>182</v>
      </c>
      <c r="B24" s="47"/>
      <c r="C24" s="47"/>
      <c r="D24" s="23">
        <v>1000</v>
      </c>
      <c r="E24" s="22">
        <f>SUM(F23+1)</f>
        <v>558051</v>
      </c>
      <c r="F24" s="22">
        <f>SUM(E24+D24-1)</f>
        <v>559050</v>
      </c>
      <c r="G24" s="23">
        <v>50</v>
      </c>
      <c r="H24" s="23"/>
      <c r="I24" s="57" t="s">
        <v>49</v>
      </c>
      <c r="J24" s="99">
        <f>MOD(D24,25)</f>
        <v>0</v>
      </c>
    </row>
    <row r="25" spans="1:10" ht="15" x14ac:dyDescent="0.2">
      <c r="A25" s="10"/>
      <c r="B25" s="10"/>
      <c r="C25" s="10"/>
      <c r="D25" s="7"/>
      <c r="E25" s="27"/>
      <c r="F25" s="27"/>
      <c r="G25" s="7"/>
      <c r="H25" s="7"/>
      <c r="I25" s="37"/>
      <c r="J25" s="34"/>
    </row>
    <row r="26" spans="1:10" ht="15.75" x14ac:dyDescent="0.25">
      <c r="A26" s="36" t="s">
        <v>30</v>
      </c>
      <c r="B26" s="10"/>
      <c r="C26" s="10"/>
      <c r="D26" s="7"/>
      <c r="E26" s="27"/>
      <c r="F26" s="27"/>
      <c r="G26" s="7"/>
      <c r="H26" s="7"/>
      <c r="I26" s="37"/>
      <c r="J26" s="34"/>
    </row>
    <row r="27" spans="1:10" ht="15" x14ac:dyDescent="0.2">
      <c r="A27" s="47" t="s">
        <v>7</v>
      </c>
      <c r="B27" s="47"/>
      <c r="C27" s="47"/>
      <c r="D27" s="23">
        <v>25</v>
      </c>
      <c r="E27" s="22">
        <f>SUM(F24+1)</f>
        <v>559051</v>
      </c>
      <c r="F27" s="22">
        <f t="shared" ref="F27:F28" si="8">SUM(E27+D27-1)</f>
        <v>559075</v>
      </c>
      <c r="G27" s="23">
        <v>5</v>
      </c>
      <c r="H27" s="23"/>
      <c r="I27" s="57" t="s">
        <v>48</v>
      </c>
      <c r="J27" s="99">
        <f t="shared" ref="J27" si="9">MOD(D27,25)</f>
        <v>0</v>
      </c>
    </row>
    <row r="28" spans="1:10" ht="15" x14ac:dyDescent="0.2">
      <c r="A28" s="47" t="s">
        <v>34</v>
      </c>
      <c r="B28" s="47"/>
      <c r="C28" s="47"/>
      <c r="D28" s="23">
        <v>25</v>
      </c>
      <c r="E28" s="22">
        <f t="shared" ref="E28" si="10">SUM(F27+1)</f>
        <v>559076</v>
      </c>
      <c r="F28" s="22">
        <f t="shared" si="8"/>
        <v>559100</v>
      </c>
      <c r="G28" s="23">
        <v>5</v>
      </c>
      <c r="H28" s="23"/>
      <c r="I28" s="57" t="s">
        <v>48</v>
      </c>
      <c r="J28" s="47"/>
    </row>
    <row r="29" spans="1:10" ht="15" x14ac:dyDescent="0.2">
      <c r="A29" s="10"/>
      <c r="B29" s="10"/>
      <c r="C29" s="10"/>
      <c r="D29" s="7"/>
      <c r="E29" s="27"/>
      <c r="F29" s="27"/>
      <c r="G29" s="7"/>
      <c r="H29" s="7"/>
      <c r="I29" s="37"/>
      <c r="J29" s="10"/>
    </row>
    <row r="30" spans="1:10" ht="15.75" x14ac:dyDescent="0.25">
      <c r="A30" s="36" t="s">
        <v>33</v>
      </c>
      <c r="B30" s="10"/>
      <c r="C30" s="10"/>
      <c r="D30" s="7"/>
      <c r="E30" s="27"/>
      <c r="F30" s="27"/>
      <c r="G30" s="7"/>
      <c r="H30" s="7"/>
      <c r="I30" s="37"/>
      <c r="J30" s="10"/>
    </row>
    <row r="31" spans="1:10" ht="15" x14ac:dyDescent="0.2">
      <c r="A31" s="47" t="s">
        <v>11</v>
      </c>
      <c r="B31" s="47"/>
      <c r="C31" s="47"/>
      <c r="D31" s="23">
        <v>25</v>
      </c>
      <c r="E31" s="22">
        <f>SUM(F28+1)</f>
        <v>559101</v>
      </c>
      <c r="F31" s="22">
        <f>SUM(E31+D31-1)</f>
        <v>559125</v>
      </c>
      <c r="G31" s="23">
        <v>5</v>
      </c>
      <c r="H31" s="23"/>
      <c r="I31" s="57" t="s">
        <v>50</v>
      </c>
      <c r="J31" s="99">
        <f>MOD(D31,25)</f>
        <v>0</v>
      </c>
    </row>
    <row r="32" spans="1:10" ht="15.75" thickBot="1" x14ac:dyDescent="0.25">
      <c r="A32" s="103" t="s">
        <v>12</v>
      </c>
      <c r="B32" s="103"/>
      <c r="C32" s="103"/>
      <c r="D32" s="111">
        <v>25</v>
      </c>
      <c r="E32" s="104">
        <f>SUM(F31+1)</f>
        <v>559126</v>
      </c>
      <c r="F32" s="104">
        <f>SUM(E32+D32-1)</f>
        <v>559150</v>
      </c>
      <c r="G32" s="111">
        <v>5</v>
      </c>
      <c r="H32" s="111"/>
      <c r="I32" s="105" t="s">
        <v>50</v>
      </c>
      <c r="J32" s="106">
        <f>MOD(D32,25)</f>
        <v>0</v>
      </c>
    </row>
    <row r="33" spans="1:10" ht="15.75" x14ac:dyDescent="0.25">
      <c r="A33" s="49" t="s">
        <v>353</v>
      </c>
      <c r="B33" s="10"/>
      <c r="C33" s="10"/>
      <c r="D33" s="4">
        <f>SUM(D13:D32)</f>
        <v>3125</v>
      </c>
      <c r="E33" s="10"/>
      <c r="F33" s="10"/>
      <c r="G33" s="10"/>
      <c r="H33" s="10"/>
      <c r="I33" s="37"/>
      <c r="J33" s="10"/>
    </row>
    <row r="34" spans="1:10" ht="15.75" x14ac:dyDescent="0.25">
      <c r="A34" s="36" t="s">
        <v>354</v>
      </c>
      <c r="B34" s="10"/>
      <c r="C34" s="10"/>
      <c r="D34" s="110">
        <f>D9+D33</f>
        <v>12350</v>
      </c>
      <c r="E34" s="10"/>
      <c r="F34" s="10"/>
      <c r="G34" s="36">
        <f>SUM(G5:G32)</f>
        <v>410</v>
      </c>
      <c r="H34" s="36">
        <f>SUM(H5:H32)</f>
        <v>200</v>
      </c>
      <c r="I34" s="26"/>
      <c r="J34" s="36">
        <f>SUM(J5:J32)</f>
        <v>0</v>
      </c>
    </row>
    <row r="35" spans="1:10" ht="15" x14ac:dyDescent="0.2">
      <c r="A35" s="10"/>
      <c r="B35" s="10"/>
      <c r="C35" s="10"/>
      <c r="D35" s="7"/>
      <c r="E35" s="10"/>
      <c r="F35" s="10"/>
      <c r="G35" s="10"/>
      <c r="H35" s="10"/>
      <c r="I35" s="37"/>
      <c r="J35" s="10"/>
    </row>
    <row r="36" spans="1:10" ht="15" x14ac:dyDescent="0.2">
      <c r="A36" s="10"/>
      <c r="B36" s="10"/>
      <c r="C36" s="10"/>
      <c r="D36" s="7"/>
      <c r="E36" s="10"/>
      <c r="F36" s="10"/>
      <c r="G36" s="10"/>
      <c r="H36" s="10"/>
      <c r="I36" s="37"/>
      <c r="J36" s="10"/>
    </row>
    <row r="37" spans="1:10" ht="15" x14ac:dyDescent="0.2">
      <c r="A37" s="10" t="s">
        <v>40</v>
      </c>
      <c r="B37" s="10"/>
      <c r="C37" s="10"/>
      <c r="D37" s="112">
        <f>F32-E5+1</f>
        <v>12350</v>
      </c>
      <c r="E37" s="10"/>
      <c r="F37" s="10"/>
      <c r="G37" s="10"/>
      <c r="H37" s="10"/>
      <c r="I37" s="37"/>
      <c r="J37" s="10"/>
    </row>
    <row r="38" spans="1:10" ht="15" x14ac:dyDescent="0.2">
      <c r="A38" s="7"/>
      <c r="B38" s="7"/>
      <c r="C38" s="7"/>
      <c r="D38" s="7"/>
      <c r="E38" s="7"/>
      <c r="F38" s="7"/>
      <c r="G38" s="7"/>
      <c r="H38" s="7"/>
      <c r="I38" s="8"/>
      <c r="J38" s="7"/>
    </row>
    <row r="39" spans="1:10" ht="15" x14ac:dyDescent="0.2">
      <c r="A39" s="7"/>
      <c r="B39" s="7"/>
      <c r="C39" s="7"/>
      <c r="D39" s="7"/>
      <c r="E39" s="7"/>
      <c r="F39" s="7"/>
      <c r="G39" s="7"/>
      <c r="H39" s="7"/>
      <c r="I39" s="8"/>
      <c r="J39" s="7"/>
    </row>
    <row r="40" spans="1:10" ht="15" x14ac:dyDescent="0.2">
      <c r="A40" s="7"/>
      <c r="B40" s="7"/>
      <c r="C40" s="7"/>
      <c r="D40" s="7"/>
      <c r="E40" s="7"/>
      <c r="F40" s="7"/>
      <c r="G40" s="7"/>
      <c r="H40" s="7"/>
      <c r="I40" s="8"/>
      <c r="J40" s="7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  <row r="42" spans="1:10" ht="15" x14ac:dyDescent="0.2">
      <c r="A42" s="7"/>
      <c r="B42" s="7"/>
      <c r="C42" s="7"/>
      <c r="D42" s="7"/>
      <c r="E42" s="7"/>
      <c r="F42" s="7"/>
      <c r="G42" s="7"/>
      <c r="H42" s="7"/>
      <c r="I42" s="8"/>
      <c r="J42" s="7"/>
    </row>
    <row r="43" spans="1:10" ht="15" x14ac:dyDescent="0.2">
      <c r="A43" s="7"/>
      <c r="B43" s="7"/>
      <c r="C43" s="7"/>
      <c r="D43" s="7"/>
      <c r="E43" s="7"/>
      <c r="F43" s="7"/>
      <c r="G43" s="7"/>
      <c r="H43" s="7"/>
      <c r="I43" s="8"/>
      <c r="J43" s="7"/>
    </row>
    <row r="44" spans="1:10" ht="15" x14ac:dyDescent="0.2">
      <c r="A44" s="7"/>
      <c r="B44" s="7"/>
      <c r="C44" s="7"/>
      <c r="D44" s="7"/>
      <c r="E44" s="7"/>
      <c r="F44" s="7"/>
      <c r="G44" s="7"/>
      <c r="H44" s="7"/>
      <c r="I44" s="8"/>
      <c r="J44" s="7"/>
    </row>
  </sheetData>
  <sheetProtection sheet="1" selectLockedCells="1"/>
  <mergeCells count="2">
    <mergeCell ref="E3:F3"/>
    <mergeCell ref="H1:I1"/>
  </mergeCells>
  <phoneticPr fontId="0" type="noConversion"/>
  <conditionalFormatting sqref="A5:J8 A13:J17 A20:J20 A23:J24 A27:J28 A31:J32">
    <cfRule type="expression" dxfId="26" priority="2">
      <formula>MOD(ROW(),2)=0</formula>
    </cfRule>
  </conditionalFormatting>
  <conditionalFormatting sqref="C5:D8 G5:H8 C13:D17 G13:H17 C20:D20 G20:H20 C23:D24 G23:H24 C27:D28 G27:H28 C31:D32 G31:H32">
    <cfRule type="cellIs" dxfId="25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42"/>
  <sheetViews>
    <sheetView topLeftCell="A4" zoomScaleNormal="75" zoomScalePageLayoutView="75" workbookViewId="0">
      <selection activeCell="G40" sqref="G40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51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Totals!B38</f>
        <v>1044</v>
      </c>
    </row>
    <row r="3" spans="1:10" ht="16.5" thickBot="1" x14ac:dyDescent="0.3">
      <c r="A3" s="26"/>
      <c r="B3" s="26" t="s">
        <v>2</v>
      </c>
      <c r="C3" s="26"/>
      <c r="D3" s="175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175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7" t="s">
        <v>359</v>
      </c>
      <c r="B5" s="99">
        <v>3551</v>
      </c>
      <c r="C5" s="108">
        <f>SUM(B5*0.8)</f>
        <v>2840.8</v>
      </c>
      <c r="D5" s="109">
        <f>MROUND(C5, 25)</f>
        <v>2850</v>
      </c>
      <c r="E5" s="22">
        <f>'HD32-JD4'!F32+1</f>
        <v>559151</v>
      </c>
      <c r="F5" s="22">
        <f t="shared" ref="F5:F10" si="0">SUM(E5+D5-1)</f>
        <v>562000</v>
      </c>
      <c r="G5" s="23">
        <v>50</v>
      </c>
      <c r="H5" s="23"/>
      <c r="I5" s="57" t="s">
        <v>49</v>
      </c>
      <c r="J5" s="99">
        <f t="shared" ref="J5:J10" si="1">MOD(D5,25)</f>
        <v>0</v>
      </c>
    </row>
    <row r="6" spans="1:10" ht="15" x14ac:dyDescent="0.2">
      <c r="A6" s="145" t="s">
        <v>360</v>
      </c>
      <c r="B6" s="99">
        <v>3267</v>
      </c>
      <c r="C6" s="108">
        <f t="shared" ref="C6:C10" si="2">SUM(B6*0.8)</f>
        <v>2613.6000000000004</v>
      </c>
      <c r="D6" s="109">
        <f t="shared" ref="D6:D10" si="3">MROUND(C6, 25)</f>
        <v>2625</v>
      </c>
      <c r="E6" s="22">
        <f t="shared" ref="E6:E10" si="4">SUM(F5+1)</f>
        <v>562001</v>
      </c>
      <c r="F6" s="115">
        <f t="shared" si="0"/>
        <v>564625</v>
      </c>
      <c r="G6" s="23">
        <v>50</v>
      </c>
      <c r="H6" s="23"/>
      <c r="I6" s="57" t="s">
        <v>49</v>
      </c>
      <c r="J6" s="99">
        <f t="shared" si="1"/>
        <v>0</v>
      </c>
    </row>
    <row r="7" spans="1:10" ht="15" x14ac:dyDescent="0.2">
      <c r="A7" s="147" t="s">
        <v>361</v>
      </c>
      <c r="B7" s="99">
        <v>476</v>
      </c>
      <c r="C7" s="108">
        <f t="shared" si="2"/>
        <v>380.8</v>
      </c>
      <c r="D7" s="109">
        <f t="shared" si="3"/>
        <v>375</v>
      </c>
      <c r="E7" s="22">
        <f t="shared" si="4"/>
        <v>564626</v>
      </c>
      <c r="F7" s="22">
        <f t="shared" si="0"/>
        <v>565000</v>
      </c>
      <c r="G7" s="23">
        <v>50</v>
      </c>
      <c r="H7" s="23"/>
      <c r="I7" s="57" t="s">
        <v>49</v>
      </c>
      <c r="J7" s="99">
        <f t="shared" si="1"/>
        <v>0</v>
      </c>
    </row>
    <row r="8" spans="1:10" ht="15" x14ac:dyDescent="0.2">
      <c r="A8" s="139" t="s">
        <v>362</v>
      </c>
      <c r="B8" s="99">
        <v>3447</v>
      </c>
      <c r="C8" s="108">
        <f t="shared" si="2"/>
        <v>2757.6000000000004</v>
      </c>
      <c r="D8" s="109">
        <f t="shared" si="3"/>
        <v>2750</v>
      </c>
      <c r="E8" s="22">
        <f t="shared" si="4"/>
        <v>565001</v>
      </c>
      <c r="F8" s="115">
        <f t="shared" si="0"/>
        <v>567750</v>
      </c>
      <c r="G8" s="23">
        <v>50</v>
      </c>
      <c r="H8" s="23"/>
      <c r="I8" s="57" t="s">
        <v>49</v>
      </c>
      <c r="J8" s="99">
        <f t="shared" si="1"/>
        <v>0</v>
      </c>
    </row>
    <row r="9" spans="1:10" ht="15" x14ac:dyDescent="0.2">
      <c r="A9" s="145" t="s">
        <v>363</v>
      </c>
      <c r="B9" s="99">
        <v>2306</v>
      </c>
      <c r="C9" s="108">
        <f t="shared" si="2"/>
        <v>1844.8000000000002</v>
      </c>
      <c r="D9" s="109">
        <f t="shared" si="3"/>
        <v>1850</v>
      </c>
      <c r="E9" s="22">
        <f t="shared" si="4"/>
        <v>567751</v>
      </c>
      <c r="F9" s="22">
        <f t="shared" si="0"/>
        <v>569600</v>
      </c>
      <c r="G9" s="23">
        <v>50</v>
      </c>
      <c r="H9" s="23"/>
      <c r="I9" s="57" t="s">
        <v>49</v>
      </c>
      <c r="J9" s="99">
        <f t="shared" si="1"/>
        <v>0</v>
      </c>
    </row>
    <row r="10" spans="1:10" ht="15.75" thickBot="1" x14ac:dyDescent="0.25">
      <c r="A10" s="148" t="s">
        <v>364</v>
      </c>
      <c r="B10" s="106">
        <v>3425</v>
      </c>
      <c r="C10" s="124">
        <f t="shared" si="2"/>
        <v>2740</v>
      </c>
      <c r="D10" s="126">
        <f t="shared" si="3"/>
        <v>2750</v>
      </c>
      <c r="E10" s="104">
        <f t="shared" si="4"/>
        <v>569601</v>
      </c>
      <c r="F10" s="120">
        <f t="shared" si="0"/>
        <v>572350</v>
      </c>
      <c r="G10" s="111">
        <v>50</v>
      </c>
      <c r="H10" s="111"/>
      <c r="I10" s="105" t="s">
        <v>49</v>
      </c>
      <c r="J10" s="106">
        <f t="shared" si="1"/>
        <v>0</v>
      </c>
    </row>
    <row r="11" spans="1:10" ht="15.75" x14ac:dyDescent="0.25">
      <c r="A11" s="49" t="s">
        <v>365</v>
      </c>
      <c r="B11" s="31">
        <f>SUM(B5:B10)</f>
        <v>16472</v>
      </c>
      <c r="C11" s="31"/>
      <c r="D11" s="110">
        <f>SUM(D5:D10)</f>
        <v>13200</v>
      </c>
      <c r="E11" s="10"/>
      <c r="F11" s="10"/>
      <c r="G11" s="7"/>
      <c r="H11" s="7"/>
      <c r="I11" s="37"/>
      <c r="J11" s="34"/>
    </row>
    <row r="12" spans="1:10" ht="15" x14ac:dyDescent="0.2">
      <c r="A12" s="10"/>
      <c r="B12" s="10"/>
      <c r="C12" s="10"/>
      <c r="D12" s="11"/>
      <c r="E12" s="10"/>
      <c r="F12" s="10"/>
      <c r="G12" s="7"/>
      <c r="H12" s="7"/>
      <c r="I12" s="37"/>
      <c r="J12" s="34"/>
    </row>
    <row r="13" spans="1:10" ht="16.5" thickBot="1" x14ac:dyDescent="0.3">
      <c r="A13" s="53" t="s">
        <v>6</v>
      </c>
      <c r="B13" s="10"/>
      <c r="C13" s="10"/>
      <c r="D13" s="11"/>
      <c r="E13" s="10"/>
      <c r="F13" s="10"/>
      <c r="G13" s="7"/>
      <c r="H13" s="7"/>
      <c r="I13" s="37"/>
      <c r="J13" s="10"/>
    </row>
    <row r="14" spans="1:10" ht="15.75" x14ac:dyDescent="0.25">
      <c r="A14" s="36" t="s">
        <v>31</v>
      </c>
      <c r="B14" s="10"/>
      <c r="C14" s="10"/>
      <c r="D14" s="11"/>
      <c r="E14" s="10"/>
      <c r="F14" s="10"/>
      <c r="G14" s="7"/>
      <c r="H14" s="7"/>
      <c r="I14" s="37"/>
      <c r="J14" s="10"/>
    </row>
    <row r="15" spans="1:10" ht="15" x14ac:dyDescent="0.2">
      <c r="A15" s="47" t="s">
        <v>8</v>
      </c>
      <c r="B15" s="47"/>
      <c r="C15" s="47"/>
      <c r="D15" s="123">
        <v>200</v>
      </c>
      <c r="E15" s="22">
        <f>F10+1</f>
        <v>572351</v>
      </c>
      <c r="F15" s="22">
        <f t="shared" ref="F15:F22" si="5">SUM(E15+D15-1)</f>
        <v>572550</v>
      </c>
      <c r="G15" s="23">
        <v>15</v>
      </c>
      <c r="H15" s="23"/>
      <c r="I15" s="57" t="s">
        <v>47</v>
      </c>
      <c r="J15" s="99">
        <f t="shared" ref="J15:J22" si="6">MOD(D15,25)</f>
        <v>0</v>
      </c>
    </row>
    <row r="16" spans="1:10" ht="15" x14ac:dyDescent="0.2">
      <c r="A16" s="47" t="s">
        <v>9</v>
      </c>
      <c r="B16" s="47"/>
      <c r="C16" s="47"/>
      <c r="D16" s="123">
        <v>50</v>
      </c>
      <c r="E16" s="22">
        <f>SUM(F15+1)</f>
        <v>572551</v>
      </c>
      <c r="F16" s="115">
        <f t="shared" si="5"/>
        <v>572600</v>
      </c>
      <c r="G16" s="23">
        <v>5</v>
      </c>
      <c r="H16" s="23"/>
      <c r="I16" s="57" t="s">
        <v>47</v>
      </c>
      <c r="J16" s="99">
        <f t="shared" si="6"/>
        <v>0</v>
      </c>
    </row>
    <row r="17" spans="1:10" ht="15" x14ac:dyDescent="0.2">
      <c r="A17" s="47" t="s">
        <v>14</v>
      </c>
      <c r="B17" s="47"/>
      <c r="C17" s="47"/>
      <c r="D17" s="123">
        <v>100</v>
      </c>
      <c r="E17" s="22">
        <f t="shared" ref="E17:E19" si="7">SUM(F16+1)</f>
        <v>572601</v>
      </c>
      <c r="F17" s="115">
        <f t="shared" si="5"/>
        <v>572700</v>
      </c>
      <c r="G17" s="23">
        <v>5</v>
      </c>
      <c r="H17" s="23"/>
      <c r="I17" s="57" t="s">
        <v>47</v>
      </c>
      <c r="J17" s="99">
        <f t="shared" si="6"/>
        <v>0</v>
      </c>
    </row>
    <row r="18" spans="1:10" ht="15" x14ac:dyDescent="0.2">
      <c r="A18" s="47" t="s">
        <v>260</v>
      </c>
      <c r="B18" s="47"/>
      <c r="C18" s="47"/>
      <c r="D18" s="123">
        <v>100</v>
      </c>
      <c r="E18" s="22">
        <f t="shared" si="7"/>
        <v>572701</v>
      </c>
      <c r="F18" s="115">
        <f t="shared" si="5"/>
        <v>572800</v>
      </c>
      <c r="G18" s="23">
        <v>5</v>
      </c>
      <c r="H18" s="23"/>
      <c r="I18" s="57" t="s">
        <v>47</v>
      </c>
      <c r="J18" s="99">
        <f t="shared" si="6"/>
        <v>0</v>
      </c>
    </row>
    <row r="19" spans="1:10" ht="15" x14ac:dyDescent="0.2">
      <c r="A19" s="47" t="s">
        <v>852</v>
      </c>
      <c r="B19" s="47"/>
      <c r="C19" s="47"/>
      <c r="D19" s="123">
        <v>50</v>
      </c>
      <c r="E19" s="22">
        <f t="shared" si="7"/>
        <v>572801</v>
      </c>
      <c r="F19" s="115">
        <f t="shared" si="5"/>
        <v>572850</v>
      </c>
      <c r="G19" s="23">
        <v>5</v>
      </c>
      <c r="H19" s="23"/>
      <c r="I19" s="57" t="s">
        <v>47</v>
      </c>
      <c r="J19" s="99">
        <f t="shared" si="6"/>
        <v>0</v>
      </c>
    </row>
    <row r="20" spans="1:10" ht="15" x14ac:dyDescent="0.2">
      <c r="A20" s="10"/>
      <c r="B20" s="10"/>
      <c r="C20" s="10"/>
      <c r="D20" s="11"/>
      <c r="E20" s="27"/>
      <c r="F20" s="27"/>
      <c r="G20" s="7"/>
      <c r="H20" s="7"/>
      <c r="I20" s="37"/>
      <c r="J20" s="34"/>
    </row>
    <row r="21" spans="1:10" ht="15.75" x14ac:dyDescent="0.25">
      <c r="A21" s="36" t="s">
        <v>343</v>
      </c>
      <c r="B21" s="10"/>
      <c r="C21" s="10"/>
      <c r="D21" s="11"/>
      <c r="E21" s="27"/>
      <c r="F21" s="27"/>
      <c r="G21" s="7"/>
      <c r="H21" s="7"/>
      <c r="I21" s="37"/>
      <c r="J21" s="34"/>
    </row>
    <row r="22" spans="1:10" ht="15" x14ac:dyDescent="0.2">
      <c r="A22" s="47" t="s">
        <v>345</v>
      </c>
      <c r="B22" s="47"/>
      <c r="C22" s="47"/>
      <c r="D22" s="123">
        <v>25</v>
      </c>
      <c r="E22" s="22">
        <f>SUM(F19+1)</f>
        <v>572851</v>
      </c>
      <c r="F22" s="22">
        <f t="shared" si="5"/>
        <v>572875</v>
      </c>
      <c r="G22" s="23">
        <v>5</v>
      </c>
      <c r="H22" s="23"/>
      <c r="I22" s="57" t="s">
        <v>344</v>
      </c>
      <c r="J22" s="99">
        <f t="shared" si="6"/>
        <v>0</v>
      </c>
    </row>
    <row r="23" spans="1:10" ht="15" x14ac:dyDescent="0.2">
      <c r="A23" s="10"/>
      <c r="B23" s="10"/>
      <c r="C23" s="10"/>
      <c r="D23" s="11"/>
      <c r="E23" s="27"/>
      <c r="F23" s="27"/>
      <c r="G23" s="7"/>
      <c r="H23" s="7"/>
      <c r="I23" s="37"/>
      <c r="J23" s="34"/>
    </row>
    <row r="24" spans="1:10" ht="15.75" x14ac:dyDescent="0.25">
      <c r="A24" s="36" t="s">
        <v>32</v>
      </c>
      <c r="B24" s="10"/>
      <c r="C24" s="10"/>
      <c r="D24" s="11"/>
      <c r="E24" s="10"/>
      <c r="F24" s="10"/>
      <c r="G24" s="7"/>
      <c r="H24" s="7"/>
      <c r="I24" s="37"/>
      <c r="J24" s="10"/>
    </row>
    <row r="25" spans="1:10" ht="15" x14ac:dyDescent="0.2">
      <c r="A25" s="47" t="s">
        <v>10</v>
      </c>
      <c r="B25" s="47"/>
      <c r="C25" s="47"/>
      <c r="D25" s="123">
        <v>3000</v>
      </c>
      <c r="E25" s="22">
        <f>SUM(F22+1)</f>
        <v>572876</v>
      </c>
      <c r="F25" s="115">
        <f>SUM(E25+D25-1)</f>
        <v>575875</v>
      </c>
      <c r="G25" s="23">
        <v>50</v>
      </c>
      <c r="H25" s="23">
        <v>200</v>
      </c>
      <c r="I25" s="57" t="s">
        <v>49</v>
      </c>
      <c r="J25" s="99">
        <f>MOD(D25,25)</f>
        <v>0</v>
      </c>
    </row>
    <row r="26" spans="1:10" ht="15" x14ac:dyDescent="0.2">
      <c r="A26" s="47" t="s">
        <v>182</v>
      </c>
      <c r="B26" s="47"/>
      <c r="C26" s="47"/>
      <c r="D26" s="123">
        <v>1000</v>
      </c>
      <c r="E26" s="22">
        <f>SUM(F25+1)</f>
        <v>575876</v>
      </c>
      <c r="F26" s="22">
        <f>SUM(E26+D26-1)</f>
        <v>576875</v>
      </c>
      <c r="G26" s="23">
        <v>50</v>
      </c>
      <c r="H26" s="23"/>
      <c r="I26" s="57" t="s">
        <v>49</v>
      </c>
      <c r="J26" s="99">
        <f>MOD(D26,25)</f>
        <v>0</v>
      </c>
    </row>
    <row r="27" spans="1:10" ht="15" x14ac:dyDescent="0.2">
      <c r="A27" s="10"/>
      <c r="B27" s="10"/>
      <c r="C27" s="10"/>
      <c r="D27" s="11"/>
      <c r="E27" s="27"/>
      <c r="F27" s="27"/>
      <c r="G27" s="7"/>
      <c r="H27" s="7"/>
      <c r="I27" s="37"/>
      <c r="J27" s="34"/>
    </row>
    <row r="28" spans="1:10" ht="15.75" x14ac:dyDescent="0.25">
      <c r="A28" s="36" t="s">
        <v>30</v>
      </c>
      <c r="B28" s="10"/>
      <c r="C28" s="10"/>
      <c r="D28" s="11"/>
      <c r="E28" s="27"/>
      <c r="F28" s="27"/>
      <c r="G28" s="7"/>
      <c r="H28" s="7"/>
      <c r="I28" s="37"/>
      <c r="J28" s="34"/>
    </row>
    <row r="29" spans="1:10" ht="15" x14ac:dyDescent="0.2">
      <c r="A29" s="47" t="s">
        <v>7</v>
      </c>
      <c r="B29" s="47"/>
      <c r="C29" s="47"/>
      <c r="D29" s="123">
        <v>25</v>
      </c>
      <c r="E29" s="22">
        <f>SUM(F26+1)</f>
        <v>576876</v>
      </c>
      <c r="F29" s="115">
        <f>SUM(E29+D29-1)</f>
        <v>576900</v>
      </c>
      <c r="G29" s="23">
        <v>5</v>
      </c>
      <c r="H29" s="23"/>
      <c r="I29" s="57" t="s">
        <v>48</v>
      </c>
      <c r="J29" s="99">
        <f t="shared" ref="J29:J30" si="8">MOD(D29,25)</f>
        <v>0</v>
      </c>
    </row>
    <row r="30" spans="1:10" ht="15" x14ac:dyDescent="0.2">
      <c r="A30" s="47" t="s">
        <v>34</v>
      </c>
      <c r="B30" s="47"/>
      <c r="C30" s="47"/>
      <c r="D30" s="123">
        <v>25</v>
      </c>
      <c r="E30" s="22">
        <f>SUM(F29+1)</f>
        <v>576901</v>
      </c>
      <c r="F30" s="22">
        <f t="shared" ref="F30" si="9">SUM(E30+D30-1)</f>
        <v>576925</v>
      </c>
      <c r="G30" s="23">
        <v>5</v>
      </c>
      <c r="H30" s="23"/>
      <c r="I30" s="57" t="s">
        <v>48</v>
      </c>
      <c r="J30" s="99">
        <f t="shared" si="8"/>
        <v>0</v>
      </c>
    </row>
    <row r="31" spans="1:10" ht="15" x14ac:dyDescent="0.2">
      <c r="A31" s="10"/>
      <c r="B31" s="10"/>
      <c r="C31" s="10"/>
      <c r="D31" s="11"/>
      <c r="E31" s="27"/>
      <c r="F31" s="27"/>
      <c r="G31" s="7"/>
      <c r="H31" s="7"/>
      <c r="I31" s="37"/>
      <c r="J31" s="10"/>
    </row>
    <row r="32" spans="1:10" ht="15.75" x14ac:dyDescent="0.25">
      <c r="A32" s="36" t="s">
        <v>33</v>
      </c>
      <c r="B32" s="10"/>
      <c r="C32" s="10"/>
      <c r="D32" s="11"/>
      <c r="E32" s="27"/>
      <c r="F32" s="27"/>
      <c r="G32" s="7"/>
      <c r="H32" s="7"/>
      <c r="I32" s="37"/>
      <c r="J32" s="10"/>
    </row>
    <row r="33" spans="1:10" ht="15" x14ac:dyDescent="0.2">
      <c r="A33" s="47" t="s">
        <v>11</v>
      </c>
      <c r="B33" s="47"/>
      <c r="C33" s="47"/>
      <c r="D33" s="123">
        <v>25</v>
      </c>
      <c r="E33" s="22">
        <f>SUM(F30+1)</f>
        <v>576926</v>
      </c>
      <c r="F33" s="115">
        <f>SUM(E33+D33-1)</f>
        <v>576950</v>
      </c>
      <c r="G33" s="23">
        <v>5</v>
      </c>
      <c r="H33" s="23"/>
      <c r="I33" s="57" t="s">
        <v>50</v>
      </c>
      <c r="J33" s="99">
        <f>MOD(D33,25)</f>
        <v>0</v>
      </c>
    </row>
    <row r="34" spans="1:10" ht="15.75" thickBot="1" x14ac:dyDescent="0.25">
      <c r="A34" s="103" t="s">
        <v>12</v>
      </c>
      <c r="B34" s="103"/>
      <c r="C34" s="103"/>
      <c r="D34" s="176">
        <v>25</v>
      </c>
      <c r="E34" s="104">
        <f>SUM(F33+1)</f>
        <v>576951</v>
      </c>
      <c r="F34" s="104">
        <f>SUM(E34+D34-1)</f>
        <v>576975</v>
      </c>
      <c r="G34" s="111">
        <v>5</v>
      </c>
      <c r="H34" s="111"/>
      <c r="I34" s="105" t="s">
        <v>50</v>
      </c>
      <c r="J34" s="106">
        <f>MOD(D34,25)</f>
        <v>0</v>
      </c>
    </row>
    <row r="35" spans="1:10" ht="15.75" x14ac:dyDescent="0.25">
      <c r="A35" s="49" t="s">
        <v>366</v>
      </c>
      <c r="B35" s="10"/>
      <c r="C35" s="10"/>
      <c r="D35" s="110">
        <f>SUM(D15:D34)</f>
        <v>4625</v>
      </c>
      <c r="E35" s="10"/>
      <c r="F35" s="10"/>
      <c r="G35" s="10"/>
      <c r="H35" s="10"/>
      <c r="I35" s="37"/>
      <c r="J35" s="10"/>
    </row>
    <row r="36" spans="1:10" ht="15.75" x14ac:dyDescent="0.25">
      <c r="A36" s="36" t="s">
        <v>367</v>
      </c>
      <c r="B36" s="10"/>
      <c r="C36" s="10"/>
      <c r="D36" s="110">
        <f>D11+D35</f>
        <v>17825</v>
      </c>
      <c r="E36" s="10"/>
      <c r="F36" s="10"/>
      <c r="G36" s="36">
        <f>SUM(G5:G35)</f>
        <v>460</v>
      </c>
      <c r="H36" s="36">
        <f>SUM(H5:H35)</f>
        <v>200</v>
      </c>
      <c r="I36" s="26"/>
      <c r="J36" s="36">
        <f>SUM(J5:J35)</f>
        <v>0</v>
      </c>
    </row>
    <row r="37" spans="1:10" ht="15" x14ac:dyDescent="0.2">
      <c r="A37" s="10"/>
      <c r="B37" s="10"/>
      <c r="C37" s="10"/>
      <c r="D37" s="11"/>
      <c r="E37" s="10"/>
      <c r="F37" s="10"/>
      <c r="G37" s="10"/>
      <c r="H37" s="10"/>
      <c r="I37" s="37"/>
      <c r="J37" s="10"/>
    </row>
    <row r="38" spans="1:10" ht="15" x14ac:dyDescent="0.2">
      <c r="A38" s="10"/>
      <c r="B38" s="10"/>
      <c r="C38" s="10"/>
      <c r="D38" s="11"/>
      <c r="E38" s="10"/>
      <c r="F38" s="10"/>
      <c r="G38" s="10"/>
      <c r="H38" s="10"/>
      <c r="I38" s="37"/>
      <c r="J38" s="10"/>
    </row>
    <row r="39" spans="1:10" ht="15" x14ac:dyDescent="0.2">
      <c r="A39" s="10" t="s">
        <v>40</v>
      </c>
      <c r="B39" s="10"/>
      <c r="C39" s="10"/>
      <c r="D39" s="11">
        <f>F34-E5+1</f>
        <v>17825</v>
      </c>
      <c r="E39" s="10"/>
      <c r="F39" s="10"/>
      <c r="G39" s="10"/>
      <c r="H39" s="10"/>
      <c r="I39" s="37"/>
      <c r="J39" s="10"/>
    </row>
    <row r="40" spans="1:10" ht="15" x14ac:dyDescent="0.2">
      <c r="A40" s="7"/>
      <c r="B40" s="7"/>
      <c r="C40" s="7"/>
      <c r="D40" s="11"/>
      <c r="E40" s="7"/>
      <c r="F40" s="7"/>
      <c r="G40" s="7"/>
      <c r="H40" s="7"/>
      <c r="I40" s="8"/>
      <c r="J40" s="7"/>
    </row>
    <row r="41" spans="1:10" ht="15" x14ac:dyDescent="0.2">
      <c r="A41" s="7"/>
      <c r="B41" s="7"/>
      <c r="C41" s="7"/>
      <c r="D41" s="11"/>
      <c r="E41" s="7"/>
      <c r="F41" s="7"/>
      <c r="G41" s="7"/>
      <c r="H41" s="7"/>
      <c r="I41" s="8"/>
      <c r="J41" s="7"/>
    </row>
    <row r="42" spans="1:10" ht="15" x14ac:dyDescent="0.2">
      <c r="A42" s="7"/>
    </row>
  </sheetData>
  <sheetProtection sheet="1" selectLockedCells="1"/>
  <mergeCells count="2">
    <mergeCell ref="E3:F3"/>
    <mergeCell ref="H1:I1"/>
  </mergeCells>
  <phoneticPr fontId="0" type="noConversion"/>
  <conditionalFormatting sqref="A5:E10 G5:J10 A15:E19 G15:J19 A22:E22 G22:J22 A25:E26 G25:J26 A29:E30 G29:J30 A33:E34 G33:J34">
    <cfRule type="expression" dxfId="24" priority="2">
      <formula>MOD(ROW(),2)=0</formula>
    </cfRule>
  </conditionalFormatting>
  <conditionalFormatting sqref="D5:E10 G5:H10 D15:E19 G15:H19 D22:E22 G22:H22 D25:E26 G25:H26 D29:E30 G29:H30 D33:E34 G33:H34">
    <cfRule type="cellIs" dxfId="23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41"/>
  <sheetViews>
    <sheetView topLeftCell="A5" zoomScaleNormal="75" zoomScalePageLayoutView="75" workbookViewId="0">
      <selection activeCell="G41" sqref="G41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Totals!B39</f>
        <v>1045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5" t="s">
        <v>371</v>
      </c>
      <c r="B5" s="99">
        <v>2190</v>
      </c>
      <c r="C5" s="108">
        <f>SUM(B5*0.8)</f>
        <v>1752</v>
      </c>
      <c r="D5" s="109">
        <f>MROUND(C5, 25)</f>
        <v>1750</v>
      </c>
      <c r="E5" s="22">
        <f>'HD33-JD4'!F34+1</f>
        <v>576976</v>
      </c>
      <c r="F5" s="22">
        <f t="shared" ref="F5:F12" si="0">SUM(E5+D5-1)</f>
        <v>578725</v>
      </c>
      <c r="G5" s="23">
        <v>50</v>
      </c>
      <c r="H5" s="23"/>
      <c r="I5" s="57" t="s">
        <v>49</v>
      </c>
      <c r="J5" s="99">
        <f t="shared" ref="J5:J12" si="1">MOD(D5,25)</f>
        <v>0</v>
      </c>
    </row>
    <row r="6" spans="1:10" ht="15" x14ac:dyDescent="0.2">
      <c r="A6" s="139" t="s">
        <v>702</v>
      </c>
      <c r="B6" s="99">
        <v>159</v>
      </c>
      <c r="C6" s="108">
        <f t="shared" ref="C6:C12" si="2">SUM(B6*0.8)</f>
        <v>127.2</v>
      </c>
      <c r="D6" s="109">
        <f t="shared" ref="D6:D12" si="3">MROUND(C6, 25)</f>
        <v>125</v>
      </c>
      <c r="E6" s="22">
        <f>SUM(F5+1)</f>
        <v>578726</v>
      </c>
      <c r="F6" s="22">
        <f t="shared" si="0"/>
        <v>578850</v>
      </c>
      <c r="G6" s="23">
        <v>50</v>
      </c>
      <c r="H6" s="23"/>
      <c r="I6" s="57" t="s">
        <v>49</v>
      </c>
      <c r="J6" s="99">
        <f t="shared" si="1"/>
        <v>0</v>
      </c>
    </row>
    <row r="7" spans="1:10" ht="15" x14ac:dyDescent="0.2">
      <c r="A7" s="147" t="s">
        <v>372</v>
      </c>
      <c r="B7" s="99">
        <v>2447</v>
      </c>
      <c r="C7" s="108">
        <f t="shared" si="2"/>
        <v>1957.6000000000001</v>
      </c>
      <c r="D7" s="109">
        <f t="shared" si="3"/>
        <v>1950</v>
      </c>
      <c r="E7" s="22">
        <f t="shared" ref="E7:E12" si="4">SUM(F6+1)</f>
        <v>578851</v>
      </c>
      <c r="F7" s="22">
        <f t="shared" si="0"/>
        <v>580800</v>
      </c>
      <c r="G7" s="23">
        <v>50</v>
      </c>
      <c r="H7" s="23"/>
      <c r="I7" s="57" t="s">
        <v>49</v>
      </c>
      <c r="J7" s="99">
        <f t="shared" si="1"/>
        <v>0</v>
      </c>
    </row>
    <row r="8" spans="1:10" ht="15" x14ac:dyDescent="0.2">
      <c r="A8" s="145" t="s">
        <v>373</v>
      </c>
      <c r="B8" s="99">
        <v>1123</v>
      </c>
      <c r="C8" s="108">
        <f t="shared" si="2"/>
        <v>898.40000000000009</v>
      </c>
      <c r="D8" s="109">
        <f t="shared" si="3"/>
        <v>900</v>
      </c>
      <c r="E8" s="22">
        <f t="shared" si="4"/>
        <v>580801</v>
      </c>
      <c r="F8" s="22">
        <f t="shared" si="0"/>
        <v>581700</v>
      </c>
      <c r="G8" s="23">
        <v>50</v>
      </c>
      <c r="H8" s="23"/>
      <c r="I8" s="57" t="s">
        <v>49</v>
      </c>
      <c r="J8" s="99">
        <f t="shared" si="1"/>
        <v>0</v>
      </c>
    </row>
    <row r="9" spans="1:10" ht="15" x14ac:dyDescent="0.2">
      <c r="A9" s="147" t="s">
        <v>374</v>
      </c>
      <c r="B9" s="99">
        <v>3047</v>
      </c>
      <c r="C9" s="108">
        <f t="shared" si="2"/>
        <v>2437.6</v>
      </c>
      <c r="D9" s="109">
        <f t="shared" si="3"/>
        <v>2450</v>
      </c>
      <c r="E9" s="22">
        <f t="shared" si="4"/>
        <v>581701</v>
      </c>
      <c r="F9" s="22">
        <f t="shared" si="0"/>
        <v>584150</v>
      </c>
      <c r="G9" s="23">
        <v>50</v>
      </c>
      <c r="H9" s="23"/>
      <c r="I9" s="57" t="s">
        <v>49</v>
      </c>
      <c r="J9" s="99">
        <f t="shared" si="1"/>
        <v>0</v>
      </c>
    </row>
    <row r="10" spans="1:10" ht="15" x14ac:dyDescent="0.2">
      <c r="A10" s="145" t="s">
        <v>703</v>
      </c>
      <c r="B10" s="99">
        <v>3213</v>
      </c>
      <c r="C10" s="108">
        <f t="shared" si="2"/>
        <v>2570.4</v>
      </c>
      <c r="D10" s="109">
        <f t="shared" si="3"/>
        <v>2575</v>
      </c>
      <c r="E10" s="22">
        <f t="shared" si="4"/>
        <v>584151</v>
      </c>
      <c r="F10" s="22">
        <f t="shared" si="0"/>
        <v>586725</v>
      </c>
      <c r="G10" s="23">
        <v>50</v>
      </c>
      <c r="H10" s="23"/>
      <c r="I10" s="57" t="s">
        <v>49</v>
      </c>
      <c r="J10" s="99">
        <f t="shared" si="1"/>
        <v>0</v>
      </c>
    </row>
    <row r="11" spans="1:10" ht="15" x14ac:dyDescent="0.2">
      <c r="A11" s="147" t="s">
        <v>375</v>
      </c>
      <c r="B11" s="99">
        <v>2696</v>
      </c>
      <c r="C11" s="108">
        <f t="shared" si="2"/>
        <v>2156.8000000000002</v>
      </c>
      <c r="D11" s="109">
        <f t="shared" si="3"/>
        <v>2150</v>
      </c>
      <c r="E11" s="22">
        <f t="shared" si="4"/>
        <v>586726</v>
      </c>
      <c r="F11" s="22">
        <f t="shared" si="0"/>
        <v>588875</v>
      </c>
      <c r="G11" s="23">
        <v>50</v>
      </c>
      <c r="H11" s="23"/>
      <c r="I11" s="57" t="s">
        <v>49</v>
      </c>
      <c r="J11" s="99">
        <f t="shared" si="1"/>
        <v>0</v>
      </c>
    </row>
    <row r="12" spans="1:10" ht="15.75" thickBot="1" x14ac:dyDescent="0.25">
      <c r="A12" s="146" t="s">
        <v>376</v>
      </c>
      <c r="B12" s="106">
        <v>1216</v>
      </c>
      <c r="C12" s="124">
        <f t="shared" si="2"/>
        <v>972.80000000000007</v>
      </c>
      <c r="D12" s="126">
        <f t="shared" si="3"/>
        <v>975</v>
      </c>
      <c r="E12" s="104">
        <f t="shared" si="4"/>
        <v>588876</v>
      </c>
      <c r="F12" s="104">
        <f t="shared" si="0"/>
        <v>589850</v>
      </c>
      <c r="G12" s="111">
        <v>50</v>
      </c>
      <c r="H12" s="111"/>
      <c r="I12" s="105" t="s">
        <v>49</v>
      </c>
      <c r="J12" s="106">
        <f t="shared" si="1"/>
        <v>0</v>
      </c>
    </row>
    <row r="13" spans="1:10" ht="15.75" x14ac:dyDescent="0.25">
      <c r="A13" s="49" t="s">
        <v>368</v>
      </c>
      <c r="B13" s="31">
        <f>SUM(B5:B12)</f>
        <v>16091</v>
      </c>
      <c r="C13" s="31"/>
      <c r="D13" s="110">
        <f>SUM(D5:D12)</f>
        <v>12875</v>
      </c>
      <c r="E13" s="10"/>
      <c r="F13" s="10"/>
      <c r="G13" s="7"/>
      <c r="H13" s="7"/>
      <c r="I13" s="37"/>
      <c r="J13" s="34"/>
    </row>
    <row r="14" spans="1:10" ht="15" x14ac:dyDescent="0.2">
      <c r="A14" s="10"/>
      <c r="B14" s="10"/>
      <c r="C14" s="10"/>
      <c r="D14" s="7"/>
      <c r="E14" s="10"/>
      <c r="F14" s="10"/>
      <c r="G14" s="7"/>
      <c r="H14" s="7"/>
      <c r="I14" s="37"/>
      <c r="J14" s="34"/>
    </row>
    <row r="15" spans="1:10" ht="16.5" thickBot="1" x14ac:dyDescent="0.3">
      <c r="A15" s="53" t="s">
        <v>6</v>
      </c>
      <c r="B15" s="10"/>
      <c r="C15" s="10"/>
      <c r="D15" s="7"/>
      <c r="E15" s="10"/>
      <c r="F15" s="10"/>
      <c r="G15" s="7"/>
      <c r="H15" s="7"/>
      <c r="I15" s="37"/>
      <c r="J15" s="10"/>
    </row>
    <row r="16" spans="1:10" ht="15.75" x14ac:dyDescent="0.25">
      <c r="A16" s="36" t="s">
        <v>31</v>
      </c>
      <c r="B16" s="10"/>
      <c r="C16" s="10"/>
      <c r="D16" s="7"/>
      <c r="E16" s="10"/>
      <c r="F16" s="10"/>
      <c r="G16" s="7"/>
      <c r="H16" s="7"/>
      <c r="I16" s="37"/>
      <c r="J16" s="10"/>
    </row>
    <row r="17" spans="1:10" ht="15" x14ac:dyDescent="0.2">
      <c r="A17" s="47" t="s">
        <v>8</v>
      </c>
      <c r="B17" s="47"/>
      <c r="C17" s="47"/>
      <c r="D17" s="23">
        <v>200</v>
      </c>
      <c r="E17" s="22">
        <f>F12+1</f>
        <v>589851</v>
      </c>
      <c r="F17" s="22">
        <f t="shared" ref="F17:F24" si="5">SUM(E17+D17-1)</f>
        <v>590050</v>
      </c>
      <c r="G17" s="23">
        <v>15</v>
      </c>
      <c r="H17" s="23"/>
      <c r="I17" s="57" t="s">
        <v>47</v>
      </c>
      <c r="J17" s="99">
        <f t="shared" ref="J17:J24" si="6">MOD(D17,25)</f>
        <v>0</v>
      </c>
    </row>
    <row r="18" spans="1:10" ht="15" x14ac:dyDescent="0.2">
      <c r="A18" s="47" t="s">
        <v>9</v>
      </c>
      <c r="B18" s="47"/>
      <c r="C18" s="47"/>
      <c r="D18" s="23">
        <v>50</v>
      </c>
      <c r="E18" s="22">
        <f>SUM(F17+1)</f>
        <v>590051</v>
      </c>
      <c r="F18" s="22">
        <f t="shared" si="5"/>
        <v>590100</v>
      </c>
      <c r="G18" s="23">
        <v>5</v>
      </c>
      <c r="H18" s="23"/>
      <c r="I18" s="57" t="s">
        <v>47</v>
      </c>
      <c r="J18" s="99">
        <f t="shared" si="6"/>
        <v>0</v>
      </c>
    </row>
    <row r="19" spans="1:10" ht="15" x14ac:dyDescent="0.2">
      <c r="A19" s="47" t="s">
        <v>14</v>
      </c>
      <c r="B19" s="47"/>
      <c r="C19" s="47"/>
      <c r="D19" s="23">
        <v>100</v>
      </c>
      <c r="E19" s="22">
        <f t="shared" ref="E19:E21" si="7">SUM(F18+1)</f>
        <v>590101</v>
      </c>
      <c r="F19" s="22">
        <f t="shared" si="5"/>
        <v>590200</v>
      </c>
      <c r="G19" s="23">
        <v>5</v>
      </c>
      <c r="H19" s="23"/>
      <c r="I19" s="57" t="s">
        <v>47</v>
      </c>
      <c r="J19" s="99">
        <f t="shared" si="6"/>
        <v>0</v>
      </c>
    </row>
    <row r="20" spans="1:10" ht="15" x14ac:dyDescent="0.2">
      <c r="A20" s="47" t="s">
        <v>260</v>
      </c>
      <c r="B20" s="47"/>
      <c r="C20" s="47"/>
      <c r="D20" s="23">
        <v>100</v>
      </c>
      <c r="E20" s="22">
        <f t="shared" si="7"/>
        <v>590201</v>
      </c>
      <c r="F20" s="22">
        <f t="shared" si="5"/>
        <v>590300</v>
      </c>
      <c r="G20" s="23">
        <v>5</v>
      </c>
      <c r="H20" s="23"/>
      <c r="I20" s="57" t="s">
        <v>47</v>
      </c>
      <c r="J20" s="99">
        <f t="shared" si="6"/>
        <v>0</v>
      </c>
    </row>
    <row r="21" spans="1:10" ht="15" x14ac:dyDescent="0.2">
      <c r="A21" s="47" t="s">
        <v>852</v>
      </c>
      <c r="B21" s="47"/>
      <c r="C21" s="47"/>
      <c r="D21" s="23">
        <v>50</v>
      </c>
      <c r="E21" s="22">
        <f t="shared" si="7"/>
        <v>590301</v>
      </c>
      <c r="F21" s="22">
        <f t="shared" si="5"/>
        <v>590350</v>
      </c>
      <c r="G21" s="23">
        <v>5</v>
      </c>
      <c r="H21" s="23"/>
      <c r="I21" s="57" t="s">
        <v>47</v>
      </c>
      <c r="J21" s="99">
        <f t="shared" si="6"/>
        <v>0</v>
      </c>
    </row>
    <row r="22" spans="1:10" ht="15" x14ac:dyDescent="0.2">
      <c r="A22" s="10"/>
      <c r="B22" s="10"/>
      <c r="C22" s="10"/>
      <c r="D22" s="7"/>
      <c r="E22" s="27"/>
      <c r="F22" s="27"/>
      <c r="G22" s="7"/>
      <c r="H22" s="7"/>
      <c r="I22" s="37"/>
      <c r="J22" s="34"/>
    </row>
    <row r="23" spans="1:10" ht="15.75" x14ac:dyDescent="0.25">
      <c r="A23" s="36" t="s">
        <v>343</v>
      </c>
      <c r="B23" s="10"/>
      <c r="C23" s="10"/>
      <c r="D23" s="7"/>
      <c r="E23" s="27"/>
      <c r="F23" s="27"/>
      <c r="G23" s="7"/>
      <c r="H23" s="7"/>
      <c r="I23" s="37"/>
      <c r="J23" s="34"/>
    </row>
    <row r="24" spans="1:10" ht="15" x14ac:dyDescent="0.2">
      <c r="A24" s="47" t="s">
        <v>345</v>
      </c>
      <c r="B24" s="47"/>
      <c r="C24" s="47"/>
      <c r="D24" s="23">
        <v>25</v>
      </c>
      <c r="E24" s="22">
        <f>SUM(F21+1)</f>
        <v>590351</v>
      </c>
      <c r="F24" s="22">
        <f t="shared" si="5"/>
        <v>590375</v>
      </c>
      <c r="G24" s="23">
        <v>5</v>
      </c>
      <c r="H24" s="23"/>
      <c r="I24" s="57" t="s">
        <v>344</v>
      </c>
      <c r="J24" s="99">
        <f t="shared" si="6"/>
        <v>0</v>
      </c>
    </row>
    <row r="25" spans="1:10" ht="15" x14ac:dyDescent="0.2">
      <c r="A25" s="10"/>
      <c r="B25" s="10"/>
      <c r="C25" s="10"/>
      <c r="D25" s="7"/>
      <c r="E25" s="10"/>
      <c r="F25" s="10"/>
      <c r="G25" s="7"/>
      <c r="H25" s="7"/>
      <c r="I25" s="37"/>
      <c r="J25" s="10"/>
    </row>
    <row r="26" spans="1:10" ht="15.75" x14ac:dyDescent="0.25">
      <c r="A26" s="36" t="s">
        <v>32</v>
      </c>
      <c r="B26" s="10"/>
      <c r="C26" s="10"/>
      <c r="D26" s="7"/>
      <c r="E26" s="10"/>
      <c r="F26" s="10"/>
      <c r="G26" s="7"/>
      <c r="H26" s="7"/>
      <c r="I26" s="37"/>
      <c r="J26" s="10"/>
    </row>
    <row r="27" spans="1:10" ht="15" x14ac:dyDescent="0.2">
      <c r="A27" s="47" t="s">
        <v>10</v>
      </c>
      <c r="B27" s="47"/>
      <c r="C27" s="47"/>
      <c r="D27" s="23">
        <v>4500</v>
      </c>
      <c r="E27" s="22">
        <f>SUM(F24+1)</f>
        <v>590376</v>
      </c>
      <c r="F27" s="22">
        <f>SUM(E27+D27-1)</f>
        <v>594875</v>
      </c>
      <c r="G27" s="23">
        <v>100</v>
      </c>
      <c r="H27" s="23">
        <v>200</v>
      </c>
      <c r="I27" s="57" t="s">
        <v>49</v>
      </c>
      <c r="J27" s="99">
        <f>MOD(D27,25)</f>
        <v>0</v>
      </c>
    </row>
    <row r="28" spans="1:10" ht="15" x14ac:dyDescent="0.2">
      <c r="A28" s="47" t="s">
        <v>182</v>
      </c>
      <c r="B28" s="47"/>
      <c r="C28" s="47"/>
      <c r="D28" s="23">
        <v>1000</v>
      </c>
      <c r="E28" s="22">
        <f>SUM(F27+1)</f>
        <v>594876</v>
      </c>
      <c r="F28" s="22">
        <f>SUM(E28+D28-1)</f>
        <v>595875</v>
      </c>
      <c r="G28" s="23">
        <v>50</v>
      </c>
      <c r="H28" s="23"/>
      <c r="I28" s="57" t="s">
        <v>49</v>
      </c>
      <c r="J28" s="99">
        <f>MOD(D28,25)</f>
        <v>0</v>
      </c>
    </row>
    <row r="29" spans="1:10" ht="15" x14ac:dyDescent="0.2">
      <c r="A29" s="10"/>
      <c r="B29" s="10"/>
      <c r="C29" s="10"/>
      <c r="D29" s="7"/>
      <c r="E29" s="27"/>
      <c r="F29" s="27"/>
      <c r="G29" s="7"/>
      <c r="H29" s="7"/>
      <c r="I29" s="37"/>
      <c r="J29" s="34"/>
    </row>
    <row r="30" spans="1:10" ht="15.75" x14ac:dyDescent="0.25">
      <c r="A30" s="36" t="s">
        <v>30</v>
      </c>
      <c r="B30" s="10"/>
      <c r="C30" s="10"/>
      <c r="D30" s="7"/>
      <c r="E30" s="27"/>
      <c r="F30" s="27"/>
      <c r="G30" s="7"/>
      <c r="H30" s="7"/>
      <c r="I30" s="37"/>
      <c r="J30" s="34"/>
    </row>
    <row r="31" spans="1:10" ht="15" x14ac:dyDescent="0.2">
      <c r="A31" s="47" t="s">
        <v>7</v>
      </c>
      <c r="B31" s="47"/>
      <c r="C31" s="47"/>
      <c r="D31" s="23">
        <v>25</v>
      </c>
      <c r="E31" s="22">
        <f>SUM(F28+1)</f>
        <v>595876</v>
      </c>
      <c r="F31" s="22">
        <f t="shared" ref="F31:F32" si="8">SUM(E31+D31-1)</f>
        <v>595900</v>
      </c>
      <c r="G31" s="23">
        <v>5</v>
      </c>
      <c r="H31" s="23"/>
      <c r="I31" s="57" t="s">
        <v>48</v>
      </c>
      <c r="J31" s="99">
        <f t="shared" ref="J31:J32" si="9">MOD(D31,25)</f>
        <v>0</v>
      </c>
    </row>
    <row r="32" spans="1:10" ht="15" x14ac:dyDescent="0.2">
      <c r="A32" s="47" t="s">
        <v>34</v>
      </c>
      <c r="B32" s="47"/>
      <c r="C32" s="47"/>
      <c r="D32" s="23">
        <v>25</v>
      </c>
      <c r="E32" s="22">
        <f t="shared" ref="E32" si="10">SUM(F31+1)</f>
        <v>595901</v>
      </c>
      <c r="F32" s="22">
        <f t="shared" si="8"/>
        <v>595925</v>
      </c>
      <c r="G32" s="23">
        <v>5</v>
      </c>
      <c r="H32" s="23"/>
      <c r="I32" s="57" t="s">
        <v>48</v>
      </c>
      <c r="J32" s="99">
        <f t="shared" si="9"/>
        <v>0</v>
      </c>
    </row>
    <row r="33" spans="1:10" ht="15" x14ac:dyDescent="0.2">
      <c r="A33" s="10"/>
      <c r="B33" s="10"/>
      <c r="C33" s="10"/>
      <c r="D33" s="7"/>
      <c r="E33" s="27"/>
      <c r="F33" s="27"/>
      <c r="G33" s="7"/>
      <c r="H33" s="7"/>
      <c r="I33" s="37"/>
      <c r="J33" s="10"/>
    </row>
    <row r="34" spans="1:10" ht="15.75" x14ac:dyDescent="0.25">
      <c r="A34" s="36" t="s">
        <v>33</v>
      </c>
      <c r="B34" s="10"/>
      <c r="C34" s="10"/>
      <c r="D34" s="7"/>
      <c r="E34" s="27"/>
      <c r="F34" s="27"/>
      <c r="G34" s="7"/>
      <c r="H34" s="7"/>
      <c r="I34" s="37"/>
      <c r="J34" s="10"/>
    </row>
    <row r="35" spans="1:10" ht="15" x14ac:dyDescent="0.2">
      <c r="A35" s="47" t="s">
        <v>11</v>
      </c>
      <c r="B35" s="47"/>
      <c r="C35" s="47"/>
      <c r="D35" s="23">
        <v>25</v>
      </c>
      <c r="E35" s="22">
        <f>SUM(F32+1)</f>
        <v>595926</v>
      </c>
      <c r="F35" s="22">
        <f>SUM(E35+D35-1)</f>
        <v>595950</v>
      </c>
      <c r="G35" s="23">
        <v>5</v>
      </c>
      <c r="H35" s="23"/>
      <c r="I35" s="57" t="s">
        <v>50</v>
      </c>
      <c r="J35" s="99">
        <f>MOD(D35,25)</f>
        <v>0</v>
      </c>
    </row>
    <row r="36" spans="1:10" ht="15.75" thickBot="1" x14ac:dyDescent="0.25">
      <c r="A36" s="103" t="s">
        <v>12</v>
      </c>
      <c r="B36" s="103"/>
      <c r="C36" s="103"/>
      <c r="D36" s="111">
        <v>25</v>
      </c>
      <c r="E36" s="104">
        <f>SUM(F35+1)</f>
        <v>595951</v>
      </c>
      <c r="F36" s="104">
        <f>SUM(E36+D36-1)</f>
        <v>595975</v>
      </c>
      <c r="G36" s="111">
        <v>5</v>
      </c>
      <c r="H36" s="111"/>
      <c r="I36" s="105" t="s">
        <v>50</v>
      </c>
      <c r="J36" s="106">
        <f>MOD(D36,25)</f>
        <v>0</v>
      </c>
    </row>
    <row r="37" spans="1:10" ht="15.75" x14ac:dyDescent="0.25">
      <c r="A37" s="49" t="s">
        <v>369</v>
      </c>
      <c r="B37" s="10"/>
      <c r="C37" s="10"/>
      <c r="D37" s="4">
        <f>SUM(D16:D36)</f>
        <v>6125</v>
      </c>
      <c r="E37" s="10"/>
      <c r="F37" s="10"/>
      <c r="G37" s="10"/>
      <c r="H37" s="10"/>
      <c r="I37" s="37"/>
      <c r="J37" s="10"/>
    </row>
    <row r="38" spans="1:10" ht="15.75" x14ac:dyDescent="0.25">
      <c r="A38" s="36" t="s">
        <v>370</v>
      </c>
      <c r="B38" s="10"/>
      <c r="C38" s="10"/>
      <c r="D38" s="110">
        <f>D13+D37</f>
        <v>19000</v>
      </c>
      <c r="E38" s="10"/>
      <c r="F38" s="10"/>
      <c r="G38" s="36">
        <f>SUM(G5:G37)</f>
        <v>610</v>
      </c>
      <c r="H38" s="36">
        <f>SUM(H5:H37)</f>
        <v>200</v>
      </c>
      <c r="I38" s="37"/>
      <c r="J38" s="36">
        <f>SUM(J5:J37)</f>
        <v>0</v>
      </c>
    </row>
    <row r="39" spans="1:10" ht="15" x14ac:dyDescent="0.2">
      <c r="A39" s="10"/>
      <c r="B39" s="10"/>
      <c r="C39" s="10"/>
      <c r="D39" s="7"/>
      <c r="E39" s="10"/>
      <c r="F39" s="10"/>
      <c r="G39" s="10"/>
      <c r="H39" s="10"/>
      <c r="I39" s="37"/>
      <c r="J39" s="10"/>
    </row>
    <row r="40" spans="1:10" ht="15" x14ac:dyDescent="0.2">
      <c r="A40" s="10" t="s">
        <v>40</v>
      </c>
      <c r="B40" s="10"/>
      <c r="C40" s="10"/>
      <c r="D40" s="112">
        <f>F36-E5+1</f>
        <v>19000</v>
      </c>
      <c r="E40" s="10"/>
      <c r="F40" s="10"/>
      <c r="G40" s="10"/>
      <c r="H40" s="10"/>
      <c r="I40" s="37"/>
      <c r="J40" s="10"/>
    </row>
    <row r="41" spans="1:10" ht="15" x14ac:dyDescent="0.2">
      <c r="A41" s="7"/>
      <c r="B41" s="7"/>
      <c r="C41" s="7"/>
      <c r="D41" s="7"/>
      <c r="E41" s="7"/>
      <c r="F41" s="7"/>
      <c r="G41" s="7"/>
      <c r="H41" s="7"/>
      <c r="I41" s="8"/>
      <c r="J41" s="7"/>
    </row>
  </sheetData>
  <sheetProtection sheet="1" selectLockedCells="1"/>
  <mergeCells count="2">
    <mergeCell ref="E3:F3"/>
    <mergeCell ref="H1:I1"/>
  </mergeCells>
  <phoneticPr fontId="0" type="noConversion"/>
  <conditionalFormatting sqref="A5:J12 A17:J21 A24:J24 A27:J28 A31:J32 A35:J36">
    <cfRule type="expression" dxfId="22" priority="2">
      <formula>MOD(ROW(),2)=0</formula>
    </cfRule>
  </conditionalFormatting>
  <conditionalFormatting sqref="C5:D12 G5:H12 C17:D21 G17:H21 C24:D24 G24:H24 C27:D28 G27:H28 C31:D32 G31:H32 C35:D36 G35:H36">
    <cfRule type="cellIs" dxfId="21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39"/>
  <sheetViews>
    <sheetView topLeftCell="A4" zoomScaleNormal="75" zoomScalePageLayoutView="75" workbookViewId="0">
      <selection activeCell="G40" sqref="G40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Totals!B40</f>
        <v>1046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7" t="s">
        <v>377</v>
      </c>
      <c r="B5" s="99">
        <v>974</v>
      </c>
      <c r="C5" s="108">
        <f>SUM(B5*0.8)</f>
        <v>779.2</v>
      </c>
      <c r="D5" s="109">
        <f>MROUND(C5, 25)</f>
        <v>775</v>
      </c>
      <c r="E5" s="22">
        <f>SUM('HD34-JD4'!F36,1)</f>
        <v>595976</v>
      </c>
      <c r="F5" s="22">
        <f t="shared" ref="F5:F12" si="0">SUM(E5+D5-1)</f>
        <v>596750</v>
      </c>
      <c r="G5" s="23">
        <v>50</v>
      </c>
      <c r="H5" s="23"/>
      <c r="I5" s="57" t="s">
        <v>49</v>
      </c>
      <c r="J5" s="99">
        <f t="shared" ref="J5:J12" si="1">MOD(D5,25)</f>
        <v>0</v>
      </c>
    </row>
    <row r="6" spans="1:10" ht="15" x14ac:dyDescent="0.2">
      <c r="A6" s="145" t="s">
        <v>378</v>
      </c>
      <c r="B6" s="99">
        <v>3925</v>
      </c>
      <c r="C6" s="108">
        <f t="shared" ref="C6:C12" si="2">SUM(B6*0.8)</f>
        <v>3140</v>
      </c>
      <c r="D6" s="109">
        <f t="shared" ref="D6:D12" si="3">MROUND(C6, 25)</f>
        <v>3150</v>
      </c>
      <c r="E6" s="22">
        <f>SUM(F5+1)</f>
        <v>596751</v>
      </c>
      <c r="F6" s="22">
        <f t="shared" si="0"/>
        <v>599900</v>
      </c>
      <c r="G6" s="23">
        <v>50</v>
      </c>
      <c r="H6" s="23"/>
      <c r="I6" s="57" t="s">
        <v>49</v>
      </c>
      <c r="J6" s="99">
        <f t="shared" si="1"/>
        <v>0</v>
      </c>
    </row>
    <row r="7" spans="1:10" ht="15" x14ac:dyDescent="0.2">
      <c r="A7" s="145" t="s">
        <v>379</v>
      </c>
      <c r="B7" s="99">
        <v>1360</v>
      </c>
      <c r="C7" s="108">
        <f t="shared" si="2"/>
        <v>1088</v>
      </c>
      <c r="D7" s="109">
        <f t="shared" si="3"/>
        <v>1100</v>
      </c>
      <c r="E7" s="22">
        <f t="shared" ref="E7:E12" si="4">SUM(F6+1)</f>
        <v>599901</v>
      </c>
      <c r="F7" s="22">
        <f t="shared" si="0"/>
        <v>601000</v>
      </c>
      <c r="G7" s="23">
        <v>50</v>
      </c>
      <c r="H7" s="23"/>
      <c r="I7" s="57" t="s">
        <v>49</v>
      </c>
      <c r="J7" s="99">
        <f t="shared" si="1"/>
        <v>0</v>
      </c>
    </row>
    <row r="8" spans="1:10" ht="15" x14ac:dyDescent="0.2">
      <c r="A8" s="139" t="s">
        <v>380</v>
      </c>
      <c r="B8" s="99">
        <v>1792</v>
      </c>
      <c r="C8" s="108">
        <f t="shared" si="2"/>
        <v>1433.6000000000001</v>
      </c>
      <c r="D8" s="109">
        <f t="shared" si="3"/>
        <v>1425</v>
      </c>
      <c r="E8" s="22">
        <f t="shared" si="4"/>
        <v>601001</v>
      </c>
      <c r="F8" s="22">
        <f t="shared" si="0"/>
        <v>602425</v>
      </c>
      <c r="G8" s="23">
        <v>50</v>
      </c>
      <c r="H8" s="23"/>
      <c r="I8" s="57" t="s">
        <v>49</v>
      </c>
      <c r="J8" s="99">
        <f t="shared" si="1"/>
        <v>0</v>
      </c>
    </row>
    <row r="9" spans="1:10" ht="15" x14ac:dyDescent="0.2">
      <c r="A9" s="145" t="s">
        <v>381</v>
      </c>
      <c r="B9" s="99">
        <v>516</v>
      </c>
      <c r="C9" s="108">
        <f t="shared" si="2"/>
        <v>412.8</v>
      </c>
      <c r="D9" s="109">
        <f t="shared" si="3"/>
        <v>425</v>
      </c>
      <c r="E9" s="22">
        <f t="shared" si="4"/>
        <v>602426</v>
      </c>
      <c r="F9" s="22">
        <f t="shared" si="0"/>
        <v>602850</v>
      </c>
      <c r="G9" s="23">
        <v>50</v>
      </c>
      <c r="H9" s="23"/>
      <c r="I9" s="57" t="s">
        <v>49</v>
      </c>
      <c r="J9" s="99">
        <f t="shared" si="1"/>
        <v>0</v>
      </c>
    </row>
    <row r="10" spans="1:10" ht="15" x14ac:dyDescent="0.2">
      <c r="A10" s="139" t="s">
        <v>382</v>
      </c>
      <c r="B10" s="99">
        <v>1632</v>
      </c>
      <c r="C10" s="108">
        <f t="shared" si="2"/>
        <v>1305.6000000000001</v>
      </c>
      <c r="D10" s="109">
        <f t="shared" si="3"/>
        <v>1300</v>
      </c>
      <c r="E10" s="22">
        <f t="shared" si="4"/>
        <v>602851</v>
      </c>
      <c r="F10" s="22">
        <f t="shared" si="0"/>
        <v>604150</v>
      </c>
      <c r="G10" s="23">
        <v>50</v>
      </c>
      <c r="H10" s="23"/>
      <c r="I10" s="57" t="s">
        <v>49</v>
      </c>
      <c r="J10" s="99">
        <f t="shared" si="1"/>
        <v>0</v>
      </c>
    </row>
    <row r="11" spans="1:10" ht="15" x14ac:dyDescent="0.2">
      <c r="A11" s="145" t="s">
        <v>383</v>
      </c>
      <c r="B11" s="99">
        <v>1819</v>
      </c>
      <c r="C11" s="108">
        <f t="shared" si="2"/>
        <v>1455.2</v>
      </c>
      <c r="D11" s="109">
        <f t="shared" si="3"/>
        <v>1450</v>
      </c>
      <c r="E11" s="22">
        <f t="shared" si="4"/>
        <v>604151</v>
      </c>
      <c r="F11" s="22">
        <f t="shared" si="0"/>
        <v>605600</v>
      </c>
      <c r="G11" s="23">
        <v>50</v>
      </c>
      <c r="H11" s="23"/>
      <c r="I11" s="57" t="s">
        <v>49</v>
      </c>
      <c r="J11" s="99">
        <f t="shared" si="1"/>
        <v>0</v>
      </c>
    </row>
    <row r="12" spans="1:10" ht="15.75" thickBot="1" x14ac:dyDescent="0.25">
      <c r="A12" s="146" t="s">
        <v>384</v>
      </c>
      <c r="B12" s="106">
        <v>3778</v>
      </c>
      <c r="C12" s="124">
        <f t="shared" si="2"/>
        <v>3022.4</v>
      </c>
      <c r="D12" s="126">
        <f t="shared" si="3"/>
        <v>3025</v>
      </c>
      <c r="E12" s="104">
        <f t="shared" si="4"/>
        <v>605601</v>
      </c>
      <c r="F12" s="104">
        <f t="shared" si="0"/>
        <v>608625</v>
      </c>
      <c r="G12" s="111">
        <v>50</v>
      </c>
      <c r="H12" s="111"/>
      <c r="I12" s="105" t="s">
        <v>49</v>
      </c>
      <c r="J12" s="106">
        <f t="shared" si="1"/>
        <v>0</v>
      </c>
    </row>
    <row r="13" spans="1:10" ht="15.75" x14ac:dyDescent="0.25">
      <c r="A13" s="49" t="s">
        <v>385</v>
      </c>
      <c r="B13" s="31">
        <f>SUM(B5:B12)</f>
        <v>15796</v>
      </c>
      <c r="C13" s="31"/>
      <c r="D13" s="110">
        <f>SUM(D5:D12)</f>
        <v>12650</v>
      </c>
      <c r="E13" s="10"/>
      <c r="F13" s="10"/>
      <c r="G13" s="7"/>
      <c r="H13" s="7"/>
      <c r="I13" s="37"/>
      <c r="J13" s="10"/>
    </row>
    <row r="14" spans="1:10" ht="15" x14ac:dyDescent="0.2">
      <c r="A14" s="10"/>
      <c r="B14" s="10"/>
      <c r="C14" s="10"/>
      <c r="D14" s="7"/>
      <c r="E14" s="10"/>
      <c r="F14" s="10"/>
      <c r="G14" s="7"/>
      <c r="H14" s="7"/>
      <c r="I14" s="37"/>
      <c r="J14" s="10"/>
    </row>
    <row r="15" spans="1:10" ht="16.5" thickBot="1" x14ac:dyDescent="0.3">
      <c r="A15" s="53" t="s">
        <v>6</v>
      </c>
      <c r="B15" s="10"/>
      <c r="C15" s="10"/>
      <c r="D15" s="7"/>
      <c r="E15" s="10"/>
      <c r="F15" s="10"/>
      <c r="G15" s="7"/>
      <c r="H15" s="7"/>
      <c r="I15" s="37"/>
      <c r="J15" s="10"/>
    </row>
    <row r="16" spans="1:10" ht="15.75" x14ac:dyDescent="0.25">
      <c r="A16" s="36" t="s">
        <v>31</v>
      </c>
      <c r="B16" s="10"/>
      <c r="C16" s="10"/>
      <c r="D16" s="7"/>
      <c r="E16" s="10"/>
      <c r="F16" s="10"/>
      <c r="G16" s="7"/>
      <c r="H16" s="7"/>
      <c r="I16" s="37"/>
      <c r="J16" s="10"/>
    </row>
    <row r="17" spans="1:10" ht="15" x14ac:dyDescent="0.2">
      <c r="A17" s="47" t="s">
        <v>8</v>
      </c>
      <c r="B17" s="47"/>
      <c r="C17" s="47"/>
      <c r="D17" s="23">
        <v>200</v>
      </c>
      <c r="E17" s="22">
        <f>SUM(F12+1)</f>
        <v>608626</v>
      </c>
      <c r="F17" s="22">
        <f>SUM(E17+D17-1)</f>
        <v>608825</v>
      </c>
      <c r="G17" s="23">
        <v>15</v>
      </c>
      <c r="H17" s="23"/>
      <c r="I17" s="57" t="s">
        <v>47</v>
      </c>
      <c r="J17" s="99">
        <f t="shared" ref="J17:J24" si="5">MOD(D17,25)</f>
        <v>0</v>
      </c>
    </row>
    <row r="18" spans="1:10" ht="15" x14ac:dyDescent="0.2">
      <c r="A18" s="47" t="s">
        <v>9</v>
      </c>
      <c r="B18" s="47"/>
      <c r="C18" s="47"/>
      <c r="D18" s="23">
        <v>50</v>
      </c>
      <c r="E18" s="22">
        <f t="shared" ref="E18:E21" si="6">SUM(F17+1)</f>
        <v>608826</v>
      </c>
      <c r="F18" s="22">
        <f>SUM(E18+D18-1)</f>
        <v>608875</v>
      </c>
      <c r="G18" s="23">
        <v>5</v>
      </c>
      <c r="H18" s="23"/>
      <c r="I18" s="57" t="s">
        <v>47</v>
      </c>
      <c r="J18" s="99">
        <f t="shared" si="5"/>
        <v>0</v>
      </c>
    </row>
    <row r="19" spans="1:10" ht="15" x14ac:dyDescent="0.2">
      <c r="A19" s="47" t="s">
        <v>14</v>
      </c>
      <c r="B19" s="47"/>
      <c r="C19" s="47"/>
      <c r="D19" s="23">
        <v>100</v>
      </c>
      <c r="E19" s="22">
        <f t="shared" si="6"/>
        <v>608876</v>
      </c>
      <c r="F19" s="22">
        <f t="shared" ref="F19:F21" si="7">SUM(E19+D19-1)</f>
        <v>608975</v>
      </c>
      <c r="G19" s="23">
        <v>5</v>
      </c>
      <c r="H19" s="23"/>
      <c r="I19" s="57" t="s">
        <v>47</v>
      </c>
      <c r="J19" s="99">
        <f t="shared" si="5"/>
        <v>0</v>
      </c>
    </row>
    <row r="20" spans="1:10" ht="15" x14ac:dyDescent="0.2">
      <c r="A20" s="47" t="s">
        <v>260</v>
      </c>
      <c r="B20" s="47"/>
      <c r="C20" s="47"/>
      <c r="D20" s="23">
        <v>100</v>
      </c>
      <c r="E20" s="22">
        <f t="shared" si="6"/>
        <v>608976</v>
      </c>
      <c r="F20" s="22">
        <f t="shared" si="7"/>
        <v>609075</v>
      </c>
      <c r="G20" s="23">
        <v>5</v>
      </c>
      <c r="H20" s="23"/>
      <c r="I20" s="57" t="s">
        <v>47</v>
      </c>
      <c r="J20" s="99">
        <f t="shared" si="5"/>
        <v>0</v>
      </c>
    </row>
    <row r="21" spans="1:10" ht="15" x14ac:dyDescent="0.2">
      <c r="A21" s="47" t="s">
        <v>852</v>
      </c>
      <c r="B21" s="47"/>
      <c r="C21" s="47"/>
      <c r="D21" s="23">
        <v>50</v>
      </c>
      <c r="E21" s="22">
        <f t="shared" si="6"/>
        <v>609076</v>
      </c>
      <c r="F21" s="22">
        <f t="shared" si="7"/>
        <v>609125</v>
      </c>
      <c r="G21" s="23">
        <v>5</v>
      </c>
      <c r="H21" s="23"/>
      <c r="I21" s="57" t="s">
        <v>47</v>
      </c>
      <c r="J21" s="99">
        <f t="shared" si="5"/>
        <v>0</v>
      </c>
    </row>
    <row r="22" spans="1:10" ht="15" x14ac:dyDescent="0.2">
      <c r="A22" s="10"/>
      <c r="B22" s="10"/>
      <c r="C22" s="10"/>
      <c r="D22" s="7"/>
      <c r="E22" s="27"/>
      <c r="F22" s="27"/>
      <c r="G22" s="7"/>
      <c r="H22" s="7"/>
      <c r="I22" s="37"/>
      <c r="J22" s="34"/>
    </row>
    <row r="23" spans="1:10" ht="15.75" x14ac:dyDescent="0.25">
      <c r="A23" s="36" t="s">
        <v>343</v>
      </c>
      <c r="B23" s="10"/>
      <c r="C23" s="10"/>
      <c r="D23" s="7"/>
      <c r="E23" s="27"/>
      <c r="F23" s="27"/>
      <c r="G23" s="7"/>
      <c r="H23" s="7"/>
      <c r="I23" s="37"/>
      <c r="J23" s="34"/>
    </row>
    <row r="24" spans="1:10" ht="15" x14ac:dyDescent="0.2">
      <c r="A24" s="47" t="s">
        <v>345</v>
      </c>
      <c r="B24" s="47"/>
      <c r="C24" s="47"/>
      <c r="D24" s="23">
        <v>25</v>
      </c>
      <c r="E24" s="22">
        <f>SUM(F21+1)</f>
        <v>609126</v>
      </c>
      <c r="F24" s="22">
        <f t="shared" ref="F24" si="8">SUM(E24+D24-1)</f>
        <v>609150</v>
      </c>
      <c r="G24" s="23">
        <v>5</v>
      </c>
      <c r="H24" s="23"/>
      <c r="I24" s="57" t="s">
        <v>344</v>
      </c>
      <c r="J24" s="99">
        <f t="shared" si="5"/>
        <v>0</v>
      </c>
    </row>
    <row r="25" spans="1:10" ht="15" x14ac:dyDescent="0.2">
      <c r="A25" s="10"/>
      <c r="B25" s="10"/>
      <c r="C25" s="10"/>
      <c r="D25" s="7"/>
      <c r="E25" s="10"/>
      <c r="F25" s="10"/>
      <c r="G25" s="7"/>
      <c r="H25" s="7"/>
      <c r="I25" s="37"/>
      <c r="J25" s="10"/>
    </row>
    <row r="26" spans="1:10" ht="15.75" x14ac:dyDescent="0.25">
      <c r="A26" s="36" t="s">
        <v>32</v>
      </c>
      <c r="B26" s="10"/>
      <c r="C26" s="10"/>
      <c r="D26" s="7"/>
      <c r="E26" s="10"/>
      <c r="F26" s="10"/>
      <c r="G26" s="7"/>
      <c r="H26" s="7"/>
      <c r="I26" s="37"/>
      <c r="J26" s="10"/>
    </row>
    <row r="27" spans="1:10" ht="15" x14ac:dyDescent="0.2">
      <c r="A27" s="47" t="s">
        <v>10</v>
      </c>
      <c r="B27" s="47"/>
      <c r="C27" s="47"/>
      <c r="D27" s="23">
        <v>3000</v>
      </c>
      <c r="E27" s="22">
        <f>SUM(F24+1)</f>
        <v>609151</v>
      </c>
      <c r="F27" s="22">
        <f>SUM(E27+D27-1)</f>
        <v>612150</v>
      </c>
      <c r="G27" s="23">
        <v>100</v>
      </c>
      <c r="H27" s="23">
        <v>200</v>
      </c>
      <c r="I27" s="57" t="s">
        <v>49</v>
      </c>
      <c r="J27" s="99">
        <f>MOD(D27,25)</f>
        <v>0</v>
      </c>
    </row>
    <row r="28" spans="1:10" ht="15" x14ac:dyDescent="0.2">
      <c r="A28" s="47" t="s">
        <v>182</v>
      </c>
      <c r="B28" s="47"/>
      <c r="C28" s="47"/>
      <c r="D28" s="23">
        <v>1000</v>
      </c>
      <c r="E28" s="22">
        <f>SUM(F27+1)</f>
        <v>612151</v>
      </c>
      <c r="F28" s="22">
        <f>SUM(E28+D28-1)</f>
        <v>613150</v>
      </c>
      <c r="G28" s="23">
        <v>50</v>
      </c>
      <c r="H28" s="23"/>
      <c r="I28" s="57" t="s">
        <v>49</v>
      </c>
      <c r="J28" s="99">
        <f>MOD(D28,25)</f>
        <v>0</v>
      </c>
    </row>
    <row r="29" spans="1:10" ht="15" x14ac:dyDescent="0.2">
      <c r="A29" s="10"/>
      <c r="B29" s="10"/>
      <c r="C29" s="10"/>
      <c r="D29" s="7"/>
      <c r="E29" s="27"/>
      <c r="F29" s="27"/>
      <c r="G29" s="7"/>
      <c r="H29" s="7"/>
      <c r="I29" s="37"/>
      <c r="J29" s="34"/>
    </row>
    <row r="30" spans="1:10" ht="15.75" x14ac:dyDescent="0.25">
      <c r="A30" s="36" t="s">
        <v>30</v>
      </c>
      <c r="B30" s="10"/>
      <c r="C30" s="10"/>
      <c r="D30" s="7"/>
      <c r="E30" s="27"/>
      <c r="F30" s="27"/>
      <c r="G30" s="7"/>
      <c r="H30" s="7"/>
      <c r="I30" s="37"/>
      <c r="J30" s="34"/>
    </row>
    <row r="31" spans="1:10" ht="15" x14ac:dyDescent="0.2">
      <c r="A31" s="47" t="s">
        <v>7</v>
      </c>
      <c r="B31" s="47"/>
      <c r="C31" s="47"/>
      <c r="D31" s="23">
        <v>25</v>
      </c>
      <c r="E31" s="22">
        <f>SUM(F28+1)</f>
        <v>613151</v>
      </c>
      <c r="F31" s="22">
        <f t="shared" ref="F31:F32" si="9">SUM(E31+D31-1)</f>
        <v>613175</v>
      </c>
      <c r="G31" s="23">
        <v>5</v>
      </c>
      <c r="H31" s="23"/>
      <c r="I31" s="57" t="s">
        <v>48</v>
      </c>
      <c r="J31" s="99">
        <f t="shared" ref="J31:J32" si="10">MOD(D31,25)</f>
        <v>0</v>
      </c>
    </row>
    <row r="32" spans="1:10" ht="15" x14ac:dyDescent="0.2">
      <c r="A32" s="47" t="s">
        <v>34</v>
      </c>
      <c r="B32" s="47"/>
      <c r="C32" s="47"/>
      <c r="D32" s="23">
        <v>25</v>
      </c>
      <c r="E32" s="22">
        <f t="shared" ref="E32" si="11">SUM(F31+1)</f>
        <v>613176</v>
      </c>
      <c r="F32" s="22">
        <f t="shared" si="9"/>
        <v>613200</v>
      </c>
      <c r="G32" s="23">
        <v>5</v>
      </c>
      <c r="H32" s="23"/>
      <c r="I32" s="57" t="s">
        <v>48</v>
      </c>
      <c r="J32" s="99">
        <f t="shared" si="10"/>
        <v>0</v>
      </c>
    </row>
    <row r="33" spans="1:10" ht="15" x14ac:dyDescent="0.2">
      <c r="A33" s="10"/>
      <c r="B33" s="10"/>
      <c r="C33" s="10"/>
      <c r="D33" s="7"/>
      <c r="E33" s="27"/>
      <c r="F33" s="27"/>
      <c r="G33" s="7"/>
      <c r="H33" s="7"/>
      <c r="I33" s="37"/>
      <c r="J33" s="10"/>
    </row>
    <row r="34" spans="1:10" ht="15.75" x14ac:dyDescent="0.25">
      <c r="A34" s="36" t="s">
        <v>33</v>
      </c>
      <c r="B34" s="10"/>
      <c r="C34" s="10"/>
      <c r="D34" s="7"/>
      <c r="E34" s="27"/>
      <c r="F34" s="27"/>
      <c r="G34" s="7"/>
      <c r="H34" s="7"/>
      <c r="I34" s="37"/>
      <c r="J34" s="10"/>
    </row>
    <row r="35" spans="1:10" ht="15" x14ac:dyDescent="0.2">
      <c r="A35" s="47" t="s">
        <v>11</v>
      </c>
      <c r="B35" s="47"/>
      <c r="C35" s="47"/>
      <c r="D35" s="23">
        <v>25</v>
      </c>
      <c r="E35" s="22">
        <f>SUM(F32+1)</f>
        <v>613201</v>
      </c>
      <c r="F35" s="22">
        <f>SUM(E35+D35-1)</f>
        <v>613225</v>
      </c>
      <c r="G35" s="23">
        <v>5</v>
      </c>
      <c r="H35" s="23"/>
      <c r="I35" s="57" t="s">
        <v>50</v>
      </c>
      <c r="J35" s="99">
        <f>MOD(D35,25)</f>
        <v>0</v>
      </c>
    </row>
    <row r="36" spans="1:10" ht="15.75" thickBot="1" x14ac:dyDescent="0.25">
      <c r="A36" s="103" t="s">
        <v>12</v>
      </c>
      <c r="B36" s="103"/>
      <c r="C36" s="103"/>
      <c r="D36" s="111">
        <v>25</v>
      </c>
      <c r="E36" s="104">
        <f>SUM(F35+1)</f>
        <v>613226</v>
      </c>
      <c r="F36" s="104">
        <f>SUM(E36+D36-1)</f>
        <v>613250</v>
      </c>
      <c r="G36" s="111">
        <v>5</v>
      </c>
      <c r="H36" s="111"/>
      <c r="I36" s="105" t="s">
        <v>50</v>
      </c>
      <c r="J36" s="106">
        <f>MOD(D36,25)</f>
        <v>0</v>
      </c>
    </row>
    <row r="37" spans="1:10" ht="15.75" x14ac:dyDescent="0.25">
      <c r="A37" s="49" t="s">
        <v>386</v>
      </c>
      <c r="B37" s="10"/>
      <c r="C37" s="10"/>
      <c r="D37" s="110">
        <f>SUM(D17:D36)</f>
        <v>4625</v>
      </c>
      <c r="E37" s="10"/>
      <c r="F37" s="10"/>
      <c r="G37" s="10"/>
      <c r="H37" s="10"/>
      <c r="I37" s="37"/>
      <c r="J37" s="10"/>
    </row>
    <row r="38" spans="1:10" ht="15.75" x14ac:dyDescent="0.25">
      <c r="A38" s="36" t="s">
        <v>387</v>
      </c>
      <c r="B38" s="10"/>
      <c r="C38" s="10"/>
      <c r="D38" s="110">
        <f>D13+D37</f>
        <v>17275</v>
      </c>
      <c r="E38" s="10"/>
      <c r="F38" s="10"/>
      <c r="G38" s="36">
        <f>SUM(G5:G36)</f>
        <v>610</v>
      </c>
      <c r="H38" s="36">
        <f>SUM(H5:H36)</f>
        <v>200</v>
      </c>
      <c r="I38" s="26"/>
      <c r="J38" s="36">
        <f>SUM(J5:J36)</f>
        <v>0</v>
      </c>
    </row>
    <row r="39" spans="1:10" ht="15" x14ac:dyDescent="0.2">
      <c r="A39" s="10" t="s">
        <v>40</v>
      </c>
      <c r="B39" s="39"/>
      <c r="C39" s="39"/>
      <c r="D39" s="112">
        <f>F36-E5+1</f>
        <v>17275</v>
      </c>
      <c r="E39" s="39"/>
      <c r="F39" s="39"/>
      <c r="G39" s="39"/>
      <c r="H39" s="39"/>
      <c r="I39" s="45"/>
      <c r="J39" s="39"/>
    </row>
  </sheetData>
  <sheetProtection sheet="1" selectLockedCells="1"/>
  <mergeCells count="2">
    <mergeCell ref="E3:F3"/>
    <mergeCell ref="H1:I1"/>
  </mergeCells>
  <phoneticPr fontId="0" type="noConversion"/>
  <conditionalFormatting sqref="A5:J12 A17:J21 A24:J24 A27:J28 A31:J32 A35:J36">
    <cfRule type="expression" dxfId="20" priority="2">
      <formula>MOD(ROW(),2)=0</formula>
    </cfRule>
  </conditionalFormatting>
  <conditionalFormatting sqref="C5:D12 G5:H12 C17:D21 G17:H21 C24:D24 G24:H24 C27:D28 G27:H28 C31:D32 G31:H32 C35:D36 G35:H36">
    <cfRule type="cellIs" dxfId="19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45"/>
  <sheetViews>
    <sheetView zoomScaleNormal="75" zoomScalePageLayoutView="75" workbookViewId="0">
      <selection activeCell="G31" sqref="G31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Totals!B41</f>
        <v>1048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5" t="s">
        <v>391</v>
      </c>
      <c r="B5" s="99">
        <v>197</v>
      </c>
      <c r="C5" s="108">
        <f>SUM(B5*0.8)</f>
        <v>157.60000000000002</v>
      </c>
      <c r="D5" s="109">
        <f>MROUND(C5, 25)</f>
        <v>150</v>
      </c>
      <c r="E5" s="22">
        <f>SUM('HD35-JD4'!F36,1)</f>
        <v>613251</v>
      </c>
      <c r="F5" s="22">
        <f t="shared" ref="F5:F10" si="0">SUM(E5+D5-1)</f>
        <v>613400</v>
      </c>
      <c r="G5" s="23">
        <v>25</v>
      </c>
      <c r="H5" s="23"/>
      <c r="I5" s="57" t="s">
        <v>49</v>
      </c>
      <c r="J5" s="99">
        <f t="shared" ref="J5:J10" si="1">MOD(D5,25)</f>
        <v>0</v>
      </c>
    </row>
    <row r="6" spans="1:10" ht="15" x14ac:dyDescent="0.2">
      <c r="A6" s="147" t="s">
        <v>392</v>
      </c>
      <c r="B6" s="99">
        <v>1111</v>
      </c>
      <c r="C6" s="108">
        <f t="shared" ref="C6:C10" si="2">SUM(B6*0.8)</f>
        <v>888.80000000000007</v>
      </c>
      <c r="D6" s="109">
        <f t="shared" ref="D6:D10" si="3">MROUND(C6, 25)</f>
        <v>900</v>
      </c>
      <c r="E6" s="22">
        <f>SUM(F5+1)</f>
        <v>613401</v>
      </c>
      <c r="F6" s="22">
        <f t="shared" si="0"/>
        <v>614300</v>
      </c>
      <c r="G6" s="23">
        <v>25</v>
      </c>
      <c r="H6" s="23"/>
      <c r="I6" s="57" t="s">
        <v>49</v>
      </c>
      <c r="J6" s="99">
        <f t="shared" si="1"/>
        <v>0</v>
      </c>
    </row>
    <row r="7" spans="1:10" ht="15" x14ac:dyDescent="0.2">
      <c r="A7" s="145" t="s">
        <v>393</v>
      </c>
      <c r="B7" s="99">
        <v>301</v>
      </c>
      <c r="C7" s="108">
        <f t="shared" si="2"/>
        <v>240.8</v>
      </c>
      <c r="D7" s="109">
        <f t="shared" si="3"/>
        <v>250</v>
      </c>
      <c r="E7" s="22">
        <f t="shared" ref="E7:E10" si="4">SUM(F6+1)</f>
        <v>614301</v>
      </c>
      <c r="F7" s="22">
        <f t="shared" si="0"/>
        <v>614550</v>
      </c>
      <c r="G7" s="23">
        <v>25</v>
      </c>
      <c r="H7" s="23"/>
      <c r="I7" s="57" t="s">
        <v>49</v>
      </c>
      <c r="J7" s="99">
        <f t="shared" si="1"/>
        <v>0</v>
      </c>
    </row>
    <row r="8" spans="1:10" ht="15" x14ac:dyDescent="0.2">
      <c r="A8" s="145" t="s">
        <v>394</v>
      </c>
      <c r="B8" s="99">
        <v>530</v>
      </c>
      <c r="C8" s="108">
        <f t="shared" si="2"/>
        <v>424</v>
      </c>
      <c r="D8" s="109">
        <f t="shared" si="3"/>
        <v>425</v>
      </c>
      <c r="E8" s="22">
        <f t="shared" si="4"/>
        <v>614551</v>
      </c>
      <c r="F8" s="22">
        <f t="shared" si="0"/>
        <v>614975</v>
      </c>
      <c r="G8" s="23">
        <v>25</v>
      </c>
      <c r="H8" s="23"/>
      <c r="I8" s="57" t="s">
        <v>49</v>
      </c>
      <c r="J8" s="99">
        <f t="shared" si="1"/>
        <v>0</v>
      </c>
    </row>
    <row r="9" spans="1:10" ht="15" x14ac:dyDescent="0.2">
      <c r="A9" s="145" t="s">
        <v>395</v>
      </c>
      <c r="B9" s="99">
        <v>550</v>
      </c>
      <c r="C9" s="108">
        <f t="shared" si="2"/>
        <v>440</v>
      </c>
      <c r="D9" s="109">
        <f t="shared" si="3"/>
        <v>450</v>
      </c>
      <c r="E9" s="22">
        <f t="shared" si="4"/>
        <v>614976</v>
      </c>
      <c r="F9" s="22">
        <f t="shared" si="0"/>
        <v>615425</v>
      </c>
      <c r="G9" s="23">
        <v>25</v>
      </c>
      <c r="H9" s="23"/>
      <c r="I9" s="57" t="s">
        <v>49</v>
      </c>
      <c r="J9" s="99">
        <f t="shared" si="1"/>
        <v>0</v>
      </c>
    </row>
    <row r="10" spans="1:10" ht="15.75" thickBot="1" x14ac:dyDescent="0.25">
      <c r="A10" s="146" t="s">
        <v>396</v>
      </c>
      <c r="B10" s="106">
        <v>87</v>
      </c>
      <c r="C10" s="124">
        <f t="shared" si="2"/>
        <v>69.600000000000009</v>
      </c>
      <c r="D10" s="126">
        <f t="shared" si="3"/>
        <v>75</v>
      </c>
      <c r="E10" s="104">
        <f t="shared" si="4"/>
        <v>615426</v>
      </c>
      <c r="F10" s="104">
        <f t="shared" si="0"/>
        <v>615500</v>
      </c>
      <c r="G10" s="111">
        <v>25</v>
      </c>
      <c r="H10" s="111"/>
      <c r="I10" s="105" t="s">
        <v>49</v>
      </c>
      <c r="J10" s="106">
        <f t="shared" si="1"/>
        <v>0</v>
      </c>
    </row>
    <row r="11" spans="1:10" s="18" customFormat="1" ht="15.75" x14ac:dyDescent="0.25">
      <c r="A11" s="36" t="s">
        <v>388</v>
      </c>
      <c r="B11" s="31">
        <f>SUM(B5:B10)</f>
        <v>2776</v>
      </c>
      <c r="C11" s="31"/>
      <c r="D11" s="110">
        <f>SUM(D5:D10)</f>
        <v>2250</v>
      </c>
      <c r="E11" s="35"/>
      <c r="F11" s="10"/>
      <c r="G11" s="7"/>
      <c r="H11" s="7"/>
      <c r="I11" s="37"/>
      <c r="J11" s="10"/>
    </row>
    <row r="12" spans="1:10" s="18" customFormat="1" ht="15.75" x14ac:dyDescent="0.25">
      <c r="A12" s="36"/>
      <c r="B12" s="31"/>
      <c r="C12" s="31"/>
      <c r="D12" s="110"/>
      <c r="E12" s="35"/>
      <c r="F12" s="10"/>
      <c r="G12" s="7"/>
      <c r="H12" s="7"/>
      <c r="I12" s="37"/>
      <c r="J12" s="10"/>
    </row>
    <row r="13" spans="1:10" s="18" customFormat="1" ht="16.5" thickBot="1" x14ac:dyDescent="0.3">
      <c r="A13" s="53" t="s">
        <v>6</v>
      </c>
      <c r="B13" s="31"/>
      <c r="C13" s="31"/>
      <c r="D13" s="110"/>
      <c r="E13" s="35"/>
      <c r="F13" s="10"/>
      <c r="G13" s="7"/>
      <c r="H13" s="7"/>
      <c r="I13" s="37"/>
      <c r="J13" s="10"/>
    </row>
    <row r="14" spans="1:10" s="18" customFormat="1" ht="15.75" x14ac:dyDescent="0.25">
      <c r="A14" s="36" t="s">
        <v>31</v>
      </c>
      <c r="B14" s="31"/>
      <c r="C14" s="31"/>
      <c r="D14" s="110"/>
      <c r="E14" s="35"/>
      <c r="F14" s="10"/>
      <c r="G14" s="7"/>
      <c r="H14" s="7"/>
      <c r="I14" s="37"/>
      <c r="J14" s="10"/>
    </row>
    <row r="15" spans="1:10" s="19" customFormat="1" ht="15" x14ac:dyDescent="0.2">
      <c r="A15" s="47" t="s">
        <v>8</v>
      </c>
      <c r="B15" s="47"/>
      <c r="C15" s="47"/>
      <c r="D15" s="23">
        <v>100</v>
      </c>
      <c r="E15" s="22">
        <f>F10+1</f>
        <v>615501</v>
      </c>
      <c r="F15" s="22">
        <f>SUM(E15+D15-1)</f>
        <v>615600</v>
      </c>
      <c r="G15" s="23">
        <v>15</v>
      </c>
      <c r="H15" s="174"/>
      <c r="I15" s="57" t="s">
        <v>47</v>
      </c>
      <c r="J15" s="99">
        <f t="shared" ref="J15:J36" si="5">MOD(D15,25)</f>
        <v>0</v>
      </c>
    </row>
    <row r="16" spans="1:10" s="19" customFormat="1" ht="15" x14ac:dyDescent="0.2">
      <c r="A16" s="47" t="s">
        <v>9</v>
      </c>
      <c r="B16" s="160"/>
      <c r="C16" s="160"/>
      <c r="D16" s="172">
        <v>25</v>
      </c>
      <c r="E16" s="22">
        <f>SUM(F15+1)</f>
        <v>615601</v>
      </c>
      <c r="F16" s="22">
        <f t="shared" ref="F16:F22" si="6">SUM(E16+D16-1)</f>
        <v>615625</v>
      </c>
      <c r="G16" s="23">
        <v>5</v>
      </c>
      <c r="H16" s="23"/>
      <c r="I16" s="57" t="s">
        <v>47</v>
      </c>
      <c r="J16" s="99">
        <f t="shared" si="5"/>
        <v>0</v>
      </c>
    </row>
    <row r="17" spans="1:10" s="19" customFormat="1" ht="15" x14ac:dyDescent="0.2">
      <c r="A17" s="47" t="s">
        <v>14</v>
      </c>
      <c r="B17" s="160"/>
      <c r="C17" s="160"/>
      <c r="D17" s="172">
        <v>25</v>
      </c>
      <c r="E17" s="22">
        <f t="shared" ref="E17:E19" si="7">SUM(F16+1)</f>
        <v>615626</v>
      </c>
      <c r="F17" s="22">
        <f t="shared" si="6"/>
        <v>615650</v>
      </c>
      <c r="G17" s="23">
        <v>5</v>
      </c>
      <c r="H17" s="23"/>
      <c r="I17" s="57" t="s">
        <v>47</v>
      </c>
      <c r="J17" s="99">
        <f t="shared" si="5"/>
        <v>0</v>
      </c>
    </row>
    <row r="18" spans="1:10" ht="15" x14ac:dyDescent="0.2">
      <c r="A18" s="47" t="s">
        <v>854</v>
      </c>
      <c r="B18" s="47"/>
      <c r="C18" s="47"/>
      <c r="D18" s="23">
        <v>25</v>
      </c>
      <c r="E18" s="22">
        <f t="shared" si="7"/>
        <v>615651</v>
      </c>
      <c r="F18" s="22">
        <f t="shared" si="6"/>
        <v>615675</v>
      </c>
      <c r="G18" s="23">
        <v>5</v>
      </c>
      <c r="H18" s="210"/>
      <c r="I18" s="57" t="s">
        <v>47</v>
      </c>
      <c r="J18" s="99">
        <f t="shared" si="5"/>
        <v>0</v>
      </c>
    </row>
    <row r="19" spans="1:10" ht="15" x14ac:dyDescent="0.2">
      <c r="A19" s="47" t="s">
        <v>852</v>
      </c>
      <c r="B19" s="47"/>
      <c r="C19" s="47"/>
      <c r="D19" s="23">
        <v>25</v>
      </c>
      <c r="E19" s="22">
        <f t="shared" si="7"/>
        <v>615676</v>
      </c>
      <c r="F19" s="22">
        <f t="shared" si="6"/>
        <v>615700</v>
      </c>
      <c r="G19" s="23">
        <v>5</v>
      </c>
      <c r="H19" s="210"/>
      <c r="I19" s="57" t="s">
        <v>47</v>
      </c>
      <c r="J19" s="99">
        <f t="shared" si="5"/>
        <v>0</v>
      </c>
    </row>
    <row r="20" spans="1:10" ht="15" x14ac:dyDescent="0.2">
      <c r="A20" s="92"/>
      <c r="B20" s="92"/>
      <c r="C20" s="92"/>
      <c r="D20" s="173"/>
      <c r="E20" s="162"/>
      <c r="F20" s="162"/>
      <c r="G20" s="173"/>
      <c r="H20" s="211"/>
      <c r="I20" s="163"/>
      <c r="J20" s="164"/>
    </row>
    <row r="21" spans="1:10" ht="15.75" x14ac:dyDescent="0.25">
      <c r="A21" s="36" t="s">
        <v>343</v>
      </c>
      <c r="B21" s="10"/>
      <c r="C21" s="10"/>
      <c r="D21" s="7"/>
      <c r="E21" s="27"/>
      <c r="F21" s="27"/>
      <c r="G21" s="7"/>
      <c r="H21" s="12"/>
      <c r="I21" s="37"/>
      <c r="J21" s="34"/>
    </row>
    <row r="22" spans="1:10" ht="15" x14ac:dyDescent="0.2">
      <c r="A22" s="47" t="s">
        <v>345</v>
      </c>
      <c r="B22" s="47"/>
      <c r="C22" s="10"/>
      <c r="D22" s="23">
        <v>25</v>
      </c>
      <c r="E22" s="22">
        <f>SUM(F19+1)</f>
        <v>615701</v>
      </c>
      <c r="F22" s="22">
        <f t="shared" si="6"/>
        <v>615725</v>
      </c>
      <c r="G22" s="23">
        <v>5</v>
      </c>
      <c r="H22" s="23"/>
      <c r="I22" s="57" t="s">
        <v>344</v>
      </c>
      <c r="J22" s="99">
        <f t="shared" si="5"/>
        <v>0</v>
      </c>
    </row>
    <row r="23" spans="1:10" ht="15" x14ac:dyDescent="0.2">
      <c r="A23" s="10"/>
      <c r="B23" s="10"/>
      <c r="C23" s="10"/>
      <c r="D23" s="7"/>
      <c r="E23" s="27"/>
      <c r="F23" s="27"/>
      <c r="G23" s="7"/>
      <c r="H23" s="7"/>
      <c r="I23" s="37"/>
      <c r="J23" s="40"/>
    </row>
    <row r="24" spans="1:10" ht="15.75" x14ac:dyDescent="0.25">
      <c r="A24" s="36" t="s">
        <v>32</v>
      </c>
      <c r="B24" s="10"/>
      <c r="C24" s="10"/>
      <c r="D24" s="7"/>
      <c r="E24" s="27"/>
      <c r="F24" s="27"/>
      <c r="G24" s="7"/>
      <c r="H24" s="7"/>
      <c r="I24" s="37"/>
      <c r="J24" s="40"/>
    </row>
    <row r="25" spans="1:10" ht="15" x14ac:dyDescent="0.2">
      <c r="A25" s="47" t="s">
        <v>10</v>
      </c>
      <c r="B25" s="47"/>
      <c r="C25" s="47"/>
      <c r="D25" s="23">
        <v>100</v>
      </c>
      <c r="E25" s="22">
        <f>SUM(F22+1)</f>
        <v>615726</v>
      </c>
      <c r="F25" s="22">
        <f t="shared" ref="F25:F28" si="8">SUM(E25+D25-1)</f>
        <v>615825</v>
      </c>
      <c r="G25" s="23">
        <v>25</v>
      </c>
      <c r="H25" s="23">
        <v>100</v>
      </c>
      <c r="I25" s="57" t="s">
        <v>49</v>
      </c>
      <c r="J25" s="158">
        <f t="shared" ref="J25:J28" si="9">MOD(D25,25)</f>
        <v>0</v>
      </c>
    </row>
    <row r="26" spans="1:10" ht="15" x14ac:dyDescent="0.2">
      <c r="A26" s="102" t="s">
        <v>745</v>
      </c>
      <c r="B26" s="47"/>
      <c r="C26" s="47"/>
      <c r="D26" s="23">
        <v>50</v>
      </c>
      <c r="E26" s="22">
        <f>SUM(F25+1)</f>
        <v>615826</v>
      </c>
      <c r="F26" s="22">
        <f t="shared" si="8"/>
        <v>615875</v>
      </c>
      <c r="G26" s="23">
        <v>25</v>
      </c>
      <c r="H26" s="23"/>
      <c r="I26" s="57" t="s">
        <v>49</v>
      </c>
      <c r="J26" s="158">
        <f t="shared" si="9"/>
        <v>0</v>
      </c>
    </row>
    <row r="27" spans="1:10" ht="15" x14ac:dyDescent="0.2">
      <c r="A27" s="102" t="s">
        <v>748</v>
      </c>
      <c r="B27" s="47"/>
      <c r="C27" s="47"/>
      <c r="D27" s="23">
        <v>100</v>
      </c>
      <c r="E27" s="22">
        <f t="shared" ref="E27:E28" si="10">SUM(F26+1)</f>
        <v>615876</v>
      </c>
      <c r="F27" s="22">
        <f t="shared" si="8"/>
        <v>615975</v>
      </c>
      <c r="G27" s="23">
        <v>25</v>
      </c>
      <c r="H27" s="23"/>
      <c r="I27" s="57" t="s">
        <v>49</v>
      </c>
      <c r="J27" s="158">
        <f t="shared" si="9"/>
        <v>0</v>
      </c>
    </row>
    <row r="28" spans="1:10" ht="15" x14ac:dyDescent="0.2">
      <c r="A28" s="102" t="s">
        <v>753</v>
      </c>
      <c r="B28" s="47"/>
      <c r="C28" s="47"/>
      <c r="D28" s="23">
        <v>100</v>
      </c>
      <c r="E28" s="22">
        <f t="shared" si="10"/>
        <v>615976</v>
      </c>
      <c r="F28" s="22">
        <f t="shared" si="8"/>
        <v>616075</v>
      </c>
      <c r="G28" s="23">
        <v>25</v>
      </c>
      <c r="H28" s="23"/>
      <c r="I28" s="57" t="s">
        <v>49</v>
      </c>
      <c r="J28" s="158">
        <f t="shared" si="9"/>
        <v>0</v>
      </c>
    </row>
    <row r="29" spans="1:10" ht="15" x14ac:dyDescent="0.2">
      <c r="A29" s="10"/>
      <c r="B29" s="10"/>
      <c r="C29" s="10"/>
      <c r="D29" s="7"/>
      <c r="E29" s="27"/>
      <c r="F29" s="27"/>
      <c r="G29" s="7"/>
      <c r="H29" s="7"/>
      <c r="I29" s="37"/>
      <c r="J29" s="40"/>
    </row>
    <row r="30" spans="1:10" ht="15.75" x14ac:dyDescent="0.25">
      <c r="A30" s="36" t="s">
        <v>30</v>
      </c>
      <c r="B30" s="10"/>
      <c r="C30" s="10"/>
      <c r="D30" s="7"/>
      <c r="E30" s="27"/>
      <c r="F30" s="27"/>
      <c r="G30" s="7"/>
      <c r="H30" s="12"/>
      <c r="I30" s="45"/>
      <c r="J30" s="39"/>
    </row>
    <row r="31" spans="1:10" ht="15" x14ac:dyDescent="0.2">
      <c r="A31" s="47" t="s">
        <v>7</v>
      </c>
      <c r="B31" s="47"/>
      <c r="C31" s="47"/>
      <c r="D31" s="23">
        <v>25</v>
      </c>
      <c r="E31" s="22">
        <f>SUM(F28+1)</f>
        <v>616076</v>
      </c>
      <c r="F31" s="22">
        <f>SUM(E31+D31-1)</f>
        <v>616100</v>
      </c>
      <c r="G31" s="23">
        <v>5</v>
      </c>
      <c r="H31" s="23"/>
      <c r="I31" s="159" t="s">
        <v>48</v>
      </c>
      <c r="J31" s="158">
        <f>MOD(D31,25)</f>
        <v>0</v>
      </c>
    </row>
    <row r="32" spans="1:10" ht="15" x14ac:dyDescent="0.2">
      <c r="A32" s="47" t="s">
        <v>34</v>
      </c>
      <c r="B32" s="47"/>
      <c r="C32" s="47"/>
      <c r="D32" s="23">
        <v>25</v>
      </c>
      <c r="E32" s="22">
        <f>SUM(F31+1)</f>
        <v>616101</v>
      </c>
      <c r="F32" s="22">
        <f>SUM(E32+D32-1)</f>
        <v>616125</v>
      </c>
      <c r="G32" s="23">
        <v>5</v>
      </c>
      <c r="H32" s="23"/>
      <c r="I32" s="159" t="s">
        <v>48</v>
      </c>
      <c r="J32" s="158">
        <f>MOD(D32,25)</f>
        <v>0</v>
      </c>
    </row>
    <row r="33" spans="1:10" ht="15" x14ac:dyDescent="0.2">
      <c r="A33" s="10"/>
      <c r="B33" s="10"/>
      <c r="C33" s="10"/>
      <c r="D33" s="7"/>
      <c r="E33" s="27"/>
      <c r="F33" s="27"/>
      <c r="G33" s="7"/>
      <c r="H33" s="7"/>
      <c r="I33" s="37"/>
      <c r="J33" s="40"/>
    </row>
    <row r="34" spans="1:10" ht="15.75" x14ac:dyDescent="0.25">
      <c r="A34" s="36" t="s">
        <v>33</v>
      </c>
      <c r="B34" s="10"/>
      <c r="C34" s="10"/>
      <c r="D34" s="7"/>
      <c r="E34" s="27"/>
      <c r="F34" s="27"/>
      <c r="G34" s="7"/>
      <c r="H34" s="7"/>
      <c r="I34" s="37"/>
      <c r="J34" s="40"/>
    </row>
    <row r="35" spans="1:10" ht="15" x14ac:dyDescent="0.2">
      <c r="A35" s="47" t="s">
        <v>11</v>
      </c>
      <c r="B35" s="47"/>
      <c r="C35" s="47"/>
      <c r="D35" s="23">
        <v>25</v>
      </c>
      <c r="E35" s="22">
        <f>SUM(F32+1)</f>
        <v>616126</v>
      </c>
      <c r="F35" s="22">
        <f t="shared" ref="F35:F36" si="11">SUM(E35+D35-1)</f>
        <v>616150</v>
      </c>
      <c r="G35" s="23">
        <v>5</v>
      </c>
      <c r="H35" s="23"/>
      <c r="I35" s="57" t="s">
        <v>50</v>
      </c>
      <c r="J35" s="158">
        <f t="shared" si="5"/>
        <v>0</v>
      </c>
    </row>
    <row r="36" spans="1:10" ht="15.75" thickBot="1" x14ac:dyDescent="0.25">
      <c r="A36" s="103" t="s">
        <v>12</v>
      </c>
      <c r="B36" s="103"/>
      <c r="C36" s="103"/>
      <c r="D36" s="111">
        <v>25</v>
      </c>
      <c r="E36" s="104">
        <f t="shared" ref="E36" si="12">SUM(F35+1)</f>
        <v>616151</v>
      </c>
      <c r="F36" s="104">
        <f t="shared" si="11"/>
        <v>616175</v>
      </c>
      <c r="G36" s="111">
        <v>5</v>
      </c>
      <c r="H36" s="111"/>
      <c r="I36" s="105" t="s">
        <v>50</v>
      </c>
      <c r="J36" s="161">
        <f t="shared" si="5"/>
        <v>0</v>
      </c>
    </row>
    <row r="37" spans="1:10" ht="15.75" x14ac:dyDescent="0.25">
      <c r="A37" s="49" t="s">
        <v>389</v>
      </c>
      <c r="B37" s="10"/>
      <c r="C37" s="10"/>
      <c r="D37" s="170">
        <f>SUM(D15:D36)</f>
        <v>675</v>
      </c>
      <c r="E37" s="10"/>
      <c r="F37" s="10"/>
      <c r="G37" s="36"/>
      <c r="H37" s="39"/>
      <c r="I37" s="45"/>
      <c r="J37" s="39"/>
    </row>
    <row r="38" spans="1:10" ht="15.75" x14ac:dyDescent="0.25">
      <c r="A38" s="36" t="s">
        <v>390</v>
      </c>
      <c r="B38" s="10"/>
      <c r="C38" s="10"/>
      <c r="D38" s="170">
        <f>D11+D37</f>
        <v>2925</v>
      </c>
      <c r="E38" s="10"/>
      <c r="F38" s="10"/>
      <c r="G38" s="36">
        <f>SUM(G5:G36)</f>
        <v>310</v>
      </c>
      <c r="H38" s="36">
        <f>SUM(H5:H36)</f>
        <v>100</v>
      </c>
      <c r="I38" s="26"/>
      <c r="J38" s="36">
        <f>SUM(J5:J36)</f>
        <v>0</v>
      </c>
    </row>
    <row r="39" spans="1:10" x14ac:dyDescent="0.2">
      <c r="A39"/>
      <c r="B39"/>
      <c r="C39"/>
      <c r="E39"/>
      <c r="F39"/>
      <c r="G39"/>
      <c r="H39"/>
      <c r="I39" s="5"/>
      <c r="J39"/>
    </row>
    <row r="40" spans="1:10" x14ac:dyDescent="0.2">
      <c r="A40"/>
      <c r="B40"/>
      <c r="C40"/>
      <c r="E40"/>
      <c r="F40"/>
      <c r="G40"/>
      <c r="H40"/>
      <c r="I40" s="5"/>
      <c r="J40"/>
    </row>
    <row r="41" spans="1:10" ht="15" x14ac:dyDescent="0.2">
      <c r="A41" s="50" t="s">
        <v>40</v>
      </c>
      <c r="B41"/>
      <c r="C41"/>
      <c r="D41" s="171">
        <f>F36-E5+1</f>
        <v>2925</v>
      </c>
      <c r="E41"/>
      <c r="F41"/>
      <c r="G41"/>
      <c r="H41"/>
      <c r="I41" s="5"/>
      <c r="J41"/>
    </row>
    <row r="45" spans="1:10" x14ac:dyDescent="0.2">
      <c r="A45" s="19"/>
    </row>
  </sheetData>
  <sheetProtection sheet="1" selectLockedCells="1"/>
  <mergeCells count="2">
    <mergeCell ref="E3:F3"/>
    <mergeCell ref="H1:I1"/>
  </mergeCells>
  <phoneticPr fontId="0" type="noConversion"/>
  <conditionalFormatting sqref="A5:J10 A15:G15 A16:J19 D22:J22 A25:J28 A31:J32 A35:J36 I15:J15 A22:B22">
    <cfRule type="expression" dxfId="18" priority="3">
      <formula>MOD(ROW(),2)=0</formula>
    </cfRule>
  </conditionalFormatting>
  <conditionalFormatting sqref="C5:D10 G5:H10 C11 C15:D19 C20 C22:D22 G22:H22 C25:D28 G25:H28 C31:D32 G31:H32 C35:D36 G35:H36">
    <cfRule type="cellIs" dxfId="17" priority="2" operator="equal">
      <formula>0</formula>
    </cfRule>
  </conditionalFormatting>
  <conditionalFormatting sqref="G15:H19">
    <cfRule type="cellIs" dxfId="16" priority="1" operator="equal">
      <formula>0</formula>
    </cfRule>
  </conditionalFormatting>
  <printOptions gridLines="1"/>
  <pageMargins left="0.25" right="0.25" top="1.25" bottom="0.25" header="0.5" footer="0.5"/>
  <pageSetup scale="85" fitToHeight="0" orientation="portrait" r:id="rId1"/>
  <headerFooter alignWithMargins="0">
    <oddHeader>&amp;C&amp;"Arial,Bold"&amp;13ALASKA 2024 GENERAL ELECTION
BALLOT ORDER
House &amp;A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100"/>
  <sheetViews>
    <sheetView topLeftCell="A52" zoomScale="70" zoomScaleNormal="70" zoomScalePageLayoutView="75" workbookViewId="0">
      <selection activeCell="G101" sqref="G101"/>
    </sheetView>
  </sheetViews>
  <sheetFormatPr defaultColWidth="9.140625" defaultRowHeight="12.75" x14ac:dyDescent="0.2"/>
  <cols>
    <col min="1" max="1" width="41.42578125" style="12" customWidth="1"/>
    <col min="2" max="2" width="11" style="12" bestFit="1" customWidth="1"/>
    <col min="3" max="3" width="11" style="12" hidden="1" customWidth="1"/>
    <col min="4" max="4" width="9" style="12" bestFit="1" customWidth="1"/>
    <col min="5" max="7" width="9.140625" style="12" bestFit="1" customWidth="1"/>
    <col min="8" max="8" width="11.5703125" style="12" bestFit="1" customWidth="1"/>
    <col min="9" max="9" width="10.140625" style="16" bestFit="1" customWidth="1"/>
    <col min="10" max="10" width="8.140625" style="12" bestFit="1" customWidth="1"/>
    <col min="11" max="16384" width="9.140625" style="12"/>
  </cols>
  <sheetData>
    <row r="1" spans="1:10" ht="16.5" thickBot="1" x14ac:dyDescent="0.3">
      <c r="H1" s="224" t="s">
        <v>342</v>
      </c>
      <c r="I1" s="225"/>
      <c r="J1" s="97">
        <f>Totals!B42</f>
        <v>1047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5" t="s">
        <v>704</v>
      </c>
      <c r="B5" s="99">
        <v>1726</v>
      </c>
      <c r="C5" s="108">
        <f>SUM(B5*0.8)</f>
        <v>1380.8000000000002</v>
      </c>
      <c r="D5" s="109">
        <f>MROUND(C5, 25)</f>
        <v>1375</v>
      </c>
      <c r="E5" s="22">
        <f>SUM('HD36-JD3'!F36,1)</f>
        <v>616176</v>
      </c>
      <c r="F5" s="22">
        <f>SUM(E5+D5-1)</f>
        <v>617550</v>
      </c>
      <c r="G5" s="23">
        <v>50</v>
      </c>
      <c r="H5" s="23"/>
      <c r="I5" s="57" t="s">
        <v>49</v>
      </c>
      <c r="J5" s="99">
        <f t="shared" ref="J5:J38" si="0">MOD(D5,25)</f>
        <v>0</v>
      </c>
    </row>
    <row r="6" spans="1:10" ht="15" x14ac:dyDescent="0.2">
      <c r="A6" s="139" t="s">
        <v>705</v>
      </c>
      <c r="B6" s="99">
        <v>1603</v>
      </c>
      <c r="C6" s="108">
        <f t="shared" ref="C6:C38" si="1">SUM(B6*0.8)</f>
        <v>1282.4000000000001</v>
      </c>
      <c r="D6" s="109">
        <f t="shared" ref="D6:D38" si="2">MROUND(C6, 25)</f>
        <v>1275</v>
      </c>
      <c r="E6" s="22">
        <f>SUM(F5+1)</f>
        <v>617551</v>
      </c>
      <c r="F6" s="22">
        <f t="shared" ref="F6:F95" si="3">SUM(E6+D6-1)</f>
        <v>618825</v>
      </c>
      <c r="G6" s="23">
        <v>50</v>
      </c>
      <c r="H6" s="23"/>
      <c r="I6" s="57" t="s">
        <v>49</v>
      </c>
      <c r="J6" s="99">
        <f t="shared" si="0"/>
        <v>0</v>
      </c>
    </row>
    <row r="7" spans="1:10" ht="15" x14ac:dyDescent="0.2">
      <c r="A7" s="147" t="s">
        <v>706</v>
      </c>
      <c r="B7" s="99">
        <v>116</v>
      </c>
      <c r="C7" s="108">
        <f t="shared" si="1"/>
        <v>92.800000000000011</v>
      </c>
      <c r="D7" s="109">
        <f t="shared" si="2"/>
        <v>100</v>
      </c>
      <c r="E7" s="22">
        <f t="shared" ref="E7:E38" si="4">SUM(F6+1)</f>
        <v>618826</v>
      </c>
      <c r="F7" s="22">
        <f t="shared" si="3"/>
        <v>618925</v>
      </c>
      <c r="G7" s="23">
        <v>25</v>
      </c>
      <c r="H7" s="23"/>
      <c r="I7" s="57" t="s">
        <v>49</v>
      </c>
      <c r="J7" s="99">
        <f t="shared" si="0"/>
        <v>0</v>
      </c>
    </row>
    <row r="8" spans="1:10" ht="15" x14ac:dyDescent="0.2">
      <c r="A8" s="139" t="s">
        <v>707</v>
      </c>
      <c r="B8" s="99">
        <v>46</v>
      </c>
      <c r="C8" s="108">
        <f t="shared" si="1"/>
        <v>36.800000000000004</v>
      </c>
      <c r="D8" s="109">
        <f t="shared" si="2"/>
        <v>25</v>
      </c>
      <c r="E8" s="22">
        <f t="shared" si="4"/>
        <v>618926</v>
      </c>
      <c r="F8" s="22">
        <f t="shared" si="3"/>
        <v>618950</v>
      </c>
      <c r="G8" s="23">
        <v>25</v>
      </c>
      <c r="H8" s="23"/>
      <c r="I8" s="57" t="s">
        <v>49</v>
      </c>
      <c r="J8" s="99">
        <f t="shared" si="0"/>
        <v>0</v>
      </c>
    </row>
    <row r="9" spans="1:10" ht="15" x14ac:dyDescent="0.2">
      <c r="A9" s="145" t="s">
        <v>708</v>
      </c>
      <c r="B9" s="99">
        <v>102</v>
      </c>
      <c r="C9" s="108">
        <f t="shared" si="1"/>
        <v>81.600000000000009</v>
      </c>
      <c r="D9" s="109">
        <f t="shared" si="2"/>
        <v>75</v>
      </c>
      <c r="E9" s="22">
        <f t="shared" si="4"/>
        <v>618951</v>
      </c>
      <c r="F9" s="22">
        <f t="shared" si="3"/>
        <v>619025</v>
      </c>
      <c r="G9" s="23">
        <v>25</v>
      </c>
      <c r="H9" s="23"/>
      <c r="I9" s="57" t="s">
        <v>49</v>
      </c>
      <c r="J9" s="99">
        <f t="shared" si="0"/>
        <v>0</v>
      </c>
    </row>
    <row r="10" spans="1:10" ht="15" x14ac:dyDescent="0.2">
      <c r="A10" s="139" t="s">
        <v>709</v>
      </c>
      <c r="B10" s="99">
        <v>49</v>
      </c>
      <c r="C10" s="108">
        <f t="shared" si="1"/>
        <v>39.200000000000003</v>
      </c>
      <c r="D10" s="109">
        <f t="shared" si="2"/>
        <v>50</v>
      </c>
      <c r="E10" s="22">
        <f t="shared" si="4"/>
        <v>619026</v>
      </c>
      <c r="F10" s="22">
        <f t="shared" si="3"/>
        <v>619075</v>
      </c>
      <c r="G10" s="23">
        <v>25</v>
      </c>
      <c r="H10" s="23"/>
      <c r="I10" s="57" t="s">
        <v>49</v>
      </c>
      <c r="J10" s="99">
        <f t="shared" si="0"/>
        <v>0</v>
      </c>
    </row>
    <row r="11" spans="1:10" ht="15" x14ac:dyDescent="0.2">
      <c r="A11" s="145" t="s">
        <v>710</v>
      </c>
      <c r="B11" s="99">
        <v>69</v>
      </c>
      <c r="C11" s="108">
        <f t="shared" si="1"/>
        <v>55.2</v>
      </c>
      <c r="D11" s="109">
        <f t="shared" si="2"/>
        <v>50</v>
      </c>
      <c r="E11" s="22">
        <f t="shared" si="4"/>
        <v>619076</v>
      </c>
      <c r="F11" s="22">
        <f t="shared" si="3"/>
        <v>619125</v>
      </c>
      <c r="G11" s="23">
        <v>25</v>
      </c>
      <c r="H11" s="23"/>
      <c r="I11" s="57" t="s">
        <v>49</v>
      </c>
      <c r="J11" s="99">
        <f t="shared" si="0"/>
        <v>0</v>
      </c>
    </row>
    <row r="12" spans="1:10" ht="15" x14ac:dyDescent="0.2">
      <c r="A12" s="139" t="s">
        <v>711</v>
      </c>
      <c r="B12" s="99">
        <v>116</v>
      </c>
      <c r="C12" s="108">
        <f t="shared" si="1"/>
        <v>92.800000000000011</v>
      </c>
      <c r="D12" s="109">
        <f t="shared" si="2"/>
        <v>100</v>
      </c>
      <c r="E12" s="22">
        <f t="shared" si="4"/>
        <v>619126</v>
      </c>
      <c r="F12" s="22">
        <f t="shared" si="3"/>
        <v>619225</v>
      </c>
      <c r="G12" s="23">
        <v>25</v>
      </c>
      <c r="H12" s="23"/>
      <c r="I12" s="57" t="s">
        <v>49</v>
      </c>
      <c r="J12" s="99">
        <f t="shared" si="0"/>
        <v>0</v>
      </c>
    </row>
    <row r="13" spans="1:10" ht="15" x14ac:dyDescent="0.2">
      <c r="A13" s="139" t="s">
        <v>712</v>
      </c>
      <c r="B13" s="99">
        <v>188</v>
      </c>
      <c r="C13" s="108">
        <f t="shared" si="1"/>
        <v>150.4</v>
      </c>
      <c r="D13" s="109">
        <f t="shared" si="2"/>
        <v>150</v>
      </c>
      <c r="E13" s="22">
        <f t="shared" si="4"/>
        <v>619226</v>
      </c>
      <c r="F13" s="22">
        <f t="shared" si="3"/>
        <v>619375</v>
      </c>
      <c r="G13" s="23">
        <v>25</v>
      </c>
      <c r="H13" s="23"/>
      <c r="I13" s="57" t="s">
        <v>49</v>
      </c>
      <c r="J13" s="99">
        <f t="shared" si="0"/>
        <v>0</v>
      </c>
    </row>
    <row r="14" spans="1:10" ht="15" x14ac:dyDescent="0.2">
      <c r="A14" s="139" t="s">
        <v>713</v>
      </c>
      <c r="B14" s="99">
        <v>968</v>
      </c>
      <c r="C14" s="108">
        <f t="shared" si="1"/>
        <v>774.40000000000009</v>
      </c>
      <c r="D14" s="109">
        <f t="shared" si="2"/>
        <v>775</v>
      </c>
      <c r="E14" s="22">
        <f t="shared" si="4"/>
        <v>619376</v>
      </c>
      <c r="F14" s="22">
        <f t="shared" si="3"/>
        <v>620150</v>
      </c>
      <c r="G14" s="23">
        <v>25</v>
      </c>
      <c r="H14" s="23"/>
      <c r="I14" s="57" t="s">
        <v>49</v>
      </c>
      <c r="J14" s="99">
        <f t="shared" si="0"/>
        <v>0</v>
      </c>
    </row>
    <row r="15" spans="1:10" ht="15" x14ac:dyDescent="0.2">
      <c r="A15" s="145" t="s">
        <v>714</v>
      </c>
      <c r="B15" s="99">
        <v>3298</v>
      </c>
      <c r="C15" s="108">
        <f t="shared" si="1"/>
        <v>2638.4</v>
      </c>
      <c r="D15" s="109">
        <f t="shared" si="2"/>
        <v>2650</v>
      </c>
      <c r="E15" s="22">
        <f t="shared" si="4"/>
        <v>620151</v>
      </c>
      <c r="F15" s="22">
        <f t="shared" si="3"/>
        <v>622800</v>
      </c>
      <c r="G15" s="23">
        <v>25</v>
      </c>
      <c r="H15" s="23"/>
      <c r="I15" s="57" t="s">
        <v>49</v>
      </c>
      <c r="J15" s="99">
        <f t="shared" si="0"/>
        <v>0</v>
      </c>
    </row>
    <row r="16" spans="1:10" ht="15" x14ac:dyDescent="0.2">
      <c r="A16" s="139" t="s">
        <v>715</v>
      </c>
      <c r="B16" s="99">
        <v>103</v>
      </c>
      <c r="C16" s="108">
        <f t="shared" si="1"/>
        <v>82.4</v>
      </c>
      <c r="D16" s="109">
        <f t="shared" si="2"/>
        <v>75</v>
      </c>
      <c r="E16" s="22">
        <f t="shared" si="4"/>
        <v>622801</v>
      </c>
      <c r="F16" s="22">
        <f t="shared" si="3"/>
        <v>622875</v>
      </c>
      <c r="G16" s="23">
        <v>25</v>
      </c>
      <c r="H16" s="23"/>
      <c r="I16" s="57" t="s">
        <v>49</v>
      </c>
      <c r="J16" s="99">
        <f t="shared" si="0"/>
        <v>0</v>
      </c>
    </row>
    <row r="17" spans="1:10" ht="15" x14ac:dyDescent="0.2">
      <c r="A17" s="145" t="s">
        <v>716</v>
      </c>
      <c r="B17" s="99">
        <v>213</v>
      </c>
      <c r="C17" s="108">
        <f t="shared" si="1"/>
        <v>170.4</v>
      </c>
      <c r="D17" s="109">
        <f t="shared" si="2"/>
        <v>175</v>
      </c>
      <c r="E17" s="22">
        <f t="shared" si="4"/>
        <v>622876</v>
      </c>
      <c r="F17" s="22">
        <f t="shared" si="3"/>
        <v>623050</v>
      </c>
      <c r="G17" s="23">
        <v>25</v>
      </c>
      <c r="H17" s="23"/>
      <c r="I17" s="57" t="s">
        <v>49</v>
      </c>
      <c r="J17" s="99">
        <f t="shared" si="0"/>
        <v>0</v>
      </c>
    </row>
    <row r="18" spans="1:10" ht="15" x14ac:dyDescent="0.2">
      <c r="A18" s="139" t="s">
        <v>717</v>
      </c>
      <c r="B18" s="99">
        <v>399</v>
      </c>
      <c r="C18" s="108">
        <f t="shared" si="1"/>
        <v>319.20000000000005</v>
      </c>
      <c r="D18" s="109">
        <f t="shared" si="2"/>
        <v>325</v>
      </c>
      <c r="E18" s="22">
        <f t="shared" si="4"/>
        <v>623051</v>
      </c>
      <c r="F18" s="22">
        <f t="shared" si="3"/>
        <v>623375</v>
      </c>
      <c r="G18" s="23">
        <v>25</v>
      </c>
      <c r="H18" s="23"/>
      <c r="I18" s="57" t="s">
        <v>49</v>
      </c>
      <c r="J18" s="99">
        <f t="shared" si="0"/>
        <v>0</v>
      </c>
    </row>
    <row r="19" spans="1:10" ht="15" x14ac:dyDescent="0.2">
      <c r="A19" s="145" t="s">
        <v>718</v>
      </c>
      <c r="B19" s="99">
        <v>328</v>
      </c>
      <c r="C19" s="108">
        <f t="shared" si="1"/>
        <v>262.40000000000003</v>
      </c>
      <c r="D19" s="109">
        <f t="shared" si="2"/>
        <v>250</v>
      </c>
      <c r="E19" s="22">
        <f t="shared" si="4"/>
        <v>623376</v>
      </c>
      <c r="F19" s="22">
        <f t="shared" si="3"/>
        <v>623625</v>
      </c>
      <c r="G19" s="23">
        <v>25</v>
      </c>
      <c r="H19" s="23"/>
      <c r="I19" s="57" t="s">
        <v>49</v>
      </c>
      <c r="J19" s="99">
        <f t="shared" si="0"/>
        <v>0</v>
      </c>
    </row>
    <row r="20" spans="1:10" ht="15" x14ac:dyDescent="0.2">
      <c r="A20" s="145" t="s">
        <v>719</v>
      </c>
      <c r="B20" s="99">
        <v>117</v>
      </c>
      <c r="C20" s="108">
        <f t="shared" si="1"/>
        <v>93.600000000000009</v>
      </c>
      <c r="D20" s="109">
        <f t="shared" si="2"/>
        <v>100</v>
      </c>
      <c r="E20" s="22">
        <f t="shared" si="4"/>
        <v>623626</v>
      </c>
      <c r="F20" s="22">
        <f t="shared" si="3"/>
        <v>623725</v>
      </c>
      <c r="G20" s="23">
        <v>25</v>
      </c>
      <c r="H20" s="23"/>
      <c r="I20" s="57" t="s">
        <v>49</v>
      </c>
      <c r="J20" s="99">
        <f t="shared" si="0"/>
        <v>0</v>
      </c>
    </row>
    <row r="21" spans="1:10" ht="15" x14ac:dyDescent="0.2">
      <c r="A21" s="147" t="s">
        <v>720</v>
      </c>
      <c r="B21" s="99">
        <v>113</v>
      </c>
      <c r="C21" s="108">
        <f t="shared" si="1"/>
        <v>90.4</v>
      </c>
      <c r="D21" s="109">
        <f t="shared" si="2"/>
        <v>100</v>
      </c>
      <c r="E21" s="22">
        <f t="shared" si="4"/>
        <v>623726</v>
      </c>
      <c r="F21" s="22">
        <f t="shared" si="3"/>
        <v>623825</v>
      </c>
      <c r="G21" s="23">
        <v>25</v>
      </c>
      <c r="H21" s="23"/>
      <c r="I21" s="57" t="s">
        <v>49</v>
      </c>
      <c r="J21" s="99">
        <f t="shared" si="0"/>
        <v>0</v>
      </c>
    </row>
    <row r="22" spans="1:10" ht="15" x14ac:dyDescent="0.2">
      <c r="A22" s="139" t="s">
        <v>721</v>
      </c>
      <c r="B22" s="99">
        <v>58</v>
      </c>
      <c r="C22" s="108">
        <f t="shared" si="1"/>
        <v>46.400000000000006</v>
      </c>
      <c r="D22" s="109">
        <f t="shared" si="2"/>
        <v>50</v>
      </c>
      <c r="E22" s="22">
        <f t="shared" si="4"/>
        <v>623826</v>
      </c>
      <c r="F22" s="22">
        <f t="shared" si="3"/>
        <v>623875</v>
      </c>
      <c r="G22" s="23">
        <v>25</v>
      </c>
      <c r="H22" s="23"/>
      <c r="I22" s="57" t="s">
        <v>49</v>
      </c>
      <c r="J22" s="99">
        <f t="shared" si="0"/>
        <v>0</v>
      </c>
    </row>
    <row r="23" spans="1:10" ht="15" x14ac:dyDescent="0.2">
      <c r="A23" s="147" t="s">
        <v>722</v>
      </c>
      <c r="B23" s="99">
        <v>182</v>
      </c>
      <c r="C23" s="108">
        <f t="shared" si="1"/>
        <v>145.6</v>
      </c>
      <c r="D23" s="109">
        <f t="shared" si="2"/>
        <v>150</v>
      </c>
      <c r="E23" s="22">
        <f t="shared" si="4"/>
        <v>623876</v>
      </c>
      <c r="F23" s="22">
        <f t="shared" si="3"/>
        <v>624025</v>
      </c>
      <c r="G23" s="23">
        <v>25</v>
      </c>
      <c r="H23" s="23"/>
      <c r="I23" s="57" t="s">
        <v>49</v>
      </c>
      <c r="J23" s="99">
        <f t="shared" si="0"/>
        <v>0</v>
      </c>
    </row>
    <row r="24" spans="1:10" ht="15" x14ac:dyDescent="0.2">
      <c r="A24" s="145" t="s">
        <v>723</v>
      </c>
      <c r="B24" s="99">
        <v>110</v>
      </c>
      <c r="C24" s="108">
        <f t="shared" si="1"/>
        <v>88</v>
      </c>
      <c r="D24" s="109">
        <f t="shared" si="2"/>
        <v>100</v>
      </c>
      <c r="E24" s="22">
        <f t="shared" si="4"/>
        <v>624026</v>
      </c>
      <c r="F24" s="22">
        <f t="shared" si="3"/>
        <v>624125</v>
      </c>
      <c r="G24" s="23">
        <v>25</v>
      </c>
      <c r="H24" s="23"/>
      <c r="I24" s="57" t="s">
        <v>49</v>
      </c>
      <c r="J24" s="99">
        <f t="shared" si="0"/>
        <v>0</v>
      </c>
    </row>
    <row r="25" spans="1:10" ht="15" x14ac:dyDescent="0.2">
      <c r="A25" s="139" t="s">
        <v>724</v>
      </c>
      <c r="B25" s="99">
        <v>62</v>
      </c>
      <c r="C25" s="108">
        <f t="shared" si="1"/>
        <v>49.6</v>
      </c>
      <c r="D25" s="109">
        <f t="shared" si="2"/>
        <v>50</v>
      </c>
      <c r="E25" s="22">
        <f t="shared" si="4"/>
        <v>624126</v>
      </c>
      <c r="F25" s="22">
        <f t="shared" si="3"/>
        <v>624175</v>
      </c>
      <c r="G25" s="23">
        <v>25</v>
      </c>
      <c r="H25" s="23"/>
      <c r="I25" s="57" t="s">
        <v>49</v>
      </c>
      <c r="J25" s="99">
        <f t="shared" si="0"/>
        <v>0</v>
      </c>
    </row>
    <row r="26" spans="1:10" ht="15" x14ac:dyDescent="0.2">
      <c r="A26" s="147" t="s">
        <v>725</v>
      </c>
      <c r="B26" s="99">
        <v>119</v>
      </c>
      <c r="C26" s="108">
        <f t="shared" si="1"/>
        <v>95.2</v>
      </c>
      <c r="D26" s="109">
        <f t="shared" si="2"/>
        <v>100</v>
      </c>
      <c r="E26" s="22">
        <f t="shared" si="4"/>
        <v>624176</v>
      </c>
      <c r="F26" s="22">
        <f t="shared" si="3"/>
        <v>624275</v>
      </c>
      <c r="G26" s="23">
        <v>25</v>
      </c>
      <c r="H26" s="23"/>
      <c r="I26" s="57" t="s">
        <v>49</v>
      </c>
      <c r="J26" s="99">
        <f t="shared" si="0"/>
        <v>0</v>
      </c>
    </row>
    <row r="27" spans="1:10" ht="15" x14ac:dyDescent="0.2">
      <c r="A27" s="145" t="s">
        <v>726</v>
      </c>
      <c r="B27" s="99">
        <v>267</v>
      </c>
      <c r="C27" s="108">
        <f t="shared" si="1"/>
        <v>213.60000000000002</v>
      </c>
      <c r="D27" s="109">
        <f t="shared" si="2"/>
        <v>225</v>
      </c>
      <c r="E27" s="22">
        <f t="shared" si="4"/>
        <v>624276</v>
      </c>
      <c r="F27" s="22">
        <f t="shared" si="3"/>
        <v>624500</v>
      </c>
      <c r="G27" s="23">
        <v>25</v>
      </c>
      <c r="H27" s="23"/>
      <c r="I27" s="57" t="s">
        <v>49</v>
      </c>
      <c r="J27" s="99">
        <f t="shared" si="0"/>
        <v>0</v>
      </c>
    </row>
    <row r="28" spans="1:10" ht="15" x14ac:dyDescent="0.2">
      <c r="A28" s="139" t="s">
        <v>727</v>
      </c>
      <c r="B28" s="99">
        <v>123</v>
      </c>
      <c r="C28" s="108">
        <f t="shared" si="1"/>
        <v>98.4</v>
      </c>
      <c r="D28" s="109">
        <f t="shared" si="2"/>
        <v>100</v>
      </c>
      <c r="E28" s="22">
        <f t="shared" si="4"/>
        <v>624501</v>
      </c>
      <c r="F28" s="22">
        <f t="shared" si="3"/>
        <v>624600</v>
      </c>
      <c r="G28" s="23">
        <v>25</v>
      </c>
      <c r="H28" s="23"/>
      <c r="I28" s="57" t="s">
        <v>49</v>
      </c>
      <c r="J28" s="99">
        <f t="shared" si="0"/>
        <v>0</v>
      </c>
    </row>
    <row r="29" spans="1:10" ht="15" x14ac:dyDescent="0.2">
      <c r="A29" s="145" t="s">
        <v>728</v>
      </c>
      <c r="B29" s="99">
        <v>587</v>
      </c>
      <c r="C29" s="108">
        <f t="shared" si="1"/>
        <v>469.6</v>
      </c>
      <c r="D29" s="109">
        <f t="shared" si="2"/>
        <v>475</v>
      </c>
      <c r="E29" s="22">
        <f t="shared" si="4"/>
        <v>624601</v>
      </c>
      <c r="F29" s="22">
        <f t="shared" si="3"/>
        <v>625075</v>
      </c>
      <c r="G29" s="23">
        <v>25</v>
      </c>
      <c r="H29" s="23"/>
      <c r="I29" s="57" t="s">
        <v>49</v>
      </c>
      <c r="J29" s="99">
        <f t="shared" si="0"/>
        <v>0</v>
      </c>
    </row>
    <row r="30" spans="1:10" ht="15" x14ac:dyDescent="0.2">
      <c r="A30" s="139" t="s">
        <v>729</v>
      </c>
      <c r="B30" s="99">
        <v>66</v>
      </c>
      <c r="C30" s="108">
        <f t="shared" si="1"/>
        <v>52.800000000000004</v>
      </c>
      <c r="D30" s="109">
        <f t="shared" si="2"/>
        <v>50</v>
      </c>
      <c r="E30" s="22">
        <f t="shared" si="4"/>
        <v>625076</v>
      </c>
      <c r="F30" s="22">
        <f t="shared" si="3"/>
        <v>625125</v>
      </c>
      <c r="G30" s="23">
        <v>25</v>
      </c>
      <c r="H30" s="23"/>
      <c r="I30" s="57" t="s">
        <v>49</v>
      </c>
      <c r="J30" s="99">
        <f t="shared" si="0"/>
        <v>0</v>
      </c>
    </row>
    <row r="31" spans="1:10" ht="15" x14ac:dyDescent="0.2">
      <c r="A31" s="147" t="s">
        <v>730</v>
      </c>
      <c r="B31" s="99">
        <v>224</v>
      </c>
      <c r="C31" s="108">
        <f t="shared" si="1"/>
        <v>179.20000000000002</v>
      </c>
      <c r="D31" s="109">
        <f t="shared" si="2"/>
        <v>175</v>
      </c>
      <c r="E31" s="22">
        <f t="shared" si="4"/>
        <v>625126</v>
      </c>
      <c r="F31" s="22">
        <f t="shared" si="3"/>
        <v>625300</v>
      </c>
      <c r="G31" s="23">
        <v>25</v>
      </c>
      <c r="H31" s="23"/>
      <c r="I31" s="57" t="s">
        <v>49</v>
      </c>
      <c r="J31" s="99">
        <f t="shared" si="0"/>
        <v>0</v>
      </c>
    </row>
    <row r="32" spans="1:10" ht="15" x14ac:dyDescent="0.2">
      <c r="A32" s="145" t="s">
        <v>731</v>
      </c>
      <c r="B32" s="99">
        <v>171</v>
      </c>
      <c r="C32" s="108">
        <f t="shared" si="1"/>
        <v>136.80000000000001</v>
      </c>
      <c r="D32" s="109">
        <f t="shared" si="2"/>
        <v>125</v>
      </c>
      <c r="E32" s="22">
        <f t="shared" si="4"/>
        <v>625301</v>
      </c>
      <c r="F32" s="22">
        <f t="shared" si="3"/>
        <v>625425</v>
      </c>
      <c r="G32" s="23">
        <v>25</v>
      </c>
      <c r="H32" s="23"/>
      <c r="I32" s="57" t="s">
        <v>49</v>
      </c>
      <c r="J32" s="99">
        <f t="shared" si="0"/>
        <v>0</v>
      </c>
    </row>
    <row r="33" spans="1:10" ht="15" x14ac:dyDescent="0.2">
      <c r="A33" s="147" t="s">
        <v>732</v>
      </c>
      <c r="B33" s="99">
        <v>102</v>
      </c>
      <c r="C33" s="108">
        <f t="shared" si="1"/>
        <v>81.600000000000009</v>
      </c>
      <c r="D33" s="109">
        <f t="shared" si="2"/>
        <v>75</v>
      </c>
      <c r="E33" s="22">
        <f t="shared" si="4"/>
        <v>625426</v>
      </c>
      <c r="F33" s="22">
        <f t="shared" si="3"/>
        <v>625500</v>
      </c>
      <c r="G33" s="23">
        <v>25</v>
      </c>
      <c r="H33" s="23"/>
      <c r="I33" s="57" t="s">
        <v>49</v>
      </c>
      <c r="J33" s="99">
        <f t="shared" si="0"/>
        <v>0</v>
      </c>
    </row>
    <row r="34" spans="1:10" ht="15" x14ac:dyDescent="0.2">
      <c r="A34" s="145" t="s">
        <v>733</v>
      </c>
      <c r="B34" s="99">
        <v>55</v>
      </c>
      <c r="C34" s="108">
        <f t="shared" si="1"/>
        <v>44</v>
      </c>
      <c r="D34" s="109">
        <f t="shared" si="2"/>
        <v>50</v>
      </c>
      <c r="E34" s="22">
        <f t="shared" si="4"/>
        <v>625501</v>
      </c>
      <c r="F34" s="22">
        <f t="shared" si="3"/>
        <v>625550</v>
      </c>
      <c r="G34" s="23">
        <v>25</v>
      </c>
      <c r="H34" s="23"/>
      <c r="I34" s="57" t="s">
        <v>49</v>
      </c>
      <c r="J34" s="99">
        <f t="shared" si="0"/>
        <v>0</v>
      </c>
    </row>
    <row r="35" spans="1:10" ht="15" x14ac:dyDescent="0.2">
      <c r="A35" s="145" t="s">
        <v>734</v>
      </c>
      <c r="B35" s="99">
        <v>152</v>
      </c>
      <c r="C35" s="108">
        <f t="shared" si="1"/>
        <v>121.60000000000001</v>
      </c>
      <c r="D35" s="109">
        <f t="shared" si="2"/>
        <v>125</v>
      </c>
      <c r="E35" s="22">
        <f t="shared" si="4"/>
        <v>625551</v>
      </c>
      <c r="F35" s="22">
        <f t="shared" si="3"/>
        <v>625675</v>
      </c>
      <c r="G35" s="23">
        <v>25</v>
      </c>
      <c r="H35" s="23"/>
      <c r="I35" s="57" t="s">
        <v>49</v>
      </c>
      <c r="J35" s="99">
        <f t="shared" si="0"/>
        <v>0</v>
      </c>
    </row>
    <row r="36" spans="1:10" ht="15" x14ac:dyDescent="0.2">
      <c r="A36" s="139" t="s">
        <v>735</v>
      </c>
      <c r="B36" s="99">
        <v>68</v>
      </c>
      <c r="C36" s="108">
        <f t="shared" si="1"/>
        <v>54.400000000000006</v>
      </c>
      <c r="D36" s="109">
        <f t="shared" si="2"/>
        <v>50</v>
      </c>
      <c r="E36" s="22">
        <f t="shared" si="4"/>
        <v>625676</v>
      </c>
      <c r="F36" s="22">
        <f t="shared" si="3"/>
        <v>625725</v>
      </c>
      <c r="G36" s="23">
        <v>25</v>
      </c>
      <c r="H36" s="23"/>
      <c r="I36" s="57" t="s">
        <v>49</v>
      </c>
      <c r="J36" s="99">
        <f t="shared" si="0"/>
        <v>0</v>
      </c>
    </row>
    <row r="37" spans="1:10" ht="15" x14ac:dyDescent="0.2">
      <c r="A37" s="145" t="s">
        <v>736</v>
      </c>
      <c r="B37" s="99">
        <v>1403</v>
      </c>
      <c r="C37" s="108">
        <f t="shared" si="1"/>
        <v>1122.4000000000001</v>
      </c>
      <c r="D37" s="109">
        <f t="shared" si="2"/>
        <v>1125</v>
      </c>
      <c r="E37" s="22">
        <f t="shared" si="4"/>
        <v>625726</v>
      </c>
      <c r="F37" s="22">
        <f t="shared" si="3"/>
        <v>626850</v>
      </c>
      <c r="G37" s="23">
        <v>25</v>
      </c>
      <c r="H37" s="23"/>
      <c r="I37" s="57" t="s">
        <v>49</v>
      </c>
      <c r="J37" s="99">
        <f t="shared" si="0"/>
        <v>0</v>
      </c>
    </row>
    <row r="38" spans="1:10" ht="15.75" thickBot="1" x14ac:dyDescent="0.25">
      <c r="A38" s="148" t="s">
        <v>737</v>
      </c>
      <c r="B38" s="106">
        <v>146</v>
      </c>
      <c r="C38" s="124">
        <f t="shared" si="1"/>
        <v>116.80000000000001</v>
      </c>
      <c r="D38" s="126">
        <f t="shared" si="2"/>
        <v>125</v>
      </c>
      <c r="E38" s="104">
        <f t="shared" si="4"/>
        <v>626851</v>
      </c>
      <c r="F38" s="104">
        <f t="shared" si="3"/>
        <v>626975</v>
      </c>
      <c r="G38" s="111">
        <v>25</v>
      </c>
      <c r="H38" s="111"/>
      <c r="I38" s="105" t="s">
        <v>49</v>
      </c>
      <c r="J38" s="106">
        <f t="shared" si="0"/>
        <v>0</v>
      </c>
    </row>
    <row r="39" spans="1:10" ht="15.75" x14ac:dyDescent="0.25">
      <c r="A39" s="49" t="s">
        <v>773</v>
      </c>
      <c r="B39" s="31">
        <f>SUM(B5:B38)</f>
        <v>13449</v>
      </c>
      <c r="C39" s="31"/>
      <c r="D39" s="110">
        <f>SUM(D5:D38)</f>
        <v>10800</v>
      </c>
      <c r="E39" s="27"/>
      <c r="F39" s="27"/>
      <c r="G39" s="7"/>
      <c r="H39" s="7"/>
      <c r="I39" s="37"/>
      <c r="J39" s="10"/>
    </row>
    <row r="40" spans="1:10" ht="15" x14ac:dyDescent="0.2">
      <c r="A40" s="10"/>
      <c r="B40" s="10"/>
      <c r="C40" s="10"/>
      <c r="D40" s="7"/>
      <c r="E40" s="27"/>
      <c r="F40" s="27"/>
      <c r="G40" s="7"/>
      <c r="H40" s="7"/>
      <c r="I40" s="37"/>
      <c r="J40" s="10"/>
    </row>
    <row r="41" spans="1:10" ht="16.5" thickBot="1" x14ac:dyDescent="0.3">
      <c r="A41" s="53" t="s">
        <v>6</v>
      </c>
      <c r="B41" s="10"/>
      <c r="C41" s="10"/>
      <c r="D41" s="7"/>
      <c r="E41" s="27"/>
      <c r="F41" s="27"/>
      <c r="G41" s="7"/>
      <c r="H41" s="7"/>
      <c r="I41" s="37"/>
      <c r="J41" s="10"/>
    </row>
    <row r="42" spans="1:10" ht="15.75" x14ac:dyDescent="0.25">
      <c r="A42" s="36" t="s">
        <v>31</v>
      </c>
      <c r="B42" s="10"/>
      <c r="C42" s="10"/>
      <c r="D42" s="7"/>
      <c r="E42" s="27"/>
      <c r="F42" s="27"/>
      <c r="G42" s="7"/>
      <c r="H42" s="7"/>
      <c r="I42" s="37"/>
      <c r="J42" s="10"/>
    </row>
    <row r="43" spans="1:10" ht="15" x14ac:dyDescent="0.2">
      <c r="A43" s="47" t="s">
        <v>8</v>
      </c>
      <c r="B43" s="47"/>
      <c r="C43" s="47"/>
      <c r="D43" s="23">
        <v>200</v>
      </c>
      <c r="E43" s="22">
        <f>SUM(F38+1)</f>
        <v>626976</v>
      </c>
      <c r="F43" s="22">
        <f>SUM(E43+D43-1)</f>
        <v>627175</v>
      </c>
      <c r="G43" s="23">
        <v>15</v>
      </c>
      <c r="H43" s="23"/>
      <c r="I43" s="57" t="s">
        <v>47</v>
      </c>
      <c r="J43" s="99">
        <f t="shared" ref="J43:J52" si="5">MOD(D43,25)</f>
        <v>0</v>
      </c>
    </row>
    <row r="44" spans="1:10" ht="15" x14ac:dyDescent="0.2">
      <c r="A44" s="47" t="s">
        <v>9</v>
      </c>
      <c r="B44" s="47"/>
      <c r="C44" s="47"/>
      <c r="D44" s="23">
        <v>50</v>
      </c>
      <c r="E44" s="22">
        <f>SUM(F43+1)</f>
        <v>627176</v>
      </c>
      <c r="F44" s="22">
        <f t="shared" ref="F44:F47" si="6">SUM(E44+D44-1)</f>
        <v>627225</v>
      </c>
      <c r="G44" s="23">
        <v>5</v>
      </c>
      <c r="H44" s="23"/>
      <c r="I44" s="57" t="s">
        <v>47</v>
      </c>
      <c r="J44" s="99">
        <f t="shared" si="5"/>
        <v>0</v>
      </c>
    </row>
    <row r="45" spans="1:10" ht="15" x14ac:dyDescent="0.2">
      <c r="A45" s="47" t="s">
        <v>14</v>
      </c>
      <c r="B45" s="47"/>
      <c r="C45" s="47"/>
      <c r="D45" s="23">
        <v>100</v>
      </c>
      <c r="E45" s="22">
        <f t="shared" ref="E45:E47" si="7">SUM(F44+1)</f>
        <v>627226</v>
      </c>
      <c r="F45" s="22">
        <f t="shared" si="6"/>
        <v>627325</v>
      </c>
      <c r="G45" s="23">
        <v>5</v>
      </c>
      <c r="H45" s="23"/>
      <c r="I45" s="57" t="s">
        <v>47</v>
      </c>
      <c r="J45" s="99">
        <f t="shared" si="5"/>
        <v>0</v>
      </c>
    </row>
    <row r="46" spans="1:10" ht="15" x14ac:dyDescent="0.2">
      <c r="A46" s="47" t="s">
        <v>260</v>
      </c>
      <c r="B46" s="47"/>
      <c r="C46" s="47"/>
      <c r="D46" s="23">
        <v>100</v>
      </c>
      <c r="E46" s="22">
        <f t="shared" si="7"/>
        <v>627326</v>
      </c>
      <c r="F46" s="22">
        <f t="shared" si="6"/>
        <v>627425</v>
      </c>
      <c r="G46" s="23">
        <v>5</v>
      </c>
      <c r="H46" s="23"/>
      <c r="I46" s="57" t="s">
        <v>47</v>
      </c>
      <c r="J46" s="99">
        <f t="shared" si="5"/>
        <v>0</v>
      </c>
    </row>
    <row r="47" spans="1:10" ht="15" x14ac:dyDescent="0.2">
      <c r="A47" s="47" t="s">
        <v>852</v>
      </c>
      <c r="B47" s="47"/>
      <c r="C47" s="47"/>
      <c r="D47" s="23">
        <v>50</v>
      </c>
      <c r="E47" s="22">
        <f t="shared" si="7"/>
        <v>627426</v>
      </c>
      <c r="F47" s="22">
        <f t="shared" si="6"/>
        <v>627475</v>
      </c>
      <c r="G47" s="23">
        <v>5</v>
      </c>
      <c r="H47" s="23"/>
      <c r="I47" s="57" t="s">
        <v>47</v>
      </c>
      <c r="J47" s="99">
        <f t="shared" si="5"/>
        <v>0</v>
      </c>
    </row>
    <row r="48" spans="1:10" ht="15" x14ac:dyDescent="0.2">
      <c r="A48" s="10"/>
      <c r="B48" s="10"/>
      <c r="C48" s="10"/>
      <c r="D48" s="7"/>
      <c r="E48" s="27"/>
      <c r="F48" s="27"/>
      <c r="G48" s="7"/>
      <c r="H48" s="7"/>
      <c r="I48" s="37"/>
      <c r="J48" s="34"/>
    </row>
    <row r="49" spans="1:10" ht="15.75" x14ac:dyDescent="0.25">
      <c r="A49" s="36" t="s">
        <v>343</v>
      </c>
      <c r="B49" s="10"/>
      <c r="C49" s="10"/>
      <c r="D49" s="7"/>
      <c r="E49" s="27"/>
      <c r="F49" s="27"/>
      <c r="G49" s="7"/>
      <c r="H49" s="7"/>
      <c r="I49" s="37"/>
      <c r="J49" s="34"/>
    </row>
    <row r="50" spans="1:10" ht="15" x14ac:dyDescent="0.2">
      <c r="A50" s="47" t="s">
        <v>345</v>
      </c>
      <c r="B50" s="47"/>
      <c r="C50" s="47"/>
      <c r="D50" s="23">
        <v>25</v>
      </c>
      <c r="E50" s="22">
        <f>SUM(F47+1)</f>
        <v>627476</v>
      </c>
      <c r="F50" s="22">
        <f t="shared" si="3"/>
        <v>627500</v>
      </c>
      <c r="G50" s="23">
        <v>5</v>
      </c>
      <c r="H50" s="23"/>
      <c r="I50" s="57" t="s">
        <v>344</v>
      </c>
      <c r="J50" s="99">
        <f t="shared" si="5"/>
        <v>0</v>
      </c>
    </row>
    <row r="51" spans="1:10" ht="15" x14ac:dyDescent="0.2">
      <c r="A51" s="10"/>
      <c r="B51" s="10"/>
      <c r="C51" s="10"/>
      <c r="D51" s="7"/>
      <c r="E51" s="27"/>
      <c r="F51" s="27"/>
      <c r="G51" s="7"/>
      <c r="H51" s="7"/>
      <c r="I51" s="37"/>
      <c r="J51" s="34">
        <f t="shared" si="5"/>
        <v>0</v>
      </c>
    </row>
    <row r="52" spans="1:10" ht="15.75" x14ac:dyDescent="0.25">
      <c r="A52" s="36" t="s">
        <v>32</v>
      </c>
      <c r="B52" s="10"/>
      <c r="C52" s="10"/>
      <c r="D52" s="7"/>
      <c r="E52" s="27"/>
      <c r="F52" s="27"/>
      <c r="G52" s="7"/>
      <c r="H52" s="7"/>
      <c r="I52" s="37"/>
      <c r="J52" s="34">
        <f t="shared" si="5"/>
        <v>0</v>
      </c>
    </row>
    <row r="53" spans="1:10" ht="15" x14ac:dyDescent="0.2">
      <c r="A53" s="102" t="s">
        <v>10</v>
      </c>
      <c r="B53" s="47"/>
      <c r="C53" s="47"/>
      <c r="D53" s="23">
        <v>1000</v>
      </c>
      <c r="E53" s="22">
        <f>SUM(F50+1)</f>
        <v>627501</v>
      </c>
      <c r="F53" s="22">
        <f t="shared" si="3"/>
        <v>628500</v>
      </c>
      <c r="G53" s="23">
        <v>50</v>
      </c>
      <c r="H53" s="23">
        <v>200</v>
      </c>
      <c r="I53" s="57" t="s">
        <v>49</v>
      </c>
      <c r="J53" s="99">
        <f>MOD(D53,25)</f>
        <v>0</v>
      </c>
    </row>
    <row r="54" spans="1:10" ht="15" x14ac:dyDescent="0.2">
      <c r="A54" s="102" t="s">
        <v>738</v>
      </c>
      <c r="B54" s="47"/>
      <c r="C54" s="47"/>
      <c r="D54" s="23">
        <v>50</v>
      </c>
      <c r="E54" s="22">
        <f t="shared" ref="E54:E95" si="8">SUM(F53+1)</f>
        <v>628501</v>
      </c>
      <c r="F54" s="22">
        <f t="shared" si="3"/>
        <v>628550</v>
      </c>
      <c r="G54" s="23">
        <v>25</v>
      </c>
      <c r="H54" s="23"/>
      <c r="I54" s="57" t="s">
        <v>49</v>
      </c>
      <c r="J54" s="99">
        <f>MOD(D54,25)</f>
        <v>0</v>
      </c>
    </row>
    <row r="55" spans="1:10" ht="15" x14ac:dyDescent="0.2">
      <c r="A55" s="102" t="s">
        <v>739</v>
      </c>
      <c r="B55" s="47"/>
      <c r="C55" s="47"/>
      <c r="D55" s="23">
        <v>50</v>
      </c>
      <c r="E55" s="22">
        <f t="shared" si="8"/>
        <v>628551</v>
      </c>
      <c r="F55" s="22">
        <f t="shared" si="3"/>
        <v>628600</v>
      </c>
      <c r="G55" s="23">
        <v>25</v>
      </c>
      <c r="H55" s="23"/>
      <c r="I55" s="57" t="s">
        <v>49</v>
      </c>
      <c r="J55" s="99">
        <f t="shared" ref="J55:J88" si="9">MOD(D55,25)</f>
        <v>0</v>
      </c>
    </row>
    <row r="56" spans="1:10" ht="15" x14ac:dyDescent="0.2">
      <c r="A56" s="102" t="s">
        <v>740</v>
      </c>
      <c r="B56" s="47"/>
      <c r="C56" s="47"/>
      <c r="D56" s="23">
        <v>50</v>
      </c>
      <c r="E56" s="22">
        <f t="shared" si="8"/>
        <v>628601</v>
      </c>
      <c r="F56" s="22">
        <f t="shared" si="3"/>
        <v>628650</v>
      </c>
      <c r="G56" s="23">
        <v>25</v>
      </c>
      <c r="H56" s="23"/>
      <c r="I56" s="57" t="s">
        <v>49</v>
      </c>
      <c r="J56" s="99">
        <f t="shared" si="9"/>
        <v>0</v>
      </c>
    </row>
    <row r="57" spans="1:10" ht="15" x14ac:dyDescent="0.2">
      <c r="A57" s="102" t="s">
        <v>741</v>
      </c>
      <c r="B57" s="47"/>
      <c r="C57" s="47"/>
      <c r="D57" s="23">
        <v>50</v>
      </c>
      <c r="E57" s="22">
        <f t="shared" si="8"/>
        <v>628651</v>
      </c>
      <c r="F57" s="22">
        <f t="shared" si="3"/>
        <v>628700</v>
      </c>
      <c r="G57" s="23">
        <v>25</v>
      </c>
      <c r="H57" s="23"/>
      <c r="I57" s="57" t="s">
        <v>49</v>
      </c>
      <c r="J57" s="99">
        <f t="shared" si="9"/>
        <v>0</v>
      </c>
    </row>
    <row r="58" spans="1:10" ht="15" x14ac:dyDescent="0.2">
      <c r="A58" s="102" t="s">
        <v>742</v>
      </c>
      <c r="B58" s="47"/>
      <c r="C58" s="47"/>
      <c r="D58" s="23">
        <v>50</v>
      </c>
      <c r="E58" s="22">
        <f t="shared" si="8"/>
        <v>628701</v>
      </c>
      <c r="F58" s="22">
        <f t="shared" si="3"/>
        <v>628750</v>
      </c>
      <c r="G58" s="23">
        <v>25</v>
      </c>
      <c r="H58" s="23"/>
      <c r="I58" s="57" t="s">
        <v>49</v>
      </c>
      <c r="J58" s="99">
        <f t="shared" si="9"/>
        <v>0</v>
      </c>
    </row>
    <row r="59" spans="1:10" ht="15" x14ac:dyDescent="0.2">
      <c r="A59" s="102" t="s">
        <v>743</v>
      </c>
      <c r="B59" s="47"/>
      <c r="C59" s="47"/>
      <c r="D59" s="23">
        <v>50</v>
      </c>
      <c r="E59" s="22">
        <f t="shared" si="8"/>
        <v>628751</v>
      </c>
      <c r="F59" s="22">
        <f t="shared" si="3"/>
        <v>628800</v>
      </c>
      <c r="G59" s="23">
        <v>25</v>
      </c>
      <c r="H59" s="23"/>
      <c r="I59" s="57" t="s">
        <v>49</v>
      </c>
      <c r="J59" s="99">
        <f t="shared" si="9"/>
        <v>0</v>
      </c>
    </row>
    <row r="60" spans="1:10" ht="15" x14ac:dyDescent="0.2">
      <c r="A60" s="102" t="s">
        <v>744</v>
      </c>
      <c r="B60" s="47"/>
      <c r="C60" s="47"/>
      <c r="D60" s="23">
        <v>50</v>
      </c>
      <c r="E60" s="22">
        <f t="shared" si="8"/>
        <v>628801</v>
      </c>
      <c r="F60" s="22">
        <f t="shared" si="3"/>
        <v>628850</v>
      </c>
      <c r="G60" s="23">
        <v>25</v>
      </c>
      <c r="H60" s="23"/>
      <c r="I60" s="57" t="s">
        <v>49</v>
      </c>
      <c r="J60" s="99">
        <f t="shared" si="9"/>
        <v>0</v>
      </c>
    </row>
    <row r="61" spans="1:10" ht="15" x14ac:dyDescent="0.2">
      <c r="A61" s="102" t="s">
        <v>745</v>
      </c>
      <c r="B61" s="47"/>
      <c r="C61" s="47"/>
      <c r="D61" s="23">
        <v>50</v>
      </c>
      <c r="E61" s="22">
        <f t="shared" si="8"/>
        <v>628851</v>
      </c>
      <c r="F61" s="22">
        <f t="shared" si="3"/>
        <v>628900</v>
      </c>
      <c r="G61" s="23">
        <v>25</v>
      </c>
      <c r="H61" s="23"/>
      <c r="I61" s="57" t="s">
        <v>49</v>
      </c>
      <c r="J61" s="99">
        <f t="shared" si="9"/>
        <v>0</v>
      </c>
    </row>
    <row r="62" spans="1:10" ht="15" x14ac:dyDescent="0.2">
      <c r="A62" s="102" t="s">
        <v>746</v>
      </c>
      <c r="B62" s="47"/>
      <c r="C62" s="47"/>
      <c r="D62" s="23">
        <v>50</v>
      </c>
      <c r="E62" s="22">
        <f t="shared" si="8"/>
        <v>628901</v>
      </c>
      <c r="F62" s="22">
        <f t="shared" si="3"/>
        <v>628950</v>
      </c>
      <c r="G62" s="23">
        <v>25</v>
      </c>
      <c r="H62" s="23"/>
      <c r="I62" s="57" t="s">
        <v>49</v>
      </c>
      <c r="J62" s="99">
        <f t="shared" si="9"/>
        <v>0</v>
      </c>
    </row>
    <row r="63" spans="1:10" ht="15" x14ac:dyDescent="0.2">
      <c r="A63" s="102" t="s">
        <v>747</v>
      </c>
      <c r="B63" s="47"/>
      <c r="C63" s="47"/>
      <c r="D63" s="23">
        <v>50</v>
      </c>
      <c r="E63" s="22">
        <f t="shared" si="8"/>
        <v>628951</v>
      </c>
      <c r="F63" s="22">
        <f t="shared" si="3"/>
        <v>629000</v>
      </c>
      <c r="G63" s="23">
        <v>25</v>
      </c>
      <c r="H63" s="23"/>
      <c r="I63" s="57" t="s">
        <v>49</v>
      </c>
      <c r="J63" s="99">
        <f t="shared" si="9"/>
        <v>0</v>
      </c>
    </row>
    <row r="64" spans="1:10" ht="15" x14ac:dyDescent="0.2">
      <c r="A64" s="102" t="s">
        <v>748</v>
      </c>
      <c r="B64" s="47"/>
      <c r="C64" s="47"/>
      <c r="D64" s="23">
        <v>100</v>
      </c>
      <c r="E64" s="22">
        <f t="shared" si="8"/>
        <v>629001</v>
      </c>
      <c r="F64" s="22">
        <f t="shared" si="3"/>
        <v>629100</v>
      </c>
      <c r="G64" s="23">
        <v>25</v>
      </c>
      <c r="H64" s="23"/>
      <c r="I64" s="57" t="s">
        <v>49</v>
      </c>
      <c r="J64" s="99">
        <f t="shared" si="9"/>
        <v>0</v>
      </c>
    </row>
    <row r="65" spans="1:10" ht="15" x14ac:dyDescent="0.2">
      <c r="A65" s="102" t="s">
        <v>749</v>
      </c>
      <c r="B65" s="47"/>
      <c r="C65" s="47"/>
      <c r="D65" s="23">
        <v>500</v>
      </c>
      <c r="E65" s="22">
        <f t="shared" si="8"/>
        <v>629101</v>
      </c>
      <c r="F65" s="22">
        <f t="shared" si="3"/>
        <v>629600</v>
      </c>
      <c r="G65" s="23">
        <v>25</v>
      </c>
      <c r="H65" s="23"/>
      <c r="I65" s="57" t="s">
        <v>49</v>
      </c>
      <c r="J65" s="99">
        <f t="shared" si="9"/>
        <v>0</v>
      </c>
    </row>
    <row r="66" spans="1:10" ht="15" x14ac:dyDescent="0.2">
      <c r="A66" s="102" t="s">
        <v>750</v>
      </c>
      <c r="B66" s="47"/>
      <c r="C66" s="47"/>
      <c r="D66" s="23">
        <v>50</v>
      </c>
      <c r="E66" s="22">
        <f t="shared" si="8"/>
        <v>629601</v>
      </c>
      <c r="F66" s="22">
        <f t="shared" si="3"/>
        <v>629650</v>
      </c>
      <c r="G66" s="23">
        <v>25</v>
      </c>
      <c r="H66" s="23"/>
      <c r="I66" s="57" t="s">
        <v>49</v>
      </c>
      <c r="J66" s="99">
        <f t="shared" si="9"/>
        <v>0</v>
      </c>
    </row>
    <row r="67" spans="1:10" ht="15" x14ac:dyDescent="0.2">
      <c r="A67" s="102" t="s">
        <v>751</v>
      </c>
      <c r="B67" s="47"/>
      <c r="C67" s="47"/>
      <c r="D67" s="23">
        <v>50</v>
      </c>
      <c r="E67" s="22">
        <f t="shared" si="8"/>
        <v>629651</v>
      </c>
      <c r="F67" s="22">
        <f t="shared" si="3"/>
        <v>629700</v>
      </c>
      <c r="G67" s="23">
        <v>25</v>
      </c>
      <c r="H67" s="23"/>
      <c r="I67" s="57" t="s">
        <v>49</v>
      </c>
      <c r="J67" s="99">
        <f t="shared" si="9"/>
        <v>0</v>
      </c>
    </row>
    <row r="68" spans="1:10" ht="15" x14ac:dyDescent="0.2">
      <c r="A68" s="102" t="s">
        <v>752</v>
      </c>
      <c r="B68" s="47"/>
      <c r="C68" s="47"/>
      <c r="D68" s="23">
        <v>50</v>
      </c>
      <c r="E68" s="22">
        <f t="shared" si="8"/>
        <v>629701</v>
      </c>
      <c r="F68" s="22">
        <f t="shared" si="3"/>
        <v>629750</v>
      </c>
      <c r="G68" s="23">
        <v>25</v>
      </c>
      <c r="H68" s="23"/>
      <c r="I68" s="57" t="s">
        <v>49</v>
      </c>
      <c r="J68" s="99">
        <f t="shared" si="9"/>
        <v>0</v>
      </c>
    </row>
    <row r="69" spans="1:10" ht="15" x14ac:dyDescent="0.2">
      <c r="A69" s="102" t="s">
        <v>753</v>
      </c>
      <c r="B69" s="47"/>
      <c r="C69" s="47"/>
      <c r="D69" s="23">
        <v>200</v>
      </c>
      <c r="E69" s="22">
        <f t="shared" si="8"/>
        <v>629751</v>
      </c>
      <c r="F69" s="22">
        <f t="shared" si="3"/>
        <v>629950</v>
      </c>
      <c r="G69" s="23">
        <v>25</v>
      </c>
      <c r="H69" s="23"/>
      <c r="I69" s="57" t="s">
        <v>49</v>
      </c>
      <c r="J69" s="99">
        <f t="shared" si="9"/>
        <v>0</v>
      </c>
    </row>
    <row r="70" spans="1:10" ht="15" x14ac:dyDescent="0.2">
      <c r="A70" s="102" t="s">
        <v>754</v>
      </c>
      <c r="B70" s="47"/>
      <c r="C70" s="47"/>
      <c r="D70" s="23">
        <v>50</v>
      </c>
      <c r="E70" s="22">
        <f t="shared" si="8"/>
        <v>629951</v>
      </c>
      <c r="F70" s="22">
        <f t="shared" si="3"/>
        <v>630000</v>
      </c>
      <c r="G70" s="23">
        <v>25</v>
      </c>
      <c r="H70" s="23"/>
      <c r="I70" s="57" t="s">
        <v>49</v>
      </c>
      <c r="J70" s="99">
        <f t="shared" si="9"/>
        <v>0</v>
      </c>
    </row>
    <row r="71" spans="1:10" ht="15" x14ac:dyDescent="0.2">
      <c r="A71" s="102" t="s">
        <v>755</v>
      </c>
      <c r="B71" s="47"/>
      <c r="C71" s="47"/>
      <c r="D71" s="23">
        <v>50</v>
      </c>
      <c r="E71" s="22">
        <f t="shared" si="8"/>
        <v>630001</v>
      </c>
      <c r="F71" s="22">
        <f t="shared" si="3"/>
        <v>630050</v>
      </c>
      <c r="G71" s="23">
        <v>25</v>
      </c>
      <c r="H71" s="23"/>
      <c r="I71" s="57" t="s">
        <v>49</v>
      </c>
      <c r="J71" s="99">
        <f t="shared" si="9"/>
        <v>0</v>
      </c>
    </row>
    <row r="72" spans="1:10" ht="15" x14ac:dyDescent="0.2">
      <c r="A72" s="102" t="s">
        <v>756</v>
      </c>
      <c r="B72" s="47"/>
      <c r="C72" s="47"/>
      <c r="D72" s="23">
        <v>50</v>
      </c>
      <c r="E72" s="22">
        <f t="shared" si="8"/>
        <v>630051</v>
      </c>
      <c r="F72" s="22">
        <f t="shared" si="3"/>
        <v>630100</v>
      </c>
      <c r="G72" s="23">
        <v>25</v>
      </c>
      <c r="H72" s="23"/>
      <c r="I72" s="57" t="s">
        <v>49</v>
      </c>
      <c r="J72" s="99">
        <f t="shared" si="9"/>
        <v>0</v>
      </c>
    </row>
    <row r="73" spans="1:10" ht="15" x14ac:dyDescent="0.2">
      <c r="A73" s="102" t="s">
        <v>757</v>
      </c>
      <c r="B73" s="47"/>
      <c r="C73" s="47"/>
      <c r="D73" s="23">
        <v>50</v>
      </c>
      <c r="E73" s="22">
        <f t="shared" si="8"/>
        <v>630101</v>
      </c>
      <c r="F73" s="22">
        <f t="shared" si="3"/>
        <v>630150</v>
      </c>
      <c r="G73" s="23">
        <v>25</v>
      </c>
      <c r="H73" s="23"/>
      <c r="I73" s="57" t="s">
        <v>49</v>
      </c>
      <c r="J73" s="99">
        <f t="shared" si="9"/>
        <v>0</v>
      </c>
    </row>
    <row r="74" spans="1:10" ht="15" x14ac:dyDescent="0.2">
      <c r="A74" s="102" t="s">
        <v>758</v>
      </c>
      <c r="B74" s="47"/>
      <c r="C74" s="47"/>
      <c r="D74" s="23">
        <v>50</v>
      </c>
      <c r="E74" s="22">
        <f t="shared" si="8"/>
        <v>630151</v>
      </c>
      <c r="F74" s="22">
        <f t="shared" si="3"/>
        <v>630200</v>
      </c>
      <c r="G74" s="23">
        <v>25</v>
      </c>
      <c r="H74" s="23"/>
      <c r="I74" s="57" t="s">
        <v>49</v>
      </c>
      <c r="J74" s="99">
        <f t="shared" si="9"/>
        <v>0</v>
      </c>
    </row>
    <row r="75" spans="1:10" ht="15" x14ac:dyDescent="0.2">
      <c r="A75" s="102" t="s">
        <v>759</v>
      </c>
      <c r="B75" s="47"/>
      <c r="C75" s="47"/>
      <c r="D75" s="23">
        <v>50</v>
      </c>
      <c r="E75" s="22">
        <f t="shared" si="8"/>
        <v>630201</v>
      </c>
      <c r="F75" s="22">
        <f t="shared" si="3"/>
        <v>630250</v>
      </c>
      <c r="G75" s="23">
        <v>25</v>
      </c>
      <c r="H75" s="23"/>
      <c r="I75" s="57" t="s">
        <v>49</v>
      </c>
      <c r="J75" s="99">
        <f t="shared" si="9"/>
        <v>0</v>
      </c>
    </row>
    <row r="76" spans="1:10" ht="15" x14ac:dyDescent="0.2">
      <c r="A76" s="102" t="s">
        <v>760</v>
      </c>
      <c r="B76" s="47"/>
      <c r="C76" s="47"/>
      <c r="D76" s="23">
        <v>50</v>
      </c>
      <c r="E76" s="22">
        <f t="shared" si="8"/>
        <v>630251</v>
      </c>
      <c r="F76" s="22">
        <f t="shared" si="3"/>
        <v>630300</v>
      </c>
      <c r="G76" s="23">
        <v>25</v>
      </c>
      <c r="H76" s="23"/>
      <c r="I76" s="57" t="s">
        <v>49</v>
      </c>
      <c r="J76" s="99">
        <f t="shared" si="9"/>
        <v>0</v>
      </c>
    </row>
    <row r="77" spans="1:10" ht="15" x14ac:dyDescent="0.2">
      <c r="A77" s="102" t="s">
        <v>761</v>
      </c>
      <c r="B77" s="47"/>
      <c r="C77" s="47"/>
      <c r="D77" s="23">
        <v>100</v>
      </c>
      <c r="E77" s="22">
        <f t="shared" si="8"/>
        <v>630301</v>
      </c>
      <c r="F77" s="22">
        <f t="shared" si="3"/>
        <v>630400</v>
      </c>
      <c r="G77" s="23">
        <v>25</v>
      </c>
      <c r="H77" s="23"/>
      <c r="I77" s="57" t="s">
        <v>49</v>
      </c>
      <c r="J77" s="99">
        <f t="shared" si="9"/>
        <v>0</v>
      </c>
    </row>
    <row r="78" spans="1:10" ht="15" x14ac:dyDescent="0.2">
      <c r="A78" s="102" t="s">
        <v>762</v>
      </c>
      <c r="B78" s="47"/>
      <c r="C78" s="47"/>
      <c r="D78" s="23">
        <v>100</v>
      </c>
      <c r="E78" s="22">
        <f t="shared" si="8"/>
        <v>630401</v>
      </c>
      <c r="F78" s="22">
        <f t="shared" si="3"/>
        <v>630500</v>
      </c>
      <c r="G78" s="23">
        <v>25</v>
      </c>
      <c r="H78" s="23"/>
      <c r="I78" s="57" t="s">
        <v>49</v>
      </c>
      <c r="J78" s="99">
        <f t="shared" si="9"/>
        <v>0</v>
      </c>
    </row>
    <row r="79" spans="1:10" ht="15" x14ac:dyDescent="0.2">
      <c r="A79" s="102" t="s">
        <v>763</v>
      </c>
      <c r="B79" s="47"/>
      <c r="C79" s="47"/>
      <c r="D79" s="23">
        <v>50</v>
      </c>
      <c r="E79" s="22">
        <f t="shared" si="8"/>
        <v>630501</v>
      </c>
      <c r="F79" s="22">
        <f t="shared" si="3"/>
        <v>630550</v>
      </c>
      <c r="G79" s="23">
        <v>25</v>
      </c>
      <c r="H79" s="23"/>
      <c r="I79" s="57" t="s">
        <v>49</v>
      </c>
      <c r="J79" s="99">
        <f t="shared" si="9"/>
        <v>0</v>
      </c>
    </row>
    <row r="80" spans="1:10" ht="15" x14ac:dyDescent="0.2">
      <c r="A80" s="102" t="s">
        <v>764</v>
      </c>
      <c r="B80" s="47"/>
      <c r="C80" s="47"/>
      <c r="D80" s="23">
        <v>50</v>
      </c>
      <c r="E80" s="22">
        <f t="shared" si="8"/>
        <v>630551</v>
      </c>
      <c r="F80" s="22">
        <f t="shared" si="3"/>
        <v>630600</v>
      </c>
      <c r="G80" s="23">
        <v>25</v>
      </c>
      <c r="H80" s="23"/>
      <c r="I80" s="57" t="s">
        <v>49</v>
      </c>
      <c r="J80" s="99">
        <f t="shared" si="9"/>
        <v>0</v>
      </c>
    </row>
    <row r="81" spans="1:10" ht="15" x14ac:dyDescent="0.2">
      <c r="A81" s="102" t="s">
        <v>765</v>
      </c>
      <c r="B81" s="47"/>
      <c r="C81" s="47"/>
      <c r="D81" s="23">
        <v>50</v>
      </c>
      <c r="E81" s="22">
        <f t="shared" si="8"/>
        <v>630601</v>
      </c>
      <c r="F81" s="22">
        <f t="shared" si="3"/>
        <v>630650</v>
      </c>
      <c r="G81" s="23">
        <v>25</v>
      </c>
      <c r="H81" s="23"/>
      <c r="I81" s="57" t="s">
        <v>49</v>
      </c>
      <c r="J81" s="99">
        <f t="shared" si="9"/>
        <v>0</v>
      </c>
    </row>
    <row r="82" spans="1:10" ht="15" x14ac:dyDescent="0.2">
      <c r="A82" s="102" t="s">
        <v>766</v>
      </c>
      <c r="B82" s="47"/>
      <c r="C82" s="47"/>
      <c r="D82" s="23">
        <v>50</v>
      </c>
      <c r="E82" s="22">
        <f t="shared" si="8"/>
        <v>630651</v>
      </c>
      <c r="F82" s="22">
        <f t="shared" si="3"/>
        <v>630700</v>
      </c>
      <c r="G82" s="23">
        <v>25</v>
      </c>
      <c r="H82" s="23"/>
      <c r="I82" s="57" t="s">
        <v>49</v>
      </c>
      <c r="J82" s="99">
        <f t="shared" si="9"/>
        <v>0</v>
      </c>
    </row>
    <row r="83" spans="1:10" ht="15" x14ac:dyDescent="0.2">
      <c r="A83" s="102" t="s">
        <v>767</v>
      </c>
      <c r="B83" s="47"/>
      <c r="C83" s="47"/>
      <c r="D83" s="23">
        <v>50</v>
      </c>
      <c r="E83" s="22">
        <f t="shared" si="8"/>
        <v>630701</v>
      </c>
      <c r="F83" s="22">
        <f t="shared" si="3"/>
        <v>630750</v>
      </c>
      <c r="G83" s="23">
        <v>25</v>
      </c>
      <c r="H83" s="23"/>
      <c r="I83" s="57" t="s">
        <v>49</v>
      </c>
      <c r="J83" s="99">
        <f t="shared" si="9"/>
        <v>0</v>
      </c>
    </row>
    <row r="84" spans="1:10" ht="15" x14ac:dyDescent="0.2">
      <c r="A84" s="102" t="s">
        <v>768</v>
      </c>
      <c r="B84" s="47"/>
      <c r="C84" s="47"/>
      <c r="D84" s="23">
        <v>25</v>
      </c>
      <c r="E84" s="22">
        <f t="shared" si="8"/>
        <v>630751</v>
      </c>
      <c r="F84" s="22">
        <f t="shared" si="3"/>
        <v>630775</v>
      </c>
      <c r="G84" s="23">
        <v>25</v>
      </c>
      <c r="H84" s="23"/>
      <c r="I84" s="57" t="s">
        <v>49</v>
      </c>
      <c r="J84" s="99">
        <f t="shared" si="9"/>
        <v>0</v>
      </c>
    </row>
    <row r="85" spans="1:10" ht="15" x14ac:dyDescent="0.2">
      <c r="A85" s="102" t="s">
        <v>769</v>
      </c>
      <c r="B85" s="47"/>
      <c r="C85" s="47"/>
      <c r="D85" s="23">
        <v>50</v>
      </c>
      <c r="E85" s="22">
        <f t="shared" si="8"/>
        <v>630776</v>
      </c>
      <c r="F85" s="22">
        <f t="shared" si="3"/>
        <v>630825</v>
      </c>
      <c r="G85" s="23">
        <v>25</v>
      </c>
      <c r="H85" s="23"/>
      <c r="I85" s="57" t="s">
        <v>49</v>
      </c>
      <c r="J85" s="99">
        <f t="shared" si="9"/>
        <v>0</v>
      </c>
    </row>
    <row r="86" spans="1:10" ht="15" x14ac:dyDescent="0.2">
      <c r="A86" s="102" t="s">
        <v>770</v>
      </c>
      <c r="B86" s="47"/>
      <c r="C86" s="47"/>
      <c r="D86" s="23">
        <v>50</v>
      </c>
      <c r="E86" s="22">
        <f t="shared" si="8"/>
        <v>630826</v>
      </c>
      <c r="F86" s="22">
        <f t="shared" si="3"/>
        <v>630875</v>
      </c>
      <c r="G86" s="23">
        <v>25</v>
      </c>
      <c r="H86" s="23"/>
      <c r="I86" s="57" t="s">
        <v>49</v>
      </c>
      <c r="J86" s="99">
        <f t="shared" si="9"/>
        <v>0</v>
      </c>
    </row>
    <row r="87" spans="1:10" ht="15" x14ac:dyDescent="0.2">
      <c r="A87" s="102" t="s">
        <v>771</v>
      </c>
      <c r="B87" s="47"/>
      <c r="C87" s="47"/>
      <c r="D87" s="23">
        <v>500</v>
      </c>
      <c r="E87" s="22">
        <f t="shared" si="8"/>
        <v>630876</v>
      </c>
      <c r="F87" s="22">
        <f t="shared" si="3"/>
        <v>631375</v>
      </c>
      <c r="G87" s="23">
        <v>25</v>
      </c>
      <c r="H87" s="23"/>
      <c r="I87" s="57" t="s">
        <v>49</v>
      </c>
      <c r="J87" s="99">
        <f t="shared" si="9"/>
        <v>0</v>
      </c>
    </row>
    <row r="88" spans="1:10" ht="15" x14ac:dyDescent="0.2">
      <c r="A88" s="102" t="s">
        <v>772</v>
      </c>
      <c r="B88" s="47"/>
      <c r="C88" s="47"/>
      <c r="D88" s="23">
        <v>50</v>
      </c>
      <c r="E88" s="22">
        <f t="shared" si="8"/>
        <v>631376</v>
      </c>
      <c r="F88" s="22">
        <f t="shared" si="3"/>
        <v>631425</v>
      </c>
      <c r="G88" s="23">
        <v>25</v>
      </c>
      <c r="H88" s="23"/>
      <c r="I88" s="57" t="s">
        <v>49</v>
      </c>
      <c r="J88" s="99">
        <f t="shared" si="9"/>
        <v>0</v>
      </c>
    </row>
    <row r="89" spans="1:10" ht="15" x14ac:dyDescent="0.2">
      <c r="A89" s="10"/>
      <c r="B89" s="10"/>
      <c r="C89" s="10"/>
      <c r="D89" s="7"/>
      <c r="E89" s="27"/>
      <c r="F89" s="27"/>
      <c r="G89" s="7"/>
      <c r="H89" s="7"/>
      <c r="I89" s="37"/>
      <c r="J89" s="34"/>
    </row>
    <row r="90" spans="1:10" ht="15.75" x14ac:dyDescent="0.25">
      <c r="A90" s="36" t="s">
        <v>30</v>
      </c>
      <c r="B90" s="10"/>
      <c r="C90" s="10"/>
      <c r="D90" s="7"/>
      <c r="E90" s="27"/>
      <c r="F90" s="27"/>
      <c r="G90" s="7"/>
      <c r="H90" s="7"/>
      <c r="I90" s="37"/>
      <c r="J90" s="34"/>
    </row>
    <row r="91" spans="1:10" ht="15" x14ac:dyDescent="0.2">
      <c r="A91" s="47" t="s">
        <v>7</v>
      </c>
      <c r="B91" s="47"/>
      <c r="C91" s="47"/>
      <c r="D91" s="23">
        <v>25</v>
      </c>
      <c r="E91" s="22">
        <f>SUM(F88+1)</f>
        <v>631426</v>
      </c>
      <c r="F91" s="22">
        <f t="shared" si="3"/>
        <v>631450</v>
      </c>
      <c r="G91" s="23">
        <v>5</v>
      </c>
      <c r="H91" s="23"/>
      <c r="I91" s="57" t="s">
        <v>48</v>
      </c>
      <c r="J91" s="99">
        <f t="shared" ref="J91:J92" si="10">MOD(D91,25)</f>
        <v>0</v>
      </c>
    </row>
    <row r="92" spans="1:10" ht="15" x14ac:dyDescent="0.2">
      <c r="A92" s="47" t="s">
        <v>34</v>
      </c>
      <c r="B92" s="47"/>
      <c r="C92" s="47"/>
      <c r="D92" s="23">
        <v>25</v>
      </c>
      <c r="E92" s="22">
        <f t="shared" si="8"/>
        <v>631451</v>
      </c>
      <c r="F92" s="22">
        <f t="shared" si="3"/>
        <v>631475</v>
      </c>
      <c r="G92" s="23">
        <v>5</v>
      </c>
      <c r="H92" s="23"/>
      <c r="I92" s="57" t="s">
        <v>48</v>
      </c>
      <c r="J92" s="99">
        <f t="shared" si="10"/>
        <v>0</v>
      </c>
    </row>
    <row r="93" spans="1:10" ht="15.75" x14ac:dyDescent="0.25">
      <c r="A93" s="36" t="s">
        <v>33</v>
      </c>
      <c r="B93" s="10"/>
      <c r="C93" s="10"/>
      <c r="D93" s="7"/>
      <c r="E93" s="27"/>
      <c r="F93" s="27"/>
      <c r="G93" s="7"/>
      <c r="H93" s="7"/>
      <c r="I93" s="37"/>
      <c r="J93" s="10"/>
    </row>
    <row r="94" spans="1:10" ht="15" x14ac:dyDescent="0.2">
      <c r="A94" s="47" t="s">
        <v>11</v>
      </c>
      <c r="B94" s="47"/>
      <c r="C94" s="47"/>
      <c r="D94" s="23">
        <v>25</v>
      </c>
      <c r="E94" s="22">
        <f>SUM(F92+1)</f>
        <v>631476</v>
      </c>
      <c r="F94" s="22">
        <f t="shared" si="3"/>
        <v>631500</v>
      </c>
      <c r="G94" s="23">
        <v>5</v>
      </c>
      <c r="H94" s="23"/>
      <c r="I94" s="57" t="s">
        <v>50</v>
      </c>
      <c r="J94" s="99">
        <f>MOD(D94,25)</f>
        <v>0</v>
      </c>
    </row>
    <row r="95" spans="1:10" ht="15.75" thickBot="1" x14ac:dyDescent="0.25">
      <c r="A95" s="103" t="s">
        <v>12</v>
      </c>
      <c r="B95" s="103"/>
      <c r="C95" s="103"/>
      <c r="D95" s="111">
        <v>25</v>
      </c>
      <c r="E95" s="104">
        <f t="shared" si="8"/>
        <v>631501</v>
      </c>
      <c r="F95" s="104">
        <f t="shared" si="3"/>
        <v>631525</v>
      </c>
      <c r="G95" s="111">
        <v>5</v>
      </c>
      <c r="H95" s="111"/>
      <c r="I95" s="105" t="s">
        <v>50</v>
      </c>
      <c r="J95" s="106">
        <f>MOD(D95,25)</f>
        <v>0</v>
      </c>
    </row>
    <row r="96" spans="1:10" ht="15.75" x14ac:dyDescent="0.25">
      <c r="A96" s="49" t="s">
        <v>774</v>
      </c>
      <c r="B96" s="10"/>
      <c r="C96" s="10"/>
      <c r="D96" s="110">
        <f>SUM(D43:D95)</f>
        <v>4550</v>
      </c>
      <c r="E96" s="10"/>
      <c r="F96" s="10"/>
      <c r="G96" s="10"/>
      <c r="H96" s="10"/>
      <c r="I96" s="37"/>
      <c r="J96" s="10"/>
    </row>
    <row r="97" spans="1:10" ht="15.75" x14ac:dyDescent="0.25">
      <c r="A97" s="36" t="s">
        <v>775</v>
      </c>
      <c r="B97" s="10"/>
      <c r="C97" s="10"/>
      <c r="D97" s="110">
        <f>D39+D96</f>
        <v>15350</v>
      </c>
      <c r="E97" s="10"/>
      <c r="F97" s="10"/>
      <c r="G97" s="36">
        <f>SUM(G5:G95)</f>
        <v>1885</v>
      </c>
      <c r="H97" s="36">
        <f>SUM(H5:H95)</f>
        <v>200</v>
      </c>
      <c r="I97" s="26"/>
      <c r="J97" s="36">
        <f>SUM(J5:J95)</f>
        <v>0</v>
      </c>
    </row>
    <row r="98" spans="1:10" x14ac:dyDescent="0.2">
      <c r="A98" s="39"/>
      <c r="B98" s="39"/>
      <c r="C98" s="39"/>
      <c r="E98" s="39"/>
      <c r="F98" s="39"/>
      <c r="G98" s="39"/>
      <c r="H98" s="39"/>
      <c r="I98" s="45"/>
      <c r="J98" s="39"/>
    </row>
    <row r="99" spans="1:10" x14ac:dyDescent="0.2">
      <c r="A99" s="39"/>
      <c r="B99" s="39"/>
      <c r="C99" s="39"/>
      <c r="E99" s="39"/>
      <c r="F99" s="39"/>
      <c r="G99" s="39"/>
      <c r="H99" s="39"/>
      <c r="I99" s="45"/>
      <c r="J99" s="39"/>
    </row>
    <row r="100" spans="1:10" ht="15" x14ac:dyDescent="0.2">
      <c r="A100" s="10" t="s">
        <v>40</v>
      </c>
      <c r="B100" s="39"/>
      <c r="C100" s="39"/>
      <c r="D100" s="112">
        <f>F95-E5+1</f>
        <v>15350</v>
      </c>
      <c r="E100" s="39"/>
      <c r="F100" s="39"/>
      <c r="G100" s="39"/>
      <c r="H100" s="39"/>
      <c r="I100" s="45"/>
      <c r="J100" s="39"/>
    </row>
  </sheetData>
  <sheetProtection sheet="1" selectLockedCells="1"/>
  <mergeCells count="2">
    <mergeCell ref="E3:F3"/>
    <mergeCell ref="H1:I1"/>
  </mergeCells>
  <phoneticPr fontId="0" type="noConversion"/>
  <conditionalFormatting sqref="A5:J38 A43:J47 A50:J50 A53:J88 A91:J92 A94:J95">
    <cfRule type="expression" dxfId="15" priority="2">
      <formula>MOD(ROW(),2)=0</formula>
    </cfRule>
  </conditionalFormatting>
  <conditionalFormatting sqref="C5:D38 G5:H38 C43:D47 G43:H47 C50:D50 G50:H50 C53:D88 G53:H88 C91:D92 G91:H92 C94:D95 G94:H95">
    <cfRule type="cellIs" dxfId="14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113"/>
  <sheetViews>
    <sheetView view="pageLayout" zoomScaleNormal="75" workbookViewId="0">
      <selection activeCell="H46" sqref="H46"/>
    </sheetView>
  </sheetViews>
  <sheetFormatPr defaultColWidth="9.140625" defaultRowHeight="15" x14ac:dyDescent="0.2"/>
  <cols>
    <col min="1" max="1" width="41.42578125" style="7" customWidth="1"/>
    <col min="2" max="2" width="11" style="7" bestFit="1" customWidth="1"/>
    <col min="3" max="3" width="11" style="7" hidden="1" customWidth="1"/>
    <col min="4" max="4" width="10.42578125" style="7" bestFit="1" customWidth="1"/>
    <col min="5" max="6" width="9.140625" style="7" bestFit="1" customWidth="1"/>
    <col min="7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Totals!B43</f>
        <v>1049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47" t="s">
        <v>15</v>
      </c>
      <c r="B5" s="137">
        <v>439</v>
      </c>
      <c r="C5" s="108">
        <f t="shared" ref="C5:C32" si="0">SUM(B5*0.8)</f>
        <v>351.20000000000005</v>
      </c>
      <c r="D5" s="109">
        <v>250</v>
      </c>
      <c r="E5" s="22">
        <f>SUM('HD36-JD4'!F95,1)</f>
        <v>631526</v>
      </c>
      <c r="F5" s="22">
        <f t="shared" ref="F5:F32" si="1">SUM(E5+D5-1)</f>
        <v>631775</v>
      </c>
      <c r="G5" s="212">
        <v>5</v>
      </c>
      <c r="H5" s="23"/>
      <c r="I5" s="57" t="s">
        <v>50</v>
      </c>
      <c r="J5" s="99">
        <f t="shared" ref="J5:J32" si="2">MOD(D5,25)</f>
        <v>0</v>
      </c>
    </row>
    <row r="6" spans="1:10" x14ac:dyDescent="0.2">
      <c r="A6" s="145" t="s">
        <v>187</v>
      </c>
      <c r="B6" s="137">
        <v>166</v>
      </c>
      <c r="C6" s="108">
        <f t="shared" si="0"/>
        <v>132.80000000000001</v>
      </c>
      <c r="D6" s="109">
        <v>150</v>
      </c>
      <c r="E6" s="22">
        <f>SUM(F5+1)</f>
        <v>631776</v>
      </c>
      <c r="F6" s="22">
        <f t="shared" si="1"/>
        <v>631925</v>
      </c>
      <c r="G6" s="212">
        <v>5</v>
      </c>
      <c r="H6" s="23"/>
      <c r="I6" s="57" t="s">
        <v>50</v>
      </c>
      <c r="J6" s="99">
        <f t="shared" si="2"/>
        <v>0</v>
      </c>
    </row>
    <row r="7" spans="1:10" x14ac:dyDescent="0.2">
      <c r="A7" s="147" t="s">
        <v>188</v>
      </c>
      <c r="B7" s="137">
        <v>151</v>
      </c>
      <c r="C7" s="108">
        <f t="shared" si="0"/>
        <v>120.80000000000001</v>
      </c>
      <c r="D7" s="109">
        <v>100</v>
      </c>
      <c r="E7" s="22">
        <f t="shared" ref="E7:E32" si="3">SUM(F6+1)</f>
        <v>631926</v>
      </c>
      <c r="F7" s="22">
        <f t="shared" si="1"/>
        <v>632025</v>
      </c>
      <c r="G7" s="212">
        <v>5</v>
      </c>
      <c r="H7" s="23"/>
      <c r="I7" s="57" t="s">
        <v>50</v>
      </c>
      <c r="J7" s="99">
        <f t="shared" si="2"/>
        <v>0</v>
      </c>
    </row>
    <row r="8" spans="1:10" x14ac:dyDescent="0.2">
      <c r="A8" s="145" t="s">
        <v>776</v>
      </c>
      <c r="B8" s="137">
        <v>1745</v>
      </c>
      <c r="C8" s="108">
        <f t="shared" si="0"/>
        <v>1396</v>
      </c>
      <c r="D8" s="109">
        <v>1000</v>
      </c>
      <c r="E8" s="22">
        <f t="shared" si="3"/>
        <v>632026</v>
      </c>
      <c r="F8" s="22">
        <f t="shared" si="1"/>
        <v>633025</v>
      </c>
      <c r="G8" s="212">
        <v>5</v>
      </c>
      <c r="H8" s="23"/>
      <c r="I8" s="57" t="s">
        <v>50</v>
      </c>
      <c r="J8" s="99">
        <f t="shared" si="2"/>
        <v>0</v>
      </c>
    </row>
    <row r="9" spans="1:10" x14ac:dyDescent="0.2">
      <c r="A9" s="139" t="s">
        <v>189</v>
      </c>
      <c r="B9" s="137">
        <v>221</v>
      </c>
      <c r="C9" s="108">
        <f t="shared" si="0"/>
        <v>176.8</v>
      </c>
      <c r="D9" s="109">
        <v>125</v>
      </c>
      <c r="E9" s="22">
        <f t="shared" si="3"/>
        <v>633026</v>
      </c>
      <c r="F9" s="22">
        <f t="shared" si="1"/>
        <v>633150</v>
      </c>
      <c r="G9" s="212">
        <v>5</v>
      </c>
      <c r="H9" s="23"/>
      <c r="I9" s="57" t="s">
        <v>50</v>
      </c>
      <c r="J9" s="99">
        <f t="shared" si="2"/>
        <v>0</v>
      </c>
    </row>
    <row r="10" spans="1:10" x14ac:dyDescent="0.2">
      <c r="A10" s="145" t="s">
        <v>190</v>
      </c>
      <c r="B10" s="137">
        <v>46</v>
      </c>
      <c r="C10" s="108">
        <f t="shared" si="0"/>
        <v>36.800000000000004</v>
      </c>
      <c r="D10" s="109">
        <v>50</v>
      </c>
      <c r="E10" s="22">
        <f t="shared" si="3"/>
        <v>633151</v>
      </c>
      <c r="F10" s="22">
        <f t="shared" si="1"/>
        <v>633200</v>
      </c>
      <c r="G10" s="212">
        <v>5</v>
      </c>
      <c r="H10" s="23"/>
      <c r="I10" s="57" t="s">
        <v>50</v>
      </c>
      <c r="J10" s="99">
        <f t="shared" si="2"/>
        <v>0</v>
      </c>
    </row>
    <row r="11" spans="1:10" x14ac:dyDescent="0.2">
      <c r="A11" s="147" t="s">
        <v>191</v>
      </c>
      <c r="B11" s="137">
        <v>72</v>
      </c>
      <c r="C11" s="108">
        <f t="shared" si="0"/>
        <v>57.6</v>
      </c>
      <c r="D11" s="109">
        <f t="shared" ref="D11:D30" si="4">MROUND(C11, 25)</f>
        <v>50</v>
      </c>
      <c r="E11" s="22">
        <f t="shared" si="3"/>
        <v>633201</v>
      </c>
      <c r="F11" s="22">
        <f t="shared" si="1"/>
        <v>633250</v>
      </c>
      <c r="G11" s="212">
        <v>5</v>
      </c>
      <c r="H11" s="23"/>
      <c r="I11" s="57" t="s">
        <v>50</v>
      </c>
      <c r="J11" s="99">
        <f t="shared" si="2"/>
        <v>0</v>
      </c>
    </row>
    <row r="12" spans="1:10" x14ac:dyDescent="0.2">
      <c r="A12" s="145" t="s">
        <v>192</v>
      </c>
      <c r="B12" s="137">
        <v>1689</v>
      </c>
      <c r="C12" s="108">
        <f t="shared" si="0"/>
        <v>1351.2</v>
      </c>
      <c r="D12" s="109">
        <v>1000</v>
      </c>
      <c r="E12" s="22">
        <f t="shared" si="3"/>
        <v>633251</v>
      </c>
      <c r="F12" s="22">
        <f t="shared" si="1"/>
        <v>634250</v>
      </c>
      <c r="G12" s="212">
        <v>5</v>
      </c>
      <c r="H12" s="23"/>
      <c r="I12" s="57" t="s">
        <v>50</v>
      </c>
      <c r="J12" s="99">
        <f t="shared" si="2"/>
        <v>0</v>
      </c>
    </row>
    <row r="13" spans="1:10" x14ac:dyDescent="0.2">
      <c r="A13" s="139" t="s">
        <v>193</v>
      </c>
      <c r="B13" s="137">
        <v>95</v>
      </c>
      <c r="C13" s="108">
        <f t="shared" si="0"/>
        <v>76</v>
      </c>
      <c r="D13" s="109">
        <v>50</v>
      </c>
      <c r="E13" s="22">
        <f t="shared" si="3"/>
        <v>634251</v>
      </c>
      <c r="F13" s="22">
        <f t="shared" si="1"/>
        <v>634300</v>
      </c>
      <c r="G13" s="212">
        <v>5</v>
      </c>
      <c r="H13" s="23"/>
      <c r="I13" s="57" t="s">
        <v>50</v>
      </c>
      <c r="J13" s="99">
        <f t="shared" si="2"/>
        <v>0</v>
      </c>
    </row>
    <row r="14" spans="1:10" x14ac:dyDescent="0.2">
      <c r="A14" s="145" t="s">
        <v>194</v>
      </c>
      <c r="B14" s="137">
        <v>72</v>
      </c>
      <c r="C14" s="108">
        <f t="shared" si="0"/>
        <v>57.6</v>
      </c>
      <c r="D14" s="109">
        <f t="shared" si="4"/>
        <v>50</v>
      </c>
      <c r="E14" s="22">
        <f t="shared" si="3"/>
        <v>634301</v>
      </c>
      <c r="F14" s="22">
        <f t="shared" si="1"/>
        <v>634350</v>
      </c>
      <c r="G14" s="212">
        <v>5</v>
      </c>
      <c r="H14" s="23"/>
      <c r="I14" s="57" t="s">
        <v>50</v>
      </c>
      <c r="J14" s="99">
        <f t="shared" si="2"/>
        <v>0</v>
      </c>
    </row>
    <row r="15" spans="1:10" x14ac:dyDescent="0.2">
      <c r="A15" s="147" t="s">
        <v>195</v>
      </c>
      <c r="B15" s="137">
        <v>345</v>
      </c>
      <c r="C15" s="108">
        <f t="shared" si="0"/>
        <v>276</v>
      </c>
      <c r="D15" s="109">
        <v>250</v>
      </c>
      <c r="E15" s="22">
        <f t="shared" si="3"/>
        <v>634351</v>
      </c>
      <c r="F15" s="22">
        <f t="shared" si="1"/>
        <v>634600</v>
      </c>
      <c r="G15" s="212">
        <v>5</v>
      </c>
      <c r="H15" s="23"/>
      <c r="I15" s="57" t="s">
        <v>50</v>
      </c>
      <c r="J15" s="99">
        <f t="shared" si="2"/>
        <v>0</v>
      </c>
    </row>
    <row r="16" spans="1:10" x14ac:dyDescent="0.2">
      <c r="A16" s="145" t="s">
        <v>196</v>
      </c>
      <c r="B16" s="137">
        <v>352</v>
      </c>
      <c r="C16" s="108">
        <f t="shared" si="0"/>
        <v>281.60000000000002</v>
      </c>
      <c r="D16" s="109">
        <v>200</v>
      </c>
      <c r="E16" s="22">
        <f t="shared" si="3"/>
        <v>634601</v>
      </c>
      <c r="F16" s="22">
        <f t="shared" si="1"/>
        <v>634800</v>
      </c>
      <c r="G16" s="212">
        <v>5</v>
      </c>
      <c r="H16" s="23"/>
      <c r="I16" s="57" t="s">
        <v>50</v>
      </c>
      <c r="J16" s="99">
        <f t="shared" si="2"/>
        <v>0</v>
      </c>
    </row>
    <row r="17" spans="1:10" x14ac:dyDescent="0.2">
      <c r="A17" s="147" t="s">
        <v>197</v>
      </c>
      <c r="B17" s="137">
        <v>112</v>
      </c>
      <c r="C17" s="108">
        <f t="shared" si="0"/>
        <v>89.600000000000009</v>
      </c>
      <c r="D17" s="109">
        <f t="shared" si="4"/>
        <v>100</v>
      </c>
      <c r="E17" s="22">
        <f t="shared" si="3"/>
        <v>634801</v>
      </c>
      <c r="F17" s="22">
        <f t="shared" si="1"/>
        <v>634900</v>
      </c>
      <c r="G17" s="212">
        <v>5</v>
      </c>
      <c r="H17" s="23"/>
      <c r="I17" s="57" t="s">
        <v>50</v>
      </c>
      <c r="J17" s="99">
        <f t="shared" si="2"/>
        <v>0</v>
      </c>
    </row>
    <row r="18" spans="1:10" x14ac:dyDescent="0.2">
      <c r="A18" s="145" t="s">
        <v>198</v>
      </c>
      <c r="B18" s="137">
        <v>212</v>
      </c>
      <c r="C18" s="108">
        <f t="shared" si="0"/>
        <v>169.60000000000002</v>
      </c>
      <c r="D18" s="109">
        <v>150</v>
      </c>
      <c r="E18" s="22">
        <f t="shared" si="3"/>
        <v>634901</v>
      </c>
      <c r="F18" s="22">
        <f t="shared" si="1"/>
        <v>635050</v>
      </c>
      <c r="G18" s="212">
        <v>5</v>
      </c>
      <c r="H18" s="23"/>
      <c r="I18" s="57" t="s">
        <v>50</v>
      </c>
      <c r="J18" s="99">
        <f t="shared" si="2"/>
        <v>0</v>
      </c>
    </row>
    <row r="19" spans="1:10" x14ac:dyDescent="0.2">
      <c r="A19" s="147" t="s">
        <v>199</v>
      </c>
      <c r="B19" s="137">
        <v>161</v>
      </c>
      <c r="C19" s="108">
        <f t="shared" si="0"/>
        <v>128.80000000000001</v>
      </c>
      <c r="D19" s="109">
        <f t="shared" si="4"/>
        <v>125</v>
      </c>
      <c r="E19" s="22">
        <f t="shared" si="3"/>
        <v>635051</v>
      </c>
      <c r="F19" s="22">
        <f t="shared" si="1"/>
        <v>635175</v>
      </c>
      <c r="G19" s="212">
        <v>5</v>
      </c>
      <c r="H19" s="23"/>
      <c r="I19" s="57" t="s">
        <v>50</v>
      </c>
      <c r="J19" s="99">
        <f t="shared" si="2"/>
        <v>0</v>
      </c>
    </row>
    <row r="20" spans="1:10" x14ac:dyDescent="0.2">
      <c r="A20" s="145" t="s">
        <v>200</v>
      </c>
      <c r="B20" s="137">
        <v>41</v>
      </c>
      <c r="C20" s="108">
        <f t="shared" si="0"/>
        <v>32.800000000000004</v>
      </c>
      <c r="D20" s="109">
        <v>50</v>
      </c>
      <c r="E20" s="22">
        <f t="shared" si="3"/>
        <v>635176</v>
      </c>
      <c r="F20" s="22">
        <f t="shared" si="1"/>
        <v>635225</v>
      </c>
      <c r="G20" s="212">
        <v>5</v>
      </c>
      <c r="H20" s="23"/>
      <c r="I20" s="57" t="s">
        <v>50</v>
      </c>
      <c r="J20" s="99">
        <f t="shared" si="2"/>
        <v>0</v>
      </c>
    </row>
    <row r="21" spans="1:10" x14ac:dyDescent="0.2">
      <c r="A21" s="139" t="s">
        <v>201</v>
      </c>
      <c r="B21" s="137">
        <v>334</v>
      </c>
      <c r="C21" s="108">
        <f t="shared" si="0"/>
        <v>267.2</v>
      </c>
      <c r="D21" s="109">
        <v>175</v>
      </c>
      <c r="E21" s="22">
        <f t="shared" si="3"/>
        <v>635226</v>
      </c>
      <c r="F21" s="22">
        <f t="shared" si="1"/>
        <v>635400</v>
      </c>
      <c r="G21" s="212">
        <v>5</v>
      </c>
      <c r="H21" s="23"/>
      <c r="I21" s="57" t="s">
        <v>50</v>
      </c>
      <c r="J21" s="99">
        <f t="shared" si="2"/>
        <v>0</v>
      </c>
    </row>
    <row r="22" spans="1:10" x14ac:dyDescent="0.2">
      <c r="A22" s="145" t="s">
        <v>202</v>
      </c>
      <c r="B22" s="137">
        <v>414</v>
      </c>
      <c r="C22" s="108">
        <f t="shared" si="0"/>
        <v>331.20000000000005</v>
      </c>
      <c r="D22" s="109">
        <v>200</v>
      </c>
      <c r="E22" s="22">
        <f t="shared" si="3"/>
        <v>635401</v>
      </c>
      <c r="F22" s="22">
        <f t="shared" si="1"/>
        <v>635600</v>
      </c>
      <c r="G22" s="212">
        <v>5</v>
      </c>
      <c r="H22" s="23"/>
      <c r="I22" s="57" t="s">
        <v>50</v>
      </c>
      <c r="J22" s="99">
        <f t="shared" si="2"/>
        <v>0</v>
      </c>
    </row>
    <row r="23" spans="1:10" x14ac:dyDescent="0.2">
      <c r="A23" s="139" t="s">
        <v>203</v>
      </c>
      <c r="B23" s="137">
        <v>296</v>
      </c>
      <c r="C23" s="108">
        <f t="shared" si="0"/>
        <v>236.8</v>
      </c>
      <c r="D23" s="109">
        <v>250</v>
      </c>
      <c r="E23" s="22">
        <f t="shared" si="3"/>
        <v>635601</v>
      </c>
      <c r="F23" s="22">
        <f t="shared" si="1"/>
        <v>635850</v>
      </c>
      <c r="G23" s="212">
        <v>5</v>
      </c>
      <c r="H23" s="23"/>
      <c r="I23" s="57" t="s">
        <v>50</v>
      </c>
      <c r="J23" s="99">
        <f t="shared" si="2"/>
        <v>0</v>
      </c>
    </row>
    <row r="24" spans="1:10" x14ac:dyDescent="0.2">
      <c r="A24" s="145" t="s">
        <v>204</v>
      </c>
      <c r="B24" s="137">
        <v>282</v>
      </c>
      <c r="C24" s="108">
        <f t="shared" si="0"/>
        <v>225.60000000000002</v>
      </c>
      <c r="D24" s="109">
        <v>100</v>
      </c>
      <c r="E24" s="22">
        <f t="shared" si="3"/>
        <v>635851</v>
      </c>
      <c r="F24" s="22">
        <f t="shared" si="1"/>
        <v>635950</v>
      </c>
      <c r="G24" s="212">
        <v>5</v>
      </c>
      <c r="H24" s="23"/>
      <c r="I24" s="57" t="s">
        <v>50</v>
      </c>
      <c r="J24" s="99">
        <f t="shared" si="2"/>
        <v>0</v>
      </c>
    </row>
    <row r="25" spans="1:10" x14ac:dyDescent="0.2">
      <c r="A25" s="139" t="s">
        <v>205</v>
      </c>
      <c r="B25" s="137">
        <v>32</v>
      </c>
      <c r="C25" s="108">
        <f t="shared" si="0"/>
        <v>25.6</v>
      </c>
      <c r="D25" s="109">
        <v>50</v>
      </c>
      <c r="E25" s="22">
        <f t="shared" si="3"/>
        <v>635951</v>
      </c>
      <c r="F25" s="22">
        <f t="shared" si="1"/>
        <v>636000</v>
      </c>
      <c r="G25" s="212">
        <v>5</v>
      </c>
      <c r="H25" s="23"/>
      <c r="I25" s="57" t="s">
        <v>50</v>
      </c>
      <c r="J25" s="99">
        <f t="shared" si="2"/>
        <v>0</v>
      </c>
    </row>
    <row r="26" spans="1:10" x14ac:dyDescent="0.2">
      <c r="A26" s="145" t="s">
        <v>206</v>
      </c>
      <c r="B26" s="137">
        <v>58</v>
      </c>
      <c r="C26" s="108">
        <f t="shared" si="0"/>
        <v>46.400000000000006</v>
      </c>
      <c r="D26" s="109">
        <v>75</v>
      </c>
      <c r="E26" s="22">
        <f t="shared" si="3"/>
        <v>636001</v>
      </c>
      <c r="F26" s="22">
        <f t="shared" si="1"/>
        <v>636075</v>
      </c>
      <c r="G26" s="212">
        <v>5</v>
      </c>
      <c r="H26" s="23"/>
      <c r="I26" s="57" t="s">
        <v>50</v>
      </c>
      <c r="J26" s="99">
        <f t="shared" si="2"/>
        <v>0</v>
      </c>
    </row>
    <row r="27" spans="1:10" x14ac:dyDescent="0.2">
      <c r="A27" s="139" t="s">
        <v>207</v>
      </c>
      <c r="B27" s="137">
        <v>429</v>
      </c>
      <c r="C27" s="108">
        <f t="shared" si="0"/>
        <v>343.20000000000005</v>
      </c>
      <c r="D27" s="109">
        <v>225</v>
      </c>
      <c r="E27" s="22">
        <f t="shared" si="3"/>
        <v>636076</v>
      </c>
      <c r="F27" s="22">
        <f t="shared" si="1"/>
        <v>636300</v>
      </c>
      <c r="G27" s="212">
        <v>5</v>
      </c>
      <c r="H27" s="23"/>
      <c r="I27" s="57" t="s">
        <v>50</v>
      </c>
      <c r="J27" s="99">
        <f t="shared" si="2"/>
        <v>0</v>
      </c>
    </row>
    <row r="28" spans="1:10" x14ac:dyDescent="0.2">
      <c r="A28" s="139" t="s">
        <v>208</v>
      </c>
      <c r="B28" s="137">
        <v>52</v>
      </c>
      <c r="C28" s="108">
        <f t="shared" si="0"/>
        <v>41.6</v>
      </c>
      <c r="D28" s="109">
        <v>75</v>
      </c>
      <c r="E28" s="22">
        <f t="shared" si="3"/>
        <v>636301</v>
      </c>
      <c r="F28" s="22">
        <f t="shared" si="1"/>
        <v>636375</v>
      </c>
      <c r="G28" s="212">
        <v>5</v>
      </c>
      <c r="H28" s="23"/>
      <c r="I28" s="57" t="s">
        <v>50</v>
      </c>
      <c r="J28" s="99">
        <f t="shared" si="2"/>
        <v>0</v>
      </c>
    </row>
    <row r="29" spans="1:10" x14ac:dyDescent="0.2">
      <c r="A29" s="145" t="s">
        <v>209</v>
      </c>
      <c r="B29" s="137">
        <v>33</v>
      </c>
      <c r="C29" s="108">
        <f t="shared" si="0"/>
        <v>26.400000000000002</v>
      </c>
      <c r="D29" s="109">
        <v>50</v>
      </c>
      <c r="E29" s="22">
        <f t="shared" si="3"/>
        <v>636376</v>
      </c>
      <c r="F29" s="22">
        <f t="shared" si="1"/>
        <v>636425</v>
      </c>
      <c r="G29" s="212">
        <v>5</v>
      </c>
      <c r="H29" s="23"/>
      <c r="I29" s="57" t="s">
        <v>50</v>
      </c>
      <c r="J29" s="99">
        <f t="shared" si="2"/>
        <v>0</v>
      </c>
    </row>
    <row r="30" spans="1:10" x14ac:dyDescent="0.2">
      <c r="A30" s="139" t="s">
        <v>210</v>
      </c>
      <c r="B30" s="137">
        <v>266</v>
      </c>
      <c r="C30" s="108">
        <f t="shared" si="0"/>
        <v>212.8</v>
      </c>
      <c r="D30" s="109">
        <f t="shared" si="4"/>
        <v>225</v>
      </c>
      <c r="E30" s="22">
        <f t="shared" si="3"/>
        <v>636426</v>
      </c>
      <c r="F30" s="22">
        <f t="shared" si="1"/>
        <v>636650</v>
      </c>
      <c r="G30" s="212">
        <v>5</v>
      </c>
      <c r="H30" s="23"/>
      <c r="I30" s="57" t="s">
        <v>50</v>
      </c>
      <c r="J30" s="99">
        <f t="shared" si="2"/>
        <v>0</v>
      </c>
    </row>
    <row r="31" spans="1:10" x14ac:dyDescent="0.2">
      <c r="A31" s="145" t="s">
        <v>211</v>
      </c>
      <c r="B31" s="137">
        <v>580</v>
      </c>
      <c r="C31" s="108">
        <f t="shared" si="0"/>
        <v>464</v>
      </c>
      <c r="D31" s="109">
        <v>275</v>
      </c>
      <c r="E31" s="22">
        <f t="shared" si="3"/>
        <v>636651</v>
      </c>
      <c r="F31" s="22">
        <f t="shared" si="1"/>
        <v>636925</v>
      </c>
      <c r="G31" s="212">
        <v>5</v>
      </c>
      <c r="H31" s="23"/>
      <c r="I31" s="57" t="s">
        <v>50</v>
      </c>
      <c r="J31" s="99">
        <f t="shared" si="2"/>
        <v>0</v>
      </c>
    </row>
    <row r="32" spans="1:10" ht="15.75" thickBot="1" x14ac:dyDescent="0.25">
      <c r="A32" s="148" t="s">
        <v>777</v>
      </c>
      <c r="B32" s="138">
        <v>383</v>
      </c>
      <c r="C32" s="124">
        <f t="shared" si="0"/>
        <v>306.40000000000003</v>
      </c>
      <c r="D32" s="126">
        <v>100</v>
      </c>
      <c r="E32" s="104">
        <f t="shared" si="3"/>
        <v>636926</v>
      </c>
      <c r="F32" s="104">
        <f t="shared" si="1"/>
        <v>637025</v>
      </c>
      <c r="G32" s="212">
        <v>5</v>
      </c>
      <c r="H32" s="111"/>
      <c r="I32" s="105" t="s">
        <v>50</v>
      </c>
      <c r="J32" s="106">
        <f t="shared" si="2"/>
        <v>0</v>
      </c>
    </row>
    <row r="33" spans="1:10" ht="15.75" x14ac:dyDescent="0.25">
      <c r="A33" s="49" t="s">
        <v>163</v>
      </c>
      <c r="B33" s="31">
        <f>SUM(B5:B32)</f>
        <v>9078</v>
      </c>
      <c r="C33" s="31"/>
      <c r="D33" s="110">
        <f>SUM(D5:D32)</f>
        <v>5500</v>
      </c>
      <c r="E33" s="10"/>
      <c r="F33" s="10"/>
      <c r="G33" s="7"/>
      <c r="H33" s="7"/>
      <c r="I33" s="37"/>
      <c r="J33" s="10"/>
    </row>
    <row r="34" spans="1:10" ht="15.75" x14ac:dyDescent="0.25">
      <c r="A34" s="10"/>
      <c r="B34" s="10"/>
      <c r="C34" s="10"/>
      <c r="E34" s="10"/>
      <c r="F34" s="10"/>
      <c r="G34" s="7"/>
      <c r="H34" s="4"/>
      <c r="I34" s="37"/>
      <c r="J34" s="10"/>
    </row>
    <row r="35" spans="1:10" ht="16.5" thickBot="1" x14ac:dyDescent="0.3">
      <c r="A35" s="53" t="s">
        <v>6</v>
      </c>
      <c r="B35" s="10"/>
      <c r="C35" s="10"/>
      <c r="E35" s="10"/>
      <c r="F35" s="10"/>
      <c r="G35" s="7"/>
      <c r="H35" s="7"/>
      <c r="I35" s="37"/>
      <c r="J35" s="10"/>
    </row>
    <row r="36" spans="1:10" ht="15.75" x14ac:dyDescent="0.25">
      <c r="A36" s="36" t="s">
        <v>31</v>
      </c>
      <c r="B36" s="10"/>
      <c r="C36" s="10"/>
      <c r="E36" s="10"/>
      <c r="F36" s="10"/>
      <c r="G36" s="7"/>
      <c r="H36" s="7"/>
      <c r="I36" s="37"/>
      <c r="J36" s="10"/>
    </row>
    <row r="37" spans="1:10" s="20" customFormat="1" x14ac:dyDescent="0.2">
      <c r="A37" s="47" t="s">
        <v>8</v>
      </c>
      <c r="B37" s="47"/>
      <c r="C37" s="47"/>
      <c r="D37" s="23">
        <v>200</v>
      </c>
      <c r="E37" s="22">
        <f>SUM(F32+1)</f>
        <v>637026</v>
      </c>
      <c r="F37" s="22">
        <f t="shared" ref="F37:F108" si="5">SUM(E37+D37-1)</f>
        <v>637225</v>
      </c>
      <c r="G37" s="23">
        <v>15</v>
      </c>
      <c r="H37" s="23"/>
      <c r="I37" s="57" t="s">
        <v>47</v>
      </c>
      <c r="J37" s="99">
        <f t="shared" ref="J37:J46" si="6">MOD(D37,25)</f>
        <v>0</v>
      </c>
    </row>
    <row r="38" spans="1:10" s="18" customFormat="1" x14ac:dyDescent="0.2">
      <c r="A38" s="47" t="s">
        <v>9</v>
      </c>
      <c r="B38" s="47"/>
      <c r="C38" s="47"/>
      <c r="D38" s="23">
        <v>50</v>
      </c>
      <c r="E38" s="22">
        <f>SUM(F37+1)</f>
        <v>637226</v>
      </c>
      <c r="F38" s="22">
        <f t="shared" si="5"/>
        <v>637275</v>
      </c>
      <c r="G38" s="23">
        <v>5</v>
      </c>
      <c r="H38" s="23"/>
      <c r="I38" s="57" t="s">
        <v>47</v>
      </c>
      <c r="J38" s="99">
        <f t="shared" si="6"/>
        <v>0</v>
      </c>
    </row>
    <row r="39" spans="1:10" x14ac:dyDescent="0.2">
      <c r="A39" s="47" t="s">
        <v>14</v>
      </c>
      <c r="B39" s="47"/>
      <c r="C39" s="47"/>
      <c r="D39" s="23">
        <v>100</v>
      </c>
      <c r="E39" s="22">
        <f t="shared" ref="E39:E41" si="7">SUM(F38+1)</f>
        <v>637276</v>
      </c>
      <c r="F39" s="22">
        <f t="shared" si="5"/>
        <v>637375</v>
      </c>
      <c r="G39" s="23">
        <v>5</v>
      </c>
      <c r="H39" s="23"/>
      <c r="I39" s="57" t="s">
        <v>47</v>
      </c>
      <c r="J39" s="99">
        <f t="shared" si="6"/>
        <v>0</v>
      </c>
    </row>
    <row r="40" spans="1:10" x14ac:dyDescent="0.2">
      <c r="A40" s="47" t="s">
        <v>260</v>
      </c>
      <c r="B40" s="47"/>
      <c r="C40" s="47"/>
      <c r="D40" s="23">
        <v>100</v>
      </c>
      <c r="E40" s="22">
        <f t="shared" si="7"/>
        <v>637376</v>
      </c>
      <c r="F40" s="22">
        <f t="shared" si="5"/>
        <v>637475</v>
      </c>
      <c r="G40" s="23">
        <v>5</v>
      </c>
      <c r="H40" s="23"/>
      <c r="I40" s="57" t="s">
        <v>47</v>
      </c>
      <c r="J40" s="99">
        <f t="shared" si="6"/>
        <v>0</v>
      </c>
    </row>
    <row r="41" spans="1:10" x14ac:dyDescent="0.2">
      <c r="A41" s="47" t="s">
        <v>852</v>
      </c>
      <c r="B41" s="47"/>
      <c r="C41" s="47"/>
      <c r="D41" s="23">
        <v>50</v>
      </c>
      <c r="E41" s="22">
        <f t="shared" si="7"/>
        <v>637476</v>
      </c>
      <c r="F41" s="22">
        <f t="shared" si="5"/>
        <v>637525</v>
      </c>
      <c r="G41" s="23">
        <v>5</v>
      </c>
      <c r="H41" s="23"/>
      <c r="I41" s="57" t="s">
        <v>47</v>
      </c>
      <c r="J41" s="99">
        <f t="shared" si="6"/>
        <v>0</v>
      </c>
    </row>
    <row r="42" spans="1:10" x14ac:dyDescent="0.2">
      <c r="A42" s="10"/>
      <c r="B42" s="10"/>
      <c r="C42" s="10"/>
      <c r="E42" s="27"/>
      <c r="F42" s="27"/>
      <c r="G42" s="7"/>
      <c r="H42" s="7"/>
      <c r="I42" s="37"/>
      <c r="J42" s="34"/>
    </row>
    <row r="43" spans="1:10" ht="15.75" x14ac:dyDescent="0.25">
      <c r="A43" s="36" t="s">
        <v>343</v>
      </c>
      <c r="B43" s="10"/>
      <c r="C43" s="10"/>
      <c r="E43" s="27"/>
      <c r="F43" s="27"/>
      <c r="G43" s="7"/>
      <c r="H43" s="7"/>
      <c r="I43" s="37"/>
      <c r="J43" s="34"/>
    </row>
    <row r="44" spans="1:10" x14ac:dyDescent="0.2">
      <c r="A44" s="47" t="s">
        <v>345</v>
      </c>
      <c r="B44" s="47"/>
      <c r="C44" s="47"/>
      <c r="D44" s="23">
        <v>25</v>
      </c>
      <c r="E44" s="22">
        <f>SUM(F41+1)</f>
        <v>637526</v>
      </c>
      <c r="F44" s="22">
        <f t="shared" si="5"/>
        <v>637550</v>
      </c>
      <c r="G44" s="23">
        <v>5</v>
      </c>
      <c r="H44" s="23"/>
      <c r="I44" s="57" t="s">
        <v>344</v>
      </c>
      <c r="J44" s="99">
        <f t="shared" si="6"/>
        <v>0</v>
      </c>
    </row>
    <row r="45" spans="1:10" x14ac:dyDescent="0.2">
      <c r="A45" s="47" t="s">
        <v>530</v>
      </c>
      <c r="B45" s="47"/>
      <c r="C45" s="47"/>
      <c r="D45" s="23">
        <v>25</v>
      </c>
      <c r="E45" s="22">
        <f>SUM(F44+1)</f>
        <v>637551</v>
      </c>
      <c r="F45" s="22">
        <f t="shared" si="5"/>
        <v>637575</v>
      </c>
      <c r="G45" s="23">
        <v>5</v>
      </c>
      <c r="H45" s="23"/>
      <c r="I45" s="57" t="s">
        <v>835</v>
      </c>
      <c r="J45" s="99">
        <f t="shared" si="6"/>
        <v>0</v>
      </c>
    </row>
    <row r="46" spans="1:10" x14ac:dyDescent="0.2">
      <c r="A46" s="47" t="s">
        <v>531</v>
      </c>
      <c r="B46" s="47"/>
      <c r="C46" s="47"/>
      <c r="D46" s="23">
        <v>25</v>
      </c>
      <c r="E46" s="22">
        <f>SUM(F45+1)</f>
        <v>637576</v>
      </c>
      <c r="F46" s="22">
        <f t="shared" si="5"/>
        <v>637600</v>
      </c>
      <c r="G46" s="23">
        <v>5</v>
      </c>
      <c r="H46" s="23"/>
      <c r="I46" s="57" t="s">
        <v>835</v>
      </c>
      <c r="J46" s="99">
        <f t="shared" si="6"/>
        <v>0</v>
      </c>
    </row>
    <row r="47" spans="1:10" x14ac:dyDescent="0.2">
      <c r="A47" s="10"/>
      <c r="B47" s="10"/>
      <c r="C47" s="10"/>
      <c r="E47" s="27"/>
      <c r="F47" s="27"/>
      <c r="G47" s="7"/>
      <c r="H47" s="7"/>
      <c r="I47" s="37"/>
      <c r="J47" s="40"/>
    </row>
    <row r="48" spans="1:10" ht="15.75" x14ac:dyDescent="0.25">
      <c r="A48" s="36" t="s">
        <v>32</v>
      </c>
      <c r="B48" s="10"/>
      <c r="C48" s="10"/>
      <c r="E48" s="27"/>
      <c r="F48" s="27"/>
      <c r="G48" s="7"/>
      <c r="H48" s="7"/>
      <c r="I48" s="37"/>
      <c r="J48" s="40"/>
    </row>
    <row r="49" spans="1:10" x14ac:dyDescent="0.2">
      <c r="A49" s="47" t="s">
        <v>10</v>
      </c>
      <c r="B49" s="47"/>
      <c r="C49" s="47"/>
      <c r="D49" s="23">
        <v>50</v>
      </c>
      <c r="E49" s="22">
        <f>SUM(F46+1)</f>
        <v>637601</v>
      </c>
      <c r="F49" s="22">
        <f t="shared" ref="F49:F50" si="8">SUM(E49+D49-1)</f>
        <v>637650</v>
      </c>
      <c r="G49" s="23">
        <v>5</v>
      </c>
      <c r="H49" s="23"/>
      <c r="I49" s="57" t="s">
        <v>49</v>
      </c>
      <c r="J49" s="158">
        <f t="shared" ref="J49:J50" si="9">MOD(D49,25)</f>
        <v>0</v>
      </c>
    </row>
    <row r="50" spans="1:10" x14ac:dyDescent="0.2">
      <c r="A50" s="47" t="s">
        <v>182</v>
      </c>
      <c r="B50" s="47"/>
      <c r="C50" s="47"/>
      <c r="D50" s="23">
        <v>25</v>
      </c>
      <c r="E50" s="22">
        <f t="shared" ref="E50" si="10">SUM(F49+1)</f>
        <v>637651</v>
      </c>
      <c r="F50" s="22">
        <f t="shared" si="8"/>
        <v>637675</v>
      </c>
      <c r="G50" s="23">
        <v>5</v>
      </c>
      <c r="H50" s="23"/>
      <c r="I50" s="57" t="s">
        <v>49</v>
      </c>
      <c r="J50" s="158">
        <f t="shared" si="9"/>
        <v>0</v>
      </c>
    </row>
    <row r="51" spans="1:10" x14ac:dyDescent="0.2">
      <c r="A51" s="10"/>
      <c r="B51" s="10"/>
      <c r="C51" s="10"/>
      <c r="E51" s="27"/>
      <c r="F51" s="27"/>
      <c r="G51" s="7"/>
      <c r="H51" s="7"/>
      <c r="I51" s="37"/>
      <c r="J51" s="39"/>
    </row>
    <row r="52" spans="1:10" ht="15.75" x14ac:dyDescent="0.25">
      <c r="A52" s="36" t="s">
        <v>30</v>
      </c>
      <c r="B52" s="10"/>
      <c r="C52" s="10"/>
      <c r="E52" s="27"/>
      <c r="F52" s="27"/>
      <c r="G52" s="7"/>
      <c r="H52" s="7"/>
      <c r="I52" s="37"/>
      <c r="J52" s="40"/>
    </row>
    <row r="53" spans="1:10" x14ac:dyDescent="0.2">
      <c r="A53" s="47" t="s">
        <v>7</v>
      </c>
      <c r="B53" s="47"/>
      <c r="C53" s="47"/>
      <c r="D53" s="23">
        <v>25</v>
      </c>
      <c r="E53" s="22">
        <f>SUM(F50+1)</f>
        <v>637676</v>
      </c>
      <c r="F53" s="22">
        <f>SUM(E53+D53-1)</f>
        <v>637700</v>
      </c>
      <c r="G53" s="23">
        <v>5</v>
      </c>
      <c r="H53" s="23"/>
      <c r="I53" s="57" t="s">
        <v>48</v>
      </c>
      <c r="J53" s="158">
        <f>MOD(D53,25)</f>
        <v>0</v>
      </c>
    </row>
    <row r="54" spans="1:10" x14ac:dyDescent="0.2">
      <c r="A54" s="47" t="s">
        <v>34</v>
      </c>
      <c r="B54" s="47"/>
      <c r="C54" s="47"/>
      <c r="D54" s="23">
        <v>25</v>
      </c>
      <c r="E54" s="22">
        <f>SUM(F53+1)</f>
        <v>637701</v>
      </c>
      <c r="F54" s="22">
        <f>SUM(E54+D54-1)</f>
        <v>637725</v>
      </c>
      <c r="G54" s="23">
        <v>5</v>
      </c>
      <c r="H54" s="23"/>
      <c r="I54" s="57" t="s">
        <v>48</v>
      </c>
      <c r="J54" s="158">
        <f>MOD(D54,25)</f>
        <v>0</v>
      </c>
    </row>
    <row r="55" spans="1:10" x14ac:dyDescent="0.2">
      <c r="A55" s="47" t="s">
        <v>508</v>
      </c>
      <c r="B55" s="47"/>
      <c r="C55" s="47"/>
      <c r="D55" s="23">
        <v>25</v>
      </c>
      <c r="E55" s="22">
        <f>SUM(F54+1)</f>
        <v>637726</v>
      </c>
      <c r="F55" s="22">
        <f>SUM(E55+D55-1)</f>
        <v>637750</v>
      </c>
      <c r="G55" s="23">
        <v>5</v>
      </c>
      <c r="H55" s="23"/>
      <c r="I55" s="57" t="s">
        <v>48</v>
      </c>
      <c r="J55" s="158">
        <f>MOD(D55,25)</f>
        <v>0</v>
      </c>
    </row>
    <row r="56" spans="1:10" x14ac:dyDescent="0.2">
      <c r="A56" s="10"/>
      <c r="B56" s="10"/>
      <c r="C56" s="10"/>
      <c r="E56" s="27"/>
      <c r="F56" s="27"/>
      <c r="G56" s="7"/>
      <c r="H56" s="7"/>
      <c r="I56" s="37"/>
      <c r="J56" s="34"/>
    </row>
    <row r="57" spans="1:10" ht="15.75" x14ac:dyDescent="0.25">
      <c r="A57" s="36" t="s">
        <v>33</v>
      </c>
      <c r="B57" s="10"/>
      <c r="C57" s="10"/>
      <c r="E57" s="27"/>
      <c r="F57" s="27"/>
      <c r="G57" s="7"/>
      <c r="H57" s="7"/>
      <c r="I57" s="37"/>
      <c r="J57" s="34"/>
    </row>
    <row r="58" spans="1:10" x14ac:dyDescent="0.2">
      <c r="A58" s="102" t="s">
        <v>11</v>
      </c>
      <c r="B58" s="47"/>
      <c r="C58" s="47"/>
      <c r="D58" s="102">
        <v>25</v>
      </c>
      <c r="E58" s="140">
        <f>SUM(F55+1)</f>
        <v>637751</v>
      </c>
      <c r="F58" s="140">
        <f t="shared" si="5"/>
        <v>637775</v>
      </c>
      <c r="G58" s="102">
        <v>25</v>
      </c>
      <c r="H58" s="102">
        <v>100</v>
      </c>
      <c r="I58" s="57" t="s">
        <v>50</v>
      </c>
      <c r="J58" s="99">
        <f t="shared" ref="J58:J108" si="11">MOD(D58,25)</f>
        <v>0</v>
      </c>
    </row>
    <row r="59" spans="1:10" x14ac:dyDescent="0.2">
      <c r="A59" s="102" t="s">
        <v>12</v>
      </c>
      <c r="B59" s="47"/>
      <c r="C59" s="47"/>
      <c r="D59" s="102">
        <v>25</v>
      </c>
      <c r="E59" s="140">
        <f>SUM(F58+1)</f>
        <v>637776</v>
      </c>
      <c r="F59" s="140">
        <f t="shared" si="5"/>
        <v>637800</v>
      </c>
      <c r="G59" s="102">
        <v>25</v>
      </c>
      <c r="H59" s="102"/>
      <c r="I59" s="57" t="s">
        <v>50</v>
      </c>
      <c r="J59" s="99">
        <f t="shared" si="11"/>
        <v>0</v>
      </c>
    </row>
    <row r="60" spans="1:10" x14ac:dyDescent="0.2">
      <c r="A60" s="102" t="s">
        <v>778</v>
      </c>
      <c r="B60" s="47"/>
      <c r="C60" s="47"/>
      <c r="D60" s="168">
        <v>100</v>
      </c>
      <c r="E60" s="140">
        <f>SUM(F59+1)</f>
        <v>637801</v>
      </c>
      <c r="F60" s="140">
        <f t="shared" si="5"/>
        <v>637900</v>
      </c>
      <c r="G60" s="102">
        <v>5</v>
      </c>
      <c r="H60" s="102"/>
      <c r="I60" s="57" t="s">
        <v>50</v>
      </c>
      <c r="J60" s="99">
        <f t="shared" si="11"/>
        <v>0</v>
      </c>
    </row>
    <row r="61" spans="1:10" x14ac:dyDescent="0.2">
      <c r="A61" s="102" t="s">
        <v>779</v>
      </c>
      <c r="B61" s="47"/>
      <c r="C61" s="47"/>
      <c r="D61" s="168">
        <v>100</v>
      </c>
      <c r="E61" s="140">
        <f t="shared" ref="E61:E108" si="12">SUM(F60+1)</f>
        <v>637901</v>
      </c>
      <c r="F61" s="140">
        <f t="shared" si="5"/>
        <v>638000</v>
      </c>
      <c r="G61" s="102">
        <v>5</v>
      </c>
      <c r="H61" s="102"/>
      <c r="I61" s="57" t="s">
        <v>50</v>
      </c>
      <c r="J61" s="99">
        <f t="shared" si="11"/>
        <v>0</v>
      </c>
    </row>
    <row r="62" spans="1:10" x14ac:dyDescent="0.2">
      <c r="A62" s="102" t="s">
        <v>291</v>
      </c>
      <c r="B62" s="47"/>
      <c r="C62" s="47"/>
      <c r="D62" s="168">
        <v>100</v>
      </c>
      <c r="E62" s="140">
        <f t="shared" si="12"/>
        <v>638001</v>
      </c>
      <c r="F62" s="140">
        <f t="shared" si="5"/>
        <v>638100</v>
      </c>
      <c r="G62" s="102">
        <v>5</v>
      </c>
      <c r="H62" s="102"/>
      <c r="I62" s="57" t="s">
        <v>50</v>
      </c>
      <c r="J62" s="99">
        <f t="shared" si="11"/>
        <v>0</v>
      </c>
    </row>
    <row r="63" spans="1:10" x14ac:dyDescent="0.2">
      <c r="A63" s="102" t="s">
        <v>292</v>
      </c>
      <c r="B63" s="47"/>
      <c r="C63" s="47"/>
      <c r="D63" s="168">
        <v>100</v>
      </c>
      <c r="E63" s="140">
        <f>SUM(F62+1)</f>
        <v>638101</v>
      </c>
      <c r="F63" s="140">
        <f t="shared" si="5"/>
        <v>638200</v>
      </c>
      <c r="G63" s="102">
        <v>5</v>
      </c>
      <c r="H63" s="102"/>
      <c r="I63" s="57" t="s">
        <v>50</v>
      </c>
      <c r="J63" s="99">
        <f t="shared" si="11"/>
        <v>0</v>
      </c>
    </row>
    <row r="64" spans="1:10" x14ac:dyDescent="0.2">
      <c r="A64" s="102" t="s">
        <v>293</v>
      </c>
      <c r="B64" s="47"/>
      <c r="C64" s="47"/>
      <c r="D64" s="168">
        <v>100</v>
      </c>
      <c r="E64" s="140">
        <f t="shared" si="12"/>
        <v>638201</v>
      </c>
      <c r="F64" s="140">
        <f t="shared" si="5"/>
        <v>638300</v>
      </c>
      <c r="G64" s="102">
        <v>5</v>
      </c>
      <c r="H64" s="102"/>
      <c r="I64" s="57" t="s">
        <v>50</v>
      </c>
      <c r="J64" s="99">
        <f t="shared" si="11"/>
        <v>0</v>
      </c>
    </row>
    <row r="65" spans="1:10" x14ac:dyDescent="0.2">
      <c r="A65" s="102" t="s">
        <v>780</v>
      </c>
      <c r="B65" s="47"/>
      <c r="C65" s="47"/>
      <c r="D65" s="168">
        <v>100</v>
      </c>
      <c r="E65" s="140">
        <f t="shared" si="12"/>
        <v>638301</v>
      </c>
      <c r="F65" s="140">
        <f t="shared" si="5"/>
        <v>638400</v>
      </c>
      <c r="G65" s="102">
        <v>5</v>
      </c>
      <c r="H65" s="102"/>
      <c r="I65" s="57" t="s">
        <v>50</v>
      </c>
      <c r="J65" s="99">
        <f t="shared" si="11"/>
        <v>0</v>
      </c>
    </row>
    <row r="66" spans="1:10" x14ac:dyDescent="0.2">
      <c r="A66" s="102" t="s">
        <v>294</v>
      </c>
      <c r="B66" s="47"/>
      <c r="C66" s="47"/>
      <c r="D66" s="168">
        <v>100</v>
      </c>
      <c r="E66" s="140">
        <f t="shared" si="12"/>
        <v>638401</v>
      </c>
      <c r="F66" s="140">
        <f t="shared" si="5"/>
        <v>638500</v>
      </c>
      <c r="G66" s="102">
        <v>5</v>
      </c>
      <c r="H66" s="102"/>
      <c r="I66" s="57" t="s">
        <v>50</v>
      </c>
      <c r="J66" s="99">
        <f t="shared" si="11"/>
        <v>0</v>
      </c>
    </row>
    <row r="67" spans="1:10" x14ac:dyDescent="0.2">
      <c r="A67" s="102" t="s">
        <v>295</v>
      </c>
      <c r="B67" s="47"/>
      <c r="C67" s="47"/>
      <c r="D67" s="168">
        <v>100</v>
      </c>
      <c r="E67" s="140">
        <f>SUM(F66+1)</f>
        <v>638501</v>
      </c>
      <c r="F67" s="140">
        <f t="shared" si="5"/>
        <v>638600</v>
      </c>
      <c r="G67" s="102">
        <v>5</v>
      </c>
      <c r="H67" s="102"/>
      <c r="I67" s="57" t="s">
        <v>50</v>
      </c>
      <c r="J67" s="99">
        <f t="shared" si="11"/>
        <v>0</v>
      </c>
    </row>
    <row r="68" spans="1:10" x14ac:dyDescent="0.2">
      <c r="A68" s="102" t="s">
        <v>296</v>
      </c>
      <c r="B68" s="47"/>
      <c r="C68" s="47"/>
      <c r="D68" s="168">
        <v>100</v>
      </c>
      <c r="E68" s="140">
        <f t="shared" si="12"/>
        <v>638601</v>
      </c>
      <c r="F68" s="140">
        <f t="shared" si="5"/>
        <v>638700</v>
      </c>
      <c r="G68" s="102">
        <v>5</v>
      </c>
      <c r="H68" s="102"/>
      <c r="I68" s="57" t="s">
        <v>50</v>
      </c>
      <c r="J68" s="99">
        <f t="shared" si="11"/>
        <v>0</v>
      </c>
    </row>
    <row r="69" spans="1:10" x14ac:dyDescent="0.2">
      <c r="A69" s="102" t="s">
        <v>297</v>
      </c>
      <c r="B69" s="47"/>
      <c r="C69" s="47"/>
      <c r="D69" s="168">
        <v>100</v>
      </c>
      <c r="E69" s="140">
        <f t="shared" si="12"/>
        <v>638701</v>
      </c>
      <c r="F69" s="140">
        <f t="shared" si="5"/>
        <v>638800</v>
      </c>
      <c r="G69" s="102">
        <v>5</v>
      </c>
      <c r="H69" s="102"/>
      <c r="I69" s="57" t="s">
        <v>50</v>
      </c>
      <c r="J69" s="99">
        <f t="shared" si="11"/>
        <v>0</v>
      </c>
    </row>
    <row r="70" spans="1:10" x14ac:dyDescent="0.2">
      <c r="A70" s="102" t="s">
        <v>781</v>
      </c>
      <c r="B70" s="47"/>
      <c r="C70" s="47"/>
      <c r="D70" s="168">
        <v>100</v>
      </c>
      <c r="E70" s="140">
        <f t="shared" si="12"/>
        <v>638801</v>
      </c>
      <c r="F70" s="140">
        <f t="shared" si="5"/>
        <v>638900</v>
      </c>
      <c r="G70" s="102">
        <v>5</v>
      </c>
      <c r="H70" s="102"/>
      <c r="I70" s="57" t="s">
        <v>50</v>
      </c>
      <c r="J70" s="99">
        <f t="shared" si="11"/>
        <v>0</v>
      </c>
    </row>
    <row r="71" spans="1:10" x14ac:dyDescent="0.2">
      <c r="A71" s="102" t="s">
        <v>298</v>
      </c>
      <c r="B71" s="47"/>
      <c r="C71" s="47"/>
      <c r="D71" s="168">
        <v>100</v>
      </c>
      <c r="E71" s="140">
        <f t="shared" si="12"/>
        <v>638901</v>
      </c>
      <c r="F71" s="140">
        <f t="shared" si="5"/>
        <v>639000</v>
      </c>
      <c r="G71" s="102">
        <v>5</v>
      </c>
      <c r="H71" s="102"/>
      <c r="I71" s="57" t="s">
        <v>50</v>
      </c>
      <c r="J71" s="99">
        <f t="shared" si="11"/>
        <v>0</v>
      </c>
    </row>
    <row r="72" spans="1:10" x14ac:dyDescent="0.2">
      <c r="A72" s="102" t="s">
        <v>299</v>
      </c>
      <c r="B72" s="47"/>
      <c r="C72" s="47"/>
      <c r="D72" s="168">
        <v>100</v>
      </c>
      <c r="E72" s="140">
        <f t="shared" si="12"/>
        <v>639001</v>
      </c>
      <c r="F72" s="140">
        <f t="shared" si="5"/>
        <v>639100</v>
      </c>
      <c r="G72" s="102">
        <v>5</v>
      </c>
      <c r="H72" s="102"/>
      <c r="I72" s="57" t="s">
        <v>50</v>
      </c>
      <c r="J72" s="99">
        <f t="shared" si="11"/>
        <v>0</v>
      </c>
    </row>
    <row r="73" spans="1:10" x14ac:dyDescent="0.2">
      <c r="A73" s="102" t="s">
        <v>300</v>
      </c>
      <c r="B73" s="47"/>
      <c r="C73" s="47"/>
      <c r="D73" s="168">
        <v>100</v>
      </c>
      <c r="E73" s="140">
        <f t="shared" si="12"/>
        <v>639101</v>
      </c>
      <c r="F73" s="140">
        <f t="shared" si="5"/>
        <v>639200</v>
      </c>
      <c r="G73" s="102">
        <v>5</v>
      </c>
      <c r="H73" s="102"/>
      <c r="I73" s="57" t="s">
        <v>50</v>
      </c>
      <c r="J73" s="99">
        <f t="shared" si="11"/>
        <v>0</v>
      </c>
    </row>
    <row r="74" spans="1:10" x14ac:dyDescent="0.2">
      <c r="A74" s="102" t="s">
        <v>307</v>
      </c>
      <c r="B74" s="47"/>
      <c r="C74" s="47"/>
      <c r="D74" s="168">
        <v>100</v>
      </c>
      <c r="E74" s="140">
        <f>SUM(F73+1)</f>
        <v>639201</v>
      </c>
      <c r="F74" s="140">
        <f t="shared" si="5"/>
        <v>639300</v>
      </c>
      <c r="G74" s="102">
        <v>5</v>
      </c>
      <c r="H74" s="102"/>
      <c r="I74" s="57" t="s">
        <v>50</v>
      </c>
      <c r="J74" s="99">
        <f t="shared" si="11"/>
        <v>0</v>
      </c>
    </row>
    <row r="75" spans="1:10" x14ac:dyDescent="0.2">
      <c r="A75" s="102" t="s">
        <v>301</v>
      </c>
      <c r="B75" s="47"/>
      <c r="C75" s="47"/>
      <c r="D75" s="168">
        <v>100</v>
      </c>
      <c r="E75" s="140">
        <f t="shared" si="12"/>
        <v>639301</v>
      </c>
      <c r="F75" s="140">
        <f t="shared" si="5"/>
        <v>639400</v>
      </c>
      <c r="G75" s="102">
        <v>5</v>
      </c>
      <c r="H75" s="102"/>
      <c r="I75" s="57" t="s">
        <v>50</v>
      </c>
      <c r="J75" s="99">
        <f t="shared" si="11"/>
        <v>0</v>
      </c>
    </row>
    <row r="76" spans="1:10" x14ac:dyDescent="0.2">
      <c r="A76" s="102" t="s">
        <v>302</v>
      </c>
      <c r="B76" s="47"/>
      <c r="C76" s="47"/>
      <c r="D76" s="168">
        <v>100</v>
      </c>
      <c r="E76" s="140">
        <f t="shared" si="12"/>
        <v>639401</v>
      </c>
      <c r="F76" s="140">
        <f t="shared" si="5"/>
        <v>639500</v>
      </c>
      <c r="G76" s="102">
        <v>5</v>
      </c>
      <c r="H76" s="102"/>
      <c r="I76" s="57" t="s">
        <v>50</v>
      </c>
      <c r="J76" s="99">
        <f t="shared" si="11"/>
        <v>0</v>
      </c>
    </row>
    <row r="77" spans="1:10" x14ac:dyDescent="0.2">
      <c r="A77" s="102" t="s">
        <v>303</v>
      </c>
      <c r="B77" s="47"/>
      <c r="C77" s="47"/>
      <c r="D77" s="168">
        <v>100</v>
      </c>
      <c r="E77" s="140">
        <f t="shared" si="12"/>
        <v>639501</v>
      </c>
      <c r="F77" s="140">
        <f t="shared" si="5"/>
        <v>639600</v>
      </c>
      <c r="G77" s="102">
        <v>5</v>
      </c>
      <c r="H77" s="102"/>
      <c r="I77" s="57" t="s">
        <v>50</v>
      </c>
      <c r="J77" s="99">
        <f t="shared" si="11"/>
        <v>0</v>
      </c>
    </row>
    <row r="78" spans="1:10" x14ac:dyDescent="0.2">
      <c r="A78" s="102" t="s">
        <v>782</v>
      </c>
      <c r="B78" s="47"/>
      <c r="C78" s="47"/>
      <c r="D78" s="168">
        <v>100</v>
      </c>
      <c r="E78" s="140">
        <f t="shared" si="12"/>
        <v>639601</v>
      </c>
      <c r="F78" s="140">
        <f t="shared" si="5"/>
        <v>639700</v>
      </c>
      <c r="G78" s="102">
        <v>5</v>
      </c>
      <c r="H78" s="102"/>
      <c r="I78" s="57" t="s">
        <v>50</v>
      </c>
      <c r="J78" s="99">
        <f t="shared" si="11"/>
        <v>0</v>
      </c>
    </row>
    <row r="79" spans="1:10" x14ac:dyDescent="0.2">
      <c r="A79" s="102" t="s">
        <v>304</v>
      </c>
      <c r="B79" s="47"/>
      <c r="C79" s="47"/>
      <c r="D79" s="168">
        <v>100</v>
      </c>
      <c r="E79" s="140">
        <f t="shared" si="12"/>
        <v>639701</v>
      </c>
      <c r="F79" s="140">
        <f t="shared" si="5"/>
        <v>639800</v>
      </c>
      <c r="G79" s="102">
        <v>5</v>
      </c>
      <c r="H79" s="102"/>
      <c r="I79" s="57" t="s">
        <v>50</v>
      </c>
      <c r="J79" s="99">
        <f t="shared" si="11"/>
        <v>0</v>
      </c>
    </row>
    <row r="80" spans="1:10" x14ac:dyDescent="0.2">
      <c r="A80" s="102" t="s">
        <v>836</v>
      </c>
      <c r="B80" s="47"/>
      <c r="C80" s="47"/>
      <c r="D80" s="168">
        <v>100</v>
      </c>
      <c r="E80" s="140">
        <f t="shared" si="12"/>
        <v>639801</v>
      </c>
      <c r="F80" s="140">
        <f t="shared" si="5"/>
        <v>639900</v>
      </c>
      <c r="G80" s="102">
        <v>5</v>
      </c>
      <c r="H80" s="102"/>
      <c r="I80" s="57" t="s">
        <v>50</v>
      </c>
      <c r="J80" s="99">
        <f t="shared" si="11"/>
        <v>0</v>
      </c>
    </row>
    <row r="81" spans="1:10" x14ac:dyDescent="0.2">
      <c r="A81" s="102" t="s">
        <v>837</v>
      </c>
      <c r="B81" s="47"/>
      <c r="C81" s="47"/>
      <c r="D81" s="168">
        <v>100</v>
      </c>
      <c r="E81" s="140">
        <f t="shared" si="12"/>
        <v>639901</v>
      </c>
      <c r="F81" s="140">
        <f t="shared" si="5"/>
        <v>640000</v>
      </c>
      <c r="G81" s="102">
        <v>5</v>
      </c>
      <c r="H81" s="102"/>
      <c r="I81" s="57" t="s">
        <v>50</v>
      </c>
      <c r="J81" s="99">
        <f t="shared" si="11"/>
        <v>0</v>
      </c>
    </row>
    <row r="82" spans="1:10" x14ac:dyDescent="0.2">
      <c r="A82" s="102" t="s">
        <v>838</v>
      </c>
      <c r="B82" s="47"/>
      <c r="C82" s="47"/>
      <c r="D82" s="168">
        <v>100</v>
      </c>
      <c r="E82" s="140">
        <f t="shared" si="12"/>
        <v>640001</v>
      </c>
      <c r="F82" s="140">
        <f t="shared" si="5"/>
        <v>640100</v>
      </c>
      <c r="G82" s="102">
        <v>5</v>
      </c>
      <c r="H82" s="102"/>
      <c r="I82" s="57" t="s">
        <v>50</v>
      </c>
      <c r="J82" s="99">
        <f t="shared" si="11"/>
        <v>0</v>
      </c>
    </row>
    <row r="83" spans="1:10" x14ac:dyDescent="0.2">
      <c r="A83" s="102" t="s">
        <v>840</v>
      </c>
      <c r="B83" s="47"/>
      <c r="C83" s="47"/>
      <c r="D83" s="168">
        <v>100</v>
      </c>
      <c r="E83" s="140">
        <f t="shared" si="12"/>
        <v>640101</v>
      </c>
      <c r="F83" s="140">
        <f t="shared" si="5"/>
        <v>640200</v>
      </c>
      <c r="G83" s="102">
        <v>5</v>
      </c>
      <c r="H83" s="102"/>
      <c r="I83" s="57" t="s">
        <v>50</v>
      </c>
      <c r="J83" s="99">
        <f t="shared" si="11"/>
        <v>0</v>
      </c>
    </row>
    <row r="84" spans="1:10" x14ac:dyDescent="0.2">
      <c r="A84" s="102" t="s">
        <v>839</v>
      </c>
      <c r="B84" s="47"/>
      <c r="C84" s="47"/>
      <c r="D84" s="168">
        <v>100</v>
      </c>
      <c r="E84" s="140">
        <f t="shared" si="12"/>
        <v>640201</v>
      </c>
      <c r="F84" s="140">
        <f t="shared" si="5"/>
        <v>640300</v>
      </c>
      <c r="G84" s="102">
        <v>5</v>
      </c>
      <c r="H84" s="102"/>
      <c r="I84" s="57" t="s">
        <v>50</v>
      </c>
      <c r="J84" s="99">
        <f t="shared" si="11"/>
        <v>0</v>
      </c>
    </row>
    <row r="85" spans="1:10" x14ac:dyDescent="0.2">
      <c r="A85" s="102" t="s">
        <v>841</v>
      </c>
      <c r="B85" s="47"/>
      <c r="C85" s="47"/>
      <c r="D85" s="168">
        <v>100</v>
      </c>
      <c r="E85" s="140">
        <f t="shared" si="12"/>
        <v>640301</v>
      </c>
      <c r="F85" s="140">
        <f t="shared" si="5"/>
        <v>640400</v>
      </c>
      <c r="G85" s="102">
        <v>5</v>
      </c>
      <c r="H85" s="102"/>
      <c r="I85" s="57" t="s">
        <v>50</v>
      </c>
      <c r="J85" s="99">
        <f t="shared" si="11"/>
        <v>0</v>
      </c>
    </row>
    <row r="86" spans="1:10" x14ac:dyDescent="0.2">
      <c r="A86" s="102" t="s">
        <v>842</v>
      </c>
      <c r="B86" s="47"/>
      <c r="C86" s="47"/>
      <c r="D86" s="168">
        <v>100</v>
      </c>
      <c r="E86" s="140">
        <f t="shared" si="12"/>
        <v>640401</v>
      </c>
      <c r="F86" s="140">
        <f t="shared" si="5"/>
        <v>640500</v>
      </c>
      <c r="G86" s="102">
        <v>5</v>
      </c>
      <c r="H86" s="102"/>
      <c r="I86" s="57" t="s">
        <v>50</v>
      </c>
      <c r="J86" s="99">
        <f t="shared" si="11"/>
        <v>0</v>
      </c>
    </row>
    <row r="87" spans="1:10" x14ac:dyDescent="0.2">
      <c r="A87" s="102" t="s">
        <v>843</v>
      </c>
      <c r="B87" s="47"/>
      <c r="C87" s="47"/>
      <c r="D87" s="168">
        <v>100</v>
      </c>
      <c r="E87" s="140">
        <f t="shared" si="12"/>
        <v>640501</v>
      </c>
      <c r="F87" s="140">
        <f t="shared" si="5"/>
        <v>640600</v>
      </c>
      <c r="G87" s="102">
        <v>5</v>
      </c>
      <c r="H87" s="102"/>
      <c r="I87" s="57" t="s">
        <v>50</v>
      </c>
      <c r="J87" s="99">
        <f t="shared" si="11"/>
        <v>0</v>
      </c>
    </row>
    <row r="88" spans="1:10" x14ac:dyDescent="0.2">
      <c r="A88" s="102" t="s">
        <v>844</v>
      </c>
      <c r="B88" s="47"/>
      <c r="C88" s="47"/>
      <c r="D88" s="168">
        <v>100</v>
      </c>
      <c r="E88" s="140">
        <f t="shared" si="12"/>
        <v>640601</v>
      </c>
      <c r="F88" s="140">
        <f t="shared" si="5"/>
        <v>640700</v>
      </c>
      <c r="G88" s="102">
        <v>5</v>
      </c>
      <c r="H88" s="102"/>
      <c r="I88" s="57" t="s">
        <v>50</v>
      </c>
      <c r="J88" s="99">
        <f t="shared" si="11"/>
        <v>0</v>
      </c>
    </row>
    <row r="89" spans="1:10" x14ac:dyDescent="0.2">
      <c r="A89" s="102" t="s">
        <v>261</v>
      </c>
      <c r="B89" s="47"/>
      <c r="C89" s="47"/>
      <c r="D89" s="168">
        <v>100</v>
      </c>
      <c r="E89" s="140">
        <f t="shared" si="12"/>
        <v>640701</v>
      </c>
      <c r="F89" s="140">
        <f t="shared" si="5"/>
        <v>640800</v>
      </c>
      <c r="G89" s="102">
        <v>5</v>
      </c>
      <c r="H89" s="102"/>
      <c r="I89" s="57" t="s">
        <v>50</v>
      </c>
      <c r="J89" s="99">
        <f t="shared" si="11"/>
        <v>0</v>
      </c>
    </row>
    <row r="90" spans="1:10" x14ac:dyDescent="0.2">
      <c r="A90" s="102" t="s">
        <v>262</v>
      </c>
      <c r="B90" s="47"/>
      <c r="C90" s="47"/>
      <c r="D90" s="168">
        <v>100</v>
      </c>
      <c r="E90" s="140">
        <f t="shared" si="12"/>
        <v>640801</v>
      </c>
      <c r="F90" s="140">
        <f t="shared" si="5"/>
        <v>640900</v>
      </c>
      <c r="G90" s="102">
        <v>5</v>
      </c>
      <c r="H90" s="102"/>
      <c r="I90" s="57" t="s">
        <v>50</v>
      </c>
      <c r="J90" s="99">
        <f t="shared" si="11"/>
        <v>0</v>
      </c>
    </row>
    <row r="91" spans="1:10" x14ac:dyDescent="0.2">
      <c r="A91" s="102" t="s">
        <v>263</v>
      </c>
      <c r="B91" s="47"/>
      <c r="C91" s="47"/>
      <c r="D91" s="168">
        <v>100</v>
      </c>
      <c r="E91" s="140">
        <f t="shared" si="12"/>
        <v>640901</v>
      </c>
      <c r="F91" s="140">
        <f t="shared" si="5"/>
        <v>641000</v>
      </c>
      <c r="G91" s="102">
        <v>5</v>
      </c>
      <c r="H91" s="102"/>
      <c r="I91" s="57" t="s">
        <v>50</v>
      </c>
      <c r="J91" s="99">
        <f t="shared" si="11"/>
        <v>0</v>
      </c>
    </row>
    <row r="92" spans="1:10" x14ac:dyDescent="0.2">
      <c r="A92" s="102" t="s">
        <v>264</v>
      </c>
      <c r="B92" s="47"/>
      <c r="C92" s="47"/>
      <c r="D92" s="168">
        <v>100</v>
      </c>
      <c r="E92" s="140">
        <f t="shared" si="12"/>
        <v>641001</v>
      </c>
      <c r="F92" s="140">
        <f t="shared" si="5"/>
        <v>641100</v>
      </c>
      <c r="G92" s="102">
        <v>5</v>
      </c>
      <c r="H92" s="102"/>
      <c r="I92" s="57" t="s">
        <v>50</v>
      </c>
      <c r="J92" s="99">
        <f t="shared" si="11"/>
        <v>0</v>
      </c>
    </row>
    <row r="93" spans="1:10" x14ac:dyDescent="0.2">
      <c r="A93" s="102" t="s">
        <v>265</v>
      </c>
      <c r="B93" s="47"/>
      <c r="C93" s="47"/>
      <c r="D93" s="168">
        <v>100</v>
      </c>
      <c r="E93" s="140">
        <f t="shared" si="12"/>
        <v>641101</v>
      </c>
      <c r="F93" s="140">
        <f t="shared" si="5"/>
        <v>641200</v>
      </c>
      <c r="G93" s="102">
        <v>5</v>
      </c>
      <c r="H93" s="102"/>
      <c r="I93" s="57" t="s">
        <v>50</v>
      </c>
      <c r="J93" s="99">
        <f t="shared" si="11"/>
        <v>0</v>
      </c>
    </row>
    <row r="94" spans="1:10" x14ac:dyDescent="0.2">
      <c r="A94" s="102" t="s">
        <v>266</v>
      </c>
      <c r="B94" s="47"/>
      <c r="C94" s="47"/>
      <c r="D94" s="168">
        <v>100</v>
      </c>
      <c r="E94" s="140">
        <f t="shared" si="12"/>
        <v>641201</v>
      </c>
      <c r="F94" s="140">
        <f t="shared" si="5"/>
        <v>641300</v>
      </c>
      <c r="G94" s="102">
        <v>5</v>
      </c>
      <c r="H94" s="102"/>
      <c r="I94" s="57" t="s">
        <v>50</v>
      </c>
      <c r="J94" s="99">
        <f t="shared" si="11"/>
        <v>0</v>
      </c>
    </row>
    <row r="95" spans="1:10" x14ac:dyDescent="0.2">
      <c r="A95" s="102" t="s">
        <v>783</v>
      </c>
      <c r="B95" s="47"/>
      <c r="C95" s="47"/>
      <c r="D95" s="168">
        <v>100</v>
      </c>
      <c r="E95" s="140">
        <f t="shared" si="12"/>
        <v>641301</v>
      </c>
      <c r="F95" s="140">
        <f t="shared" si="5"/>
        <v>641400</v>
      </c>
      <c r="G95" s="102">
        <v>5</v>
      </c>
      <c r="H95" s="102"/>
      <c r="I95" s="57" t="s">
        <v>50</v>
      </c>
      <c r="J95" s="99">
        <f t="shared" si="11"/>
        <v>0</v>
      </c>
    </row>
    <row r="96" spans="1:10" x14ac:dyDescent="0.2">
      <c r="A96" s="102" t="s">
        <v>267</v>
      </c>
      <c r="B96" s="47"/>
      <c r="C96" s="47"/>
      <c r="D96" s="168">
        <v>100</v>
      </c>
      <c r="E96" s="140">
        <f t="shared" si="12"/>
        <v>641401</v>
      </c>
      <c r="F96" s="140">
        <f t="shared" si="5"/>
        <v>641500</v>
      </c>
      <c r="G96" s="102">
        <v>5</v>
      </c>
      <c r="H96" s="102"/>
      <c r="I96" s="57" t="s">
        <v>50</v>
      </c>
      <c r="J96" s="99">
        <f t="shared" si="11"/>
        <v>0</v>
      </c>
    </row>
    <row r="97" spans="1:10" x14ac:dyDescent="0.2">
      <c r="A97" s="102" t="s">
        <v>268</v>
      </c>
      <c r="B97" s="47"/>
      <c r="C97" s="47"/>
      <c r="D97" s="168">
        <v>100</v>
      </c>
      <c r="E97" s="140">
        <f t="shared" si="12"/>
        <v>641501</v>
      </c>
      <c r="F97" s="140">
        <f t="shared" si="5"/>
        <v>641600</v>
      </c>
      <c r="G97" s="102">
        <v>5</v>
      </c>
      <c r="H97" s="102"/>
      <c r="I97" s="57" t="s">
        <v>50</v>
      </c>
      <c r="J97" s="99">
        <f t="shared" si="11"/>
        <v>0</v>
      </c>
    </row>
    <row r="98" spans="1:10" x14ac:dyDescent="0.2">
      <c r="A98" s="102" t="s">
        <v>269</v>
      </c>
      <c r="B98" s="47"/>
      <c r="C98" s="47"/>
      <c r="D98" s="168">
        <v>100</v>
      </c>
      <c r="E98" s="140">
        <f t="shared" si="12"/>
        <v>641601</v>
      </c>
      <c r="F98" s="140">
        <f t="shared" si="5"/>
        <v>641700</v>
      </c>
      <c r="G98" s="102">
        <v>5</v>
      </c>
      <c r="H98" s="102"/>
      <c r="I98" s="57" t="s">
        <v>50</v>
      </c>
      <c r="J98" s="99">
        <f t="shared" si="11"/>
        <v>0</v>
      </c>
    </row>
    <row r="99" spans="1:10" x14ac:dyDescent="0.2">
      <c r="A99" s="102" t="s">
        <v>270</v>
      </c>
      <c r="B99" s="47"/>
      <c r="C99" s="47"/>
      <c r="D99" s="168">
        <v>100</v>
      </c>
      <c r="E99" s="140">
        <f t="shared" si="12"/>
        <v>641701</v>
      </c>
      <c r="F99" s="140">
        <f t="shared" si="5"/>
        <v>641800</v>
      </c>
      <c r="G99" s="102">
        <v>5</v>
      </c>
      <c r="H99" s="102"/>
      <c r="I99" s="57" t="s">
        <v>50</v>
      </c>
      <c r="J99" s="99">
        <f t="shared" si="11"/>
        <v>0</v>
      </c>
    </row>
    <row r="100" spans="1:10" x14ac:dyDescent="0.2">
      <c r="A100" s="102" t="s">
        <v>271</v>
      </c>
      <c r="B100" s="47"/>
      <c r="C100" s="47"/>
      <c r="D100" s="168">
        <v>100</v>
      </c>
      <c r="E100" s="140">
        <f t="shared" si="12"/>
        <v>641801</v>
      </c>
      <c r="F100" s="140">
        <f t="shared" si="5"/>
        <v>641900</v>
      </c>
      <c r="G100" s="102">
        <v>5</v>
      </c>
      <c r="H100" s="102"/>
      <c r="I100" s="57" t="s">
        <v>50</v>
      </c>
      <c r="J100" s="99">
        <f t="shared" si="11"/>
        <v>0</v>
      </c>
    </row>
    <row r="101" spans="1:10" x14ac:dyDescent="0.2">
      <c r="A101" s="102" t="s">
        <v>272</v>
      </c>
      <c r="B101" s="47"/>
      <c r="C101" s="47"/>
      <c r="D101" s="168">
        <v>100</v>
      </c>
      <c r="E101" s="140">
        <f t="shared" si="12"/>
        <v>641901</v>
      </c>
      <c r="F101" s="140">
        <f t="shared" si="5"/>
        <v>642000</v>
      </c>
      <c r="G101" s="102">
        <v>5</v>
      </c>
      <c r="H101" s="102"/>
      <c r="I101" s="57" t="s">
        <v>50</v>
      </c>
      <c r="J101" s="99">
        <f t="shared" si="11"/>
        <v>0</v>
      </c>
    </row>
    <row r="102" spans="1:10" x14ac:dyDescent="0.2">
      <c r="A102" s="102" t="s">
        <v>273</v>
      </c>
      <c r="B102" s="47"/>
      <c r="C102" s="47"/>
      <c r="D102" s="168">
        <v>100</v>
      </c>
      <c r="E102" s="140">
        <f t="shared" si="12"/>
        <v>642001</v>
      </c>
      <c r="F102" s="140">
        <f t="shared" si="5"/>
        <v>642100</v>
      </c>
      <c r="G102" s="102">
        <v>5</v>
      </c>
      <c r="H102" s="102"/>
      <c r="I102" s="57" t="s">
        <v>50</v>
      </c>
      <c r="J102" s="99">
        <f t="shared" si="11"/>
        <v>0</v>
      </c>
    </row>
    <row r="103" spans="1:10" x14ac:dyDescent="0.2">
      <c r="A103" s="102" t="s">
        <v>274</v>
      </c>
      <c r="B103" s="47"/>
      <c r="C103" s="47"/>
      <c r="D103" s="168">
        <v>100</v>
      </c>
      <c r="E103" s="140">
        <f t="shared" si="12"/>
        <v>642101</v>
      </c>
      <c r="F103" s="140">
        <f t="shared" si="5"/>
        <v>642200</v>
      </c>
      <c r="G103" s="102">
        <v>5</v>
      </c>
      <c r="H103" s="102"/>
      <c r="I103" s="57" t="s">
        <v>50</v>
      </c>
      <c r="J103" s="99">
        <f t="shared" si="11"/>
        <v>0</v>
      </c>
    </row>
    <row r="104" spans="1:10" x14ac:dyDescent="0.2">
      <c r="A104" s="102" t="s">
        <v>275</v>
      </c>
      <c r="B104" s="47"/>
      <c r="C104" s="47"/>
      <c r="D104" s="168">
        <v>100</v>
      </c>
      <c r="E104" s="140">
        <f t="shared" si="12"/>
        <v>642201</v>
      </c>
      <c r="F104" s="140">
        <f t="shared" si="5"/>
        <v>642300</v>
      </c>
      <c r="G104" s="102">
        <v>5</v>
      </c>
      <c r="H104" s="102"/>
      <c r="I104" s="57" t="s">
        <v>50</v>
      </c>
      <c r="J104" s="99">
        <f t="shared" si="11"/>
        <v>0</v>
      </c>
    </row>
    <row r="105" spans="1:10" x14ac:dyDescent="0.2">
      <c r="A105" s="102" t="s">
        <v>276</v>
      </c>
      <c r="B105" s="47"/>
      <c r="C105" s="47"/>
      <c r="D105" s="168">
        <v>100</v>
      </c>
      <c r="E105" s="140">
        <f t="shared" si="12"/>
        <v>642301</v>
      </c>
      <c r="F105" s="140">
        <f t="shared" si="5"/>
        <v>642400</v>
      </c>
      <c r="G105" s="102">
        <v>5</v>
      </c>
      <c r="H105" s="102"/>
      <c r="I105" s="57" t="s">
        <v>50</v>
      </c>
      <c r="J105" s="99">
        <f t="shared" si="11"/>
        <v>0</v>
      </c>
    </row>
    <row r="106" spans="1:10" x14ac:dyDescent="0.2">
      <c r="A106" s="102" t="s">
        <v>305</v>
      </c>
      <c r="B106" s="47"/>
      <c r="C106" s="47"/>
      <c r="D106" s="168">
        <v>100</v>
      </c>
      <c r="E106" s="140">
        <f t="shared" si="12"/>
        <v>642401</v>
      </c>
      <c r="F106" s="140">
        <f t="shared" si="5"/>
        <v>642500</v>
      </c>
      <c r="G106" s="102">
        <v>5</v>
      </c>
      <c r="H106" s="102"/>
      <c r="I106" s="57" t="s">
        <v>50</v>
      </c>
      <c r="J106" s="99">
        <f t="shared" si="11"/>
        <v>0</v>
      </c>
    </row>
    <row r="107" spans="1:10" x14ac:dyDescent="0.2">
      <c r="A107" s="102" t="s">
        <v>784</v>
      </c>
      <c r="B107" s="47"/>
      <c r="C107" s="47"/>
      <c r="D107" s="168">
        <v>100</v>
      </c>
      <c r="E107" s="140">
        <f t="shared" si="12"/>
        <v>642501</v>
      </c>
      <c r="F107" s="140">
        <f t="shared" si="5"/>
        <v>642600</v>
      </c>
      <c r="G107" s="102">
        <v>5</v>
      </c>
      <c r="H107" s="102"/>
      <c r="I107" s="57" t="s">
        <v>50</v>
      </c>
      <c r="J107" s="99">
        <f t="shared" si="11"/>
        <v>0</v>
      </c>
    </row>
    <row r="108" spans="1:10" ht="15.75" thickBot="1" x14ac:dyDescent="0.25">
      <c r="A108" s="165" t="s">
        <v>306</v>
      </c>
      <c r="B108" s="103"/>
      <c r="C108" s="103"/>
      <c r="D108" s="168">
        <v>100</v>
      </c>
      <c r="E108" s="140">
        <f t="shared" si="12"/>
        <v>642601</v>
      </c>
      <c r="F108" s="140">
        <f t="shared" si="5"/>
        <v>642700</v>
      </c>
      <c r="G108" s="102">
        <v>5</v>
      </c>
      <c r="H108" s="167"/>
      <c r="I108" s="105" t="s">
        <v>50</v>
      </c>
      <c r="J108" s="106">
        <f t="shared" si="11"/>
        <v>0</v>
      </c>
    </row>
    <row r="109" spans="1:10" ht="15.75" x14ac:dyDescent="0.25">
      <c r="A109" s="49" t="s">
        <v>164</v>
      </c>
      <c r="B109" s="10"/>
      <c r="C109" s="10"/>
      <c r="D109" s="110">
        <f>SUM(D37:D108)</f>
        <v>5675</v>
      </c>
      <c r="E109" s="10"/>
      <c r="F109" s="10"/>
      <c r="G109" s="39"/>
      <c r="H109" s="39"/>
      <c r="I109" s="45"/>
      <c r="J109" s="39"/>
    </row>
    <row r="110" spans="1:10" ht="15.75" x14ac:dyDescent="0.25">
      <c r="A110" s="36" t="s">
        <v>165</v>
      </c>
      <c r="B110" s="10"/>
      <c r="C110" s="10"/>
      <c r="D110" s="110">
        <f>D33+D109</f>
        <v>11175</v>
      </c>
      <c r="E110" s="10"/>
      <c r="F110" s="10"/>
      <c r="G110" s="36">
        <f>SUM(G5:G108)</f>
        <v>510</v>
      </c>
      <c r="H110" s="36">
        <f>SUM(H5:H108)</f>
        <v>100</v>
      </c>
      <c r="I110" s="26"/>
      <c r="J110" s="36">
        <f>SUM(J5:J108)</f>
        <v>0</v>
      </c>
    </row>
    <row r="111" spans="1:10" x14ac:dyDescent="0.2">
      <c r="A111" s="10"/>
      <c r="B111" s="10"/>
      <c r="C111" s="10"/>
      <c r="E111" s="10"/>
      <c r="F111" s="10"/>
      <c r="G111"/>
      <c r="H111"/>
      <c r="I111" s="5"/>
      <c r="J111"/>
    </row>
    <row r="112" spans="1:10" x14ac:dyDescent="0.2">
      <c r="A112" s="10"/>
      <c r="B112" s="10"/>
      <c r="C112" s="10"/>
      <c r="E112" s="10"/>
      <c r="F112" s="10"/>
      <c r="G112"/>
      <c r="H112"/>
      <c r="I112" s="5"/>
      <c r="J112"/>
    </row>
    <row r="113" spans="1:10" x14ac:dyDescent="0.2">
      <c r="A113" s="50" t="s">
        <v>40</v>
      </c>
      <c r="B113"/>
      <c r="C113"/>
      <c r="D113" s="171">
        <f>F108-E5+1</f>
        <v>11175</v>
      </c>
      <c r="E113" s="10"/>
      <c r="F113" s="10"/>
      <c r="G113"/>
      <c r="H113"/>
      <c r="I113" s="5"/>
      <c r="J113"/>
    </row>
  </sheetData>
  <sheetProtection sheet="1" selectLockedCells="1"/>
  <mergeCells count="2">
    <mergeCell ref="E3:F3"/>
    <mergeCell ref="H1:I1"/>
  </mergeCells>
  <conditionalFormatting sqref="A5:J32 A37:J41 A44:J46 A49:J50 A53:J55 A58:J108">
    <cfRule type="expression" dxfId="13" priority="2">
      <formula>MOD(ROW(),2)=0</formula>
    </cfRule>
  </conditionalFormatting>
  <conditionalFormatting sqref="C5:D32 G5:H32 C37:D41 G37:H41 C44:D46 G44:H46 C49:D50 G49:H50 C53:D55 G53:H55 C58:D108 G58:H108">
    <cfRule type="cellIs" dxfId="12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  <ignoredErrors>
    <ignoredError sqref="J1" unlockedFormula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89"/>
  <sheetViews>
    <sheetView tabSelected="1" topLeftCell="A48" zoomScaleNormal="75" zoomScalePageLayoutView="75" workbookViewId="0">
      <selection activeCell="G70" sqref="G70"/>
    </sheetView>
  </sheetViews>
  <sheetFormatPr defaultColWidth="9.140625" defaultRowHeight="15" x14ac:dyDescent="0.2"/>
  <cols>
    <col min="1" max="1" width="41.42578125" style="7" customWidth="1"/>
    <col min="2" max="2" width="11" style="7" bestFit="1" customWidth="1"/>
    <col min="3" max="3" width="11" style="7" hidden="1" customWidth="1"/>
    <col min="4" max="4" width="9" style="7" bestFit="1" customWidth="1"/>
    <col min="5" max="6" width="9.140625" style="7" bestFit="1" customWidth="1"/>
    <col min="7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Totals!B44</f>
        <v>1053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x14ac:dyDescent="0.2">
      <c r="A5" s="147" t="s">
        <v>785</v>
      </c>
      <c r="B5" s="128">
        <v>316</v>
      </c>
      <c r="C5" s="108">
        <f>SUM(B5*0.8)</f>
        <v>252.8</v>
      </c>
      <c r="D5" s="109">
        <v>175</v>
      </c>
      <c r="E5" s="22">
        <f>SUM('HD37-JD3'!F108,1)</f>
        <v>642701</v>
      </c>
      <c r="F5" s="22">
        <f t="shared" ref="F5:F11" si="0">SUM(E5+D5-1)</f>
        <v>642875</v>
      </c>
      <c r="G5" s="212">
        <v>5</v>
      </c>
      <c r="H5" s="23"/>
      <c r="I5" s="57" t="s">
        <v>50</v>
      </c>
      <c r="J5" s="99">
        <f t="shared" ref="J5:J11" si="1">MOD(D5,25)</f>
        <v>0</v>
      </c>
    </row>
    <row r="6" spans="1:10" x14ac:dyDescent="0.2">
      <c r="A6" s="145" t="s">
        <v>786</v>
      </c>
      <c r="B6" s="128">
        <v>55</v>
      </c>
      <c r="C6" s="108">
        <f t="shared" ref="C6:C11" si="2">SUM(B6*0.8)</f>
        <v>44</v>
      </c>
      <c r="D6" s="109">
        <f t="shared" ref="D6:D11" si="3">MROUND(C6, 25)</f>
        <v>50</v>
      </c>
      <c r="E6" s="22">
        <f>SUM(F5+1)</f>
        <v>642876</v>
      </c>
      <c r="F6" s="22">
        <f t="shared" si="0"/>
        <v>642925</v>
      </c>
      <c r="G6" s="212">
        <v>5</v>
      </c>
      <c r="H6" s="23"/>
      <c r="I6" s="57" t="s">
        <v>50</v>
      </c>
      <c r="J6" s="99">
        <f t="shared" si="1"/>
        <v>0</v>
      </c>
    </row>
    <row r="7" spans="1:10" x14ac:dyDescent="0.2">
      <c r="A7" s="139" t="s">
        <v>787</v>
      </c>
      <c r="B7" s="128">
        <v>63</v>
      </c>
      <c r="C7" s="108">
        <f t="shared" si="2"/>
        <v>50.400000000000006</v>
      </c>
      <c r="D7" s="109">
        <f t="shared" si="3"/>
        <v>50</v>
      </c>
      <c r="E7" s="22">
        <f t="shared" ref="E7:E11" si="4">SUM(F6+1)</f>
        <v>642926</v>
      </c>
      <c r="F7" s="22">
        <f t="shared" si="0"/>
        <v>642975</v>
      </c>
      <c r="G7" s="212">
        <v>5</v>
      </c>
      <c r="H7" s="23"/>
      <c r="I7" s="57" t="s">
        <v>50</v>
      </c>
      <c r="J7" s="99">
        <f t="shared" si="1"/>
        <v>0</v>
      </c>
    </row>
    <row r="8" spans="1:10" x14ac:dyDescent="0.2">
      <c r="A8" s="139" t="s">
        <v>788</v>
      </c>
      <c r="B8" s="128">
        <v>201</v>
      </c>
      <c r="C8" s="108">
        <f t="shared" si="2"/>
        <v>160.80000000000001</v>
      </c>
      <c r="D8" s="109">
        <f t="shared" si="3"/>
        <v>150</v>
      </c>
      <c r="E8" s="22">
        <f t="shared" si="4"/>
        <v>642976</v>
      </c>
      <c r="F8" s="22">
        <f t="shared" si="0"/>
        <v>643125</v>
      </c>
      <c r="G8" s="212">
        <v>5</v>
      </c>
      <c r="H8" s="23"/>
      <c r="I8" s="57" t="s">
        <v>50</v>
      </c>
      <c r="J8" s="99">
        <f t="shared" si="1"/>
        <v>0</v>
      </c>
    </row>
    <row r="9" spans="1:10" x14ac:dyDescent="0.2">
      <c r="A9" s="147" t="s">
        <v>789</v>
      </c>
      <c r="B9" s="137">
        <v>154</v>
      </c>
      <c r="C9" s="108">
        <f t="shared" si="2"/>
        <v>123.2</v>
      </c>
      <c r="D9" s="109">
        <f t="shared" si="3"/>
        <v>125</v>
      </c>
      <c r="E9" s="22">
        <f t="shared" si="4"/>
        <v>643126</v>
      </c>
      <c r="F9" s="22">
        <f t="shared" si="0"/>
        <v>643250</v>
      </c>
      <c r="G9" s="212">
        <v>5</v>
      </c>
      <c r="H9" s="23"/>
      <c r="I9" s="57" t="s">
        <v>50</v>
      </c>
      <c r="J9" s="99">
        <f t="shared" si="1"/>
        <v>0</v>
      </c>
    </row>
    <row r="10" spans="1:10" x14ac:dyDescent="0.2">
      <c r="A10" s="145" t="s">
        <v>186</v>
      </c>
      <c r="B10" s="137">
        <v>97</v>
      </c>
      <c r="C10" s="108">
        <f t="shared" si="2"/>
        <v>77.600000000000009</v>
      </c>
      <c r="D10" s="109">
        <v>125</v>
      </c>
      <c r="E10" s="22">
        <f t="shared" si="4"/>
        <v>643251</v>
      </c>
      <c r="F10" s="22">
        <f t="shared" si="0"/>
        <v>643375</v>
      </c>
      <c r="G10" s="212">
        <v>5</v>
      </c>
      <c r="H10" s="23"/>
      <c r="I10" s="57" t="s">
        <v>50</v>
      </c>
      <c r="J10" s="99">
        <f t="shared" si="1"/>
        <v>0</v>
      </c>
    </row>
    <row r="11" spans="1:10" ht="15.75" thickBot="1" x14ac:dyDescent="0.25">
      <c r="A11" s="157" t="s">
        <v>790</v>
      </c>
      <c r="B11" s="138">
        <v>130</v>
      </c>
      <c r="C11" s="124">
        <f t="shared" si="2"/>
        <v>104</v>
      </c>
      <c r="D11" s="126">
        <f t="shared" si="3"/>
        <v>100</v>
      </c>
      <c r="E11" s="104">
        <f t="shared" si="4"/>
        <v>643376</v>
      </c>
      <c r="F11" s="104">
        <f t="shared" si="0"/>
        <v>643475</v>
      </c>
      <c r="G11" s="213">
        <v>5</v>
      </c>
      <c r="H11" s="111"/>
      <c r="I11" s="105" t="s">
        <v>50</v>
      </c>
      <c r="J11" s="106">
        <f t="shared" si="1"/>
        <v>0</v>
      </c>
    </row>
    <row r="12" spans="1:10" ht="15.75" x14ac:dyDescent="0.25">
      <c r="A12" s="49" t="s">
        <v>166</v>
      </c>
      <c r="B12" s="31">
        <f>SUM(B5:B11)</f>
        <v>1016</v>
      </c>
      <c r="C12" s="31"/>
      <c r="D12" s="110">
        <f>SUM(D5:D11)</f>
        <v>775</v>
      </c>
      <c r="E12" s="10"/>
      <c r="F12" s="10"/>
      <c r="G12" s="7"/>
      <c r="H12" s="7"/>
      <c r="I12" s="37"/>
      <c r="J12" s="10"/>
    </row>
    <row r="13" spans="1:10" ht="15.75" x14ac:dyDescent="0.25">
      <c r="A13" s="10"/>
      <c r="B13" s="10"/>
      <c r="C13" s="10"/>
      <c r="E13" s="10"/>
      <c r="F13" s="10"/>
      <c r="G13" s="7"/>
      <c r="H13" s="4"/>
      <c r="I13" s="37"/>
      <c r="J13" s="10"/>
    </row>
    <row r="14" spans="1:10" ht="16.5" thickBot="1" x14ac:dyDescent="0.3">
      <c r="A14" s="53" t="s">
        <v>6</v>
      </c>
      <c r="B14" s="10"/>
      <c r="C14" s="10"/>
      <c r="E14" s="10"/>
      <c r="F14" s="10"/>
      <c r="G14" s="7"/>
      <c r="H14" s="7"/>
      <c r="I14" s="37"/>
      <c r="J14" s="10"/>
    </row>
    <row r="15" spans="1:10" ht="15.75" x14ac:dyDescent="0.25">
      <c r="A15" s="36" t="s">
        <v>31</v>
      </c>
      <c r="B15" s="10"/>
      <c r="C15" s="10"/>
      <c r="E15" s="10"/>
      <c r="F15" s="10"/>
      <c r="G15" s="7"/>
      <c r="H15" s="7"/>
      <c r="I15" s="37"/>
      <c r="J15" s="10"/>
    </row>
    <row r="16" spans="1:10" s="20" customFormat="1" x14ac:dyDescent="0.2">
      <c r="A16" s="47" t="s">
        <v>8</v>
      </c>
      <c r="B16" s="47"/>
      <c r="C16" s="47"/>
      <c r="D16" s="23">
        <v>50</v>
      </c>
      <c r="E16" s="22">
        <f>SUM(F11+1)</f>
        <v>643476</v>
      </c>
      <c r="F16" s="22">
        <f t="shared" ref="F16:F84" si="5">SUM(E16+D16-1)</f>
        <v>643525</v>
      </c>
      <c r="G16" s="23">
        <v>15</v>
      </c>
      <c r="H16" s="23"/>
      <c r="I16" s="57" t="s">
        <v>47</v>
      </c>
      <c r="J16" s="99">
        <f t="shared" ref="J16:J23" si="6">MOD(D16,25)</f>
        <v>0</v>
      </c>
    </row>
    <row r="17" spans="1:10" s="18" customFormat="1" x14ac:dyDescent="0.2">
      <c r="A17" s="47" t="s">
        <v>9</v>
      </c>
      <c r="B17" s="47"/>
      <c r="C17" s="47"/>
      <c r="D17" s="23">
        <v>25</v>
      </c>
      <c r="E17" s="22">
        <f>SUM(F16+1)</f>
        <v>643526</v>
      </c>
      <c r="F17" s="22">
        <f t="shared" si="5"/>
        <v>643550</v>
      </c>
      <c r="G17" s="23">
        <v>5</v>
      </c>
      <c r="H17" s="23"/>
      <c r="I17" s="57" t="s">
        <v>47</v>
      </c>
      <c r="J17" s="99">
        <f t="shared" si="6"/>
        <v>0</v>
      </c>
    </row>
    <row r="18" spans="1:10" x14ac:dyDescent="0.2">
      <c r="A18" s="47" t="s">
        <v>14</v>
      </c>
      <c r="B18" s="47"/>
      <c r="C18" s="47"/>
      <c r="D18" s="23">
        <v>25</v>
      </c>
      <c r="E18" s="22">
        <f t="shared" ref="E18:E20" si="7">SUM(F17+1)</f>
        <v>643551</v>
      </c>
      <c r="F18" s="22">
        <f t="shared" si="5"/>
        <v>643575</v>
      </c>
      <c r="G18" s="23">
        <v>5</v>
      </c>
      <c r="H18" s="23"/>
      <c r="I18" s="57" t="s">
        <v>47</v>
      </c>
      <c r="J18" s="99">
        <f t="shared" si="6"/>
        <v>0</v>
      </c>
    </row>
    <row r="19" spans="1:10" x14ac:dyDescent="0.2">
      <c r="A19" s="47" t="s">
        <v>260</v>
      </c>
      <c r="B19" s="47"/>
      <c r="C19" s="47"/>
      <c r="D19" s="23">
        <v>25</v>
      </c>
      <c r="E19" s="22">
        <f t="shared" si="7"/>
        <v>643576</v>
      </c>
      <c r="F19" s="22">
        <f t="shared" si="5"/>
        <v>643600</v>
      </c>
      <c r="G19" s="23">
        <v>5</v>
      </c>
      <c r="H19" s="23"/>
      <c r="I19" s="57" t="s">
        <v>47</v>
      </c>
      <c r="J19" s="99">
        <f t="shared" si="6"/>
        <v>0</v>
      </c>
    </row>
    <row r="20" spans="1:10" x14ac:dyDescent="0.2">
      <c r="A20" s="47" t="s">
        <v>852</v>
      </c>
      <c r="B20" s="47"/>
      <c r="C20" s="47"/>
      <c r="D20" s="23">
        <v>25</v>
      </c>
      <c r="E20" s="22">
        <f t="shared" si="7"/>
        <v>643601</v>
      </c>
      <c r="F20" s="22">
        <f t="shared" si="5"/>
        <v>643625</v>
      </c>
      <c r="G20" s="23">
        <v>5</v>
      </c>
      <c r="H20" s="23"/>
      <c r="I20" s="57" t="s">
        <v>47</v>
      </c>
      <c r="J20" s="99">
        <f t="shared" si="6"/>
        <v>0</v>
      </c>
    </row>
    <row r="21" spans="1:10" x14ac:dyDescent="0.2">
      <c r="A21" s="10"/>
      <c r="B21" s="10"/>
      <c r="C21" s="10"/>
      <c r="E21" s="27"/>
      <c r="F21" s="27"/>
      <c r="G21" s="7"/>
      <c r="H21" s="7"/>
      <c r="I21" s="37"/>
      <c r="J21" s="34"/>
    </row>
    <row r="22" spans="1:10" ht="15.75" x14ac:dyDescent="0.25">
      <c r="A22" s="36" t="s">
        <v>343</v>
      </c>
      <c r="B22" s="10"/>
      <c r="C22" s="10"/>
      <c r="E22" s="27"/>
      <c r="F22" s="27"/>
      <c r="G22" s="7"/>
      <c r="H22" s="7"/>
      <c r="I22" s="37"/>
      <c r="J22" s="34"/>
    </row>
    <row r="23" spans="1:10" x14ac:dyDescent="0.2">
      <c r="A23" s="47" t="s">
        <v>345</v>
      </c>
      <c r="B23" s="47"/>
      <c r="C23" s="47"/>
      <c r="D23" s="23">
        <v>25</v>
      </c>
      <c r="E23" s="22">
        <f>SUM(F20+1)</f>
        <v>643626</v>
      </c>
      <c r="F23" s="22">
        <f t="shared" si="5"/>
        <v>643650</v>
      </c>
      <c r="G23" s="23">
        <v>5</v>
      </c>
      <c r="H23" s="23"/>
      <c r="I23" s="57" t="s">
        <v>344</v>
      </c>
      <c r="J23" s="99">
        <f t="shared" si="6"/>
        <v>0</v>
      </c>
    </row>
    <row r="24" spans="1:10" x14ac:dyDescent="0.2">
      <c r="A24" s="10"/>
      <c r="B24" s="10"/>
      <c r="C24" s="10"/>
      <c r="E24" s="27"/>
      <c r="F24" s="27"/>
      <c r="G24" s="7"/>
      <c r="H24" s="7"/>
      <c r="I24" s="37"/>
      <c r="J24" s="40"/>
    </row>
    <row r="25" spans="1:10" ht="15.75" x14ac:dyDescent="0.25">
      <c r="A25" s="36" t="s">
        <v>32</v>
      </c>
      <c r="B25" s="10"/>
      <c r="C25" s="10"/>
      <c r="E25" s="27"/>
      <c r="F25" s="27"/>
      <c r="G25" s="7"/>
      <c r="H25" s="7"/>
      <c r="I25" s="37"/>
      <c r="J25" s="40"/>
    </row>
    <row r="26" spans="1:10" x14ac:dyDescent="0.2">
      <c r="A26" s="47" t="s">
        <v>10</v>
      </c>
      <c r="B26" s="47"/>
      <c r="C26" s="47"/>
      <c r="D26" s="23">
        <v>50</v>
      </c>
      <c r="E26" s="22">
        <f>SUM(F23+1)</f>
        <v>643651</v>
      </c>
      <c r="F26" s="22">
        <f t="shared" ref="F26:F27" si="8">SUM(E26+D26-1)</f>
        <v>643700</v>
      </c>
      <c r="G26" s="23">
        <v>5</v>
      </c>
      <c r="H26" s="23"/>
      <c r="I26" s="57" t="s">
        <v>49</v>
      </c>
      <c r="J26" s="158">
        <f t="shared" ref="J26:J27" si="9">MOD(D26,25)</f>
        <v>0</v>
      </c>
    </row>
    <row r="27" spans="1:10" x14ac:dyDescent="0.2">
      <c r="A27" s="47" t="s">
        <v>182</v>
      </c>
      <c r="B27" s="47"/>
      <c r="C27" s="47"/>
      <c r="D27" s="23">
        <v>25</v>
      </c>
      <c r="E27" s="22">
        <f t="shared" ref="E27" si="10">SUM(F26+1)</f>
        <v>643701</v>
      </c>
      <c r="F27" s="22">
        <f t="shared" si="8"/>
        <v>643725</v>
      </c>
      <c r="G27" s="23">
        <v>5</v>
      </c>
      <c r="H27" s="23"/>
      <c r="I27" s="57" t="s">
        <v>49</v>
      </c>
      <c r="J27" s="158">
        <f t="shared" si="9"/>
        <v>0</v>
      </c>
    </row>
    <row r="28" spans="1:10" x14ac:dyDescent="0.2">
      <c r="A28" s="10"/>
      <c r="B28" s="10"/>
      <c r="C28" s="10"/>
      <c r="E28" s="27"/>
      <c r="F28" s="27"/>
      <c r="G28" s="7"/>
      <c r="H28" s="7"/>
      <c r="I28" s="37"/>
      <c r="J28" s="39"/>
    </row>
    <row r="29" spans="1:10" ht="15.75" x14ac:dyDescent="0.25">
      <c r="A29" s="36" t="s">
        <v>30</v>
      </c>
      <c r="B29" s="10"/>
      <c r="C29" s="10"/>
      <c r="E29" s="27"/>
      <c r="F29" s="27"/>
      <c r="G29" s="7"/>
      <c r="H29" s="7"/>
      <c r="I29" s="37"/>
      <c r="J29" s="40"/>
    </row>
    <row r="30" spans="1:10" x14ac:dyDescent="0.2">
      <c r="A30" s="47" t="s">
        <v>7</v>
      </c>
      <c r="B30" s="47"/>
      <c r="C30" s="47"/>
      <c r="D30" s="23">
        <v>25</v>
      </c>
      <c r="E30" s="22">
        <f>SUM(F27+1)</f>
        <v>643726</v>
      </c>
      <c r="F30" s="22">
        <f>SUM(E30+D30-1)</f>
        <v>643750</v>
      </c>
      <c r="G30" s="23">
        <v>5</v>
      </c>
      <c r="H30" s="23"/>
      <c r="I30" s="57" t="s">
        <v>48</v>
      </c>
      <c r="J30" s="158">
        <f>MOD(D30,25)</f>
        <v>0</v>
      </c>
    </row>
    <row r="31" spans="1:10" x14ac:dyDescent="0.2">
      <c r="A31" s="47" t="s">
        <v>34</v>
      </c>
      <c r="B31" s="47"/>
      <c r="C31" s="47"/>
      <c r="D31" s="23">
        <v>25</v>
      </c>
      <c r="E31" s="22">
        <f>SUM(F30+1)</f>
        <v>643751</v>
      </c>
      <c r="F31" s="22">
        <f>SUM(E31+D31-1)</f>
        <v>643775</v>
      </c>
      <c r="G31" s="23">
        <v>5</v>
      </c>
      <c r="H31" s="23"/>
      <c r="I31" s="57" t="s">
        <v>48</v>
      </c>
      <c r="J31" s="158">
        <f>MOD(D31,25)</f>
        <v>0</v>
      </c>
    </row>
    <row r="32" spans="1:10" x14ac:dyDescent="0.2">
      <c r="A32" s="47" t="s">
        <v>508</v>
      </c>
      <c r="B32" s="47"/>
      <c r="C32" s="47"/>
      <c r="D32" s="23">
        <v>25</v>
      </c>
      <c r="E32" s="22">
        <f>SUM(F31+1)</f>
        <v>643776</v>
      </c>
      <c r="F32" s="22">
        <f>SUM(E32+D32-1)</f>
        <v>643800</v>
      </c>
      <c r="G32" s="23">
        <v>5</v>
      </c>
      <c r="H32" s="23"/>
      <c r="I32" s="57" t="s">
        <v>48</v>
      </c>
      <c r="J32" s="158">
        <f>MOD(D32,25)</f>
        <v>0</v>
      </c>
    </row>
    <row r="33" spans="1:10" x14ac:dyDescent="0.2">
      <c r="A33" s="10"/>
      <c r="B33" s="10"/>
      <c r="C33" s="10"/>
      <c r="E33" s="27"/>
      <c r="F33" s="27"/>
      <c r="G33" s="7"/>
      <c r="H33" s="7"/>
      <c r="I33" s="37"/>
      <c r="J33" s="34"/>
    </row>
    <row r="34" spans="1:10" ht="15.75" x14ac:dyDescent="0.25">
      <c r="A34" s="36" t="s">
        <v>33</v>
      </c>
      <c r="B34" s="10"/>
      <c r="C34" s="10"/>
      <c r="E34" s="27"/>
      <c r="F34" s="27"/>
      <c r="G34" s="7"/>
      <c r="H34" s="7"/>
      <c r="I34" s="37"/>
      <c r="J34" s="34"/>
    </row>
    <row r="35" spans="1:10" x14ac:dyDescent="0.2">
      <c r="A35" s="102" t="s">
        <v>11</v>
      </c>
      <c r="B35" s="47"/>
      <c r="C35" s="47"/>
      <c r="D35" s="10">
        <v>25</v>
      </c>
      <c r="E35" s="140">
        <f>SUM(F32+1)</f>
        <v>643801</v>
      </c>
      <c r="F35" s="140">
        <f t="shared" si="5"/>
        <v>643825</v>
      </c>
      <c r="G35" s="102">
        <v>25</v>
      </c>
      <c r="H35" s="102">
        <v>100</v>
      </c>
      <c r="I35" s="57" t="s">
        <v>50</v>
      </c>
      <c r="J35" s="99">
        <f t="shared" ref="J35:J84" si="11">MOD(D35,25)</f>
        <v>0</v>
      </c>
    </row>
    <row r="36" spans="1:10" x14ac:dyDescent="0.2">
      <c r="A36" s="102" t="s">
        <v>12</v>
      </c>
      <c r="B36" s="47"/>
      <c r="C36" s="47"/>
      <c r="D36" s="10">
        <v>25</v>
      </c>
      <c r="E36" s="140">
        <f>SUM(F35+1)</f>
        <v>643826</v>
      </c>
      <c r="F36" s="140">
        <f t="shared" si="5"/>
        <v>643850</v>
      </c>
      <c r="G36" s="102">
        <v>25</v>
      </c>
      <c r="H36" s="102"/>
      <c r="I36" s="57" t="s">
        <v>50</v>
      </c>
      <c r="J36" s="99">
        <f t="shared" si="11"/>
        <v>0</v>
      </c>
    </row>
    <row r="37" spans="1:10" x14ac:dyDescent="0.2">
      <c r="A37" s="102" t="s">
        <v>778</v>
      </c>
      <c r="B37" s="47"/>
      <c r="C37" s="47"/>
      <c r="D37" s="10">
        <v>100</v>
      </c>
      <c r="E37" s="140">
        <f t="shared" ref="E37:E84" si="12">SUM(F36+1)</f>
        <v>643851</v>
      </c>
      <c r="F37" s="140">
        <f t="shared" si="5"/>
        <v>643950</v>
      </c>
      <c r="G37" s="102">
        <v>5</v>
      </c>
      <c r="H37" s="102"/>
      <c r="I37" s="57" t="s">
        <v>50</v>
      </c>
      <c r="J37" s="99">
        <f t="shared" si="11"/>
        <v>0</v>
      </c>
    </row>
    <row r="38" spans="1:10" x14ac:dyDescent="0.2">
      <c r="A38" s="102" t="s">
        <v>779</v>
      </c>
      <c r="B38" s="47"/>
      <c r="C38" s="47"/>
      <c r="D38" s="10">
        <v>100</v>
      </c>
      <c r="E38" s="140">
        <f t="shared" si="12"/>
        <v>643951</v>
      </c>
      <c r="F38" s="140">
        <f t="shared" si="5"/>
        <v>644050</v>
      </c>
      <c r="G38" s="102">
        <v>5</v>
      </c>
      <c r="H38" s="102"/>
      <c r="I38" s="57" t="s">
        <v>50</v>
      </c>
      <c r="J38" s="158">
        <f t="shared" si="11"/>
        <v>0</v>
      </c>
    </row>
    <row r="39" spans="1:10" x14ac:dyDescent="0.2">
      <c r="A39" s="102" t="s">
        <v>291</v>
      </c>
      <c r="B39" s="84"/>
      <c r="C39" s="84"/>
      <c r="D39" s="7">
        <v>100</v>
      </c>
      <c r="E39" s="140">
        <f t="shared" si="12"/>
        <v>644051</v>
      </c>
      <c r="F39" s="140">
        <f t="shared" si="5"/>
        <v>644150</v>
      </c>
      <c r="G39" s="102">
        <v>5</v>
      </c>
      <c r="H39" s="102"/>
      <c r="I39" s="57" t="s">
        <v>50</v>
      </c>
      <c r="J39" s="158">
        <f t="shared" si="11"/>
        <v>0</v>
      </c>
    </row>
    <row r="40" spans="1:10" x14ac:dyDescent="0.2">
      <c r="A40" s="102" t="s">
        <v>292</v>
      </c>
      <c r="B40" s="84"/>
      <c r="C40" s="84"/>
      <c r="D40" s="7">
        <v>100</v>
      </c>
      <c r="E40" s="140">
        <f t="shared" si="12"/>
        <v>644151</v>
      </c>
      <c r="F40" s="140">
        <f t="shared" si="5"/>
        <v>644250</v>
      </c>
      <c r="G40" s="102">
        <v>5</v>
      </c>
      <c r="H40" s="102"/>
      <c r="I40" s="57" t="s">
        <v>50</v>
      </c>
      <c r="J40" s="158">
        <f t="shared" si="11"/>
        <v>0</v>
      </c>
    </row>
    <row r="41" spans="1:10" x14ac:dyDescent="0.2">
      <c r="A41" s="102" t="s">
        <v>293</v>
      </c>
      <c r="B41" s="84"/>
      <c r="C41" s="84"/>
      <c r="D41" s="7">
        <v>100</v>
      </c>
      <c r="E41" s="140">
        <f t="shared" si="12"/>
        <v>644251</v>
      </c>
      <c r="F41" s="140">
        <f t="shared" si="5"/>
        <v>644350</v>
      </c>
      <c r="G41" s="102">
        <v>5</v>
      </c>
      <c r="H41" s="102"/>
      <c r="I41" s="57" t="s">
        <v>50</v>
      </c>
      <c r="J41" s="158">
        <f t="shared" si="11"/>
        <v>0</v>
      </c>
    </row>
    <row r="42" spans="1:10" x14ac:dyDescent="0.2">
      <c r="A42" s="102" t="s">
        <v>780</v>
      </c>
      <c r="B42" s="84"/>
      <c r="C42" s="84"/>
      <c r="D42" s="7">
        <v>100</v>
      </c>
      <c r="E42" s="140">
        <f t="shared" si="12"/>
        <v>644351</v>
      </c>
      <c r="F42" s="140">
        <f t="shared" si="5"/>
        <v>644450</v>
      </c>
      <c r="G42" s="102">
        <v>5</v>
      </c>
      <c r="H42" s="102"/>
      <c r="I42" s="57" t="s">
        <v>50</v>
      </c>
      <c r="J42" s="158">
        <f t="shared" si="11"/>
        <v>0</v>
      </c>
    </row>
    <row r="43" spans="1:10" x14ac:dyDescent="0.2">
      <c r="A43" s="102" t="s">
        <v>294</v>
      </c>
      <c r="B43" s="47"/>
      <c r="C43" s="47"/>
      <c r="D43" s="10">
        <v>100</v>
      </c>
      <c r="E43" s="140">
        <f t="shared" si="12"/>
        <v>644451</v>
      </c>
      <c r="F43" s="140">
        <f t="shared" si="5"/>
        <v>644550</v>
      </c>
      <c r="G43" s="102">
        <v>5</v>
      </c>
      <c r="H43" s="102"/>
      <c r="I43" s="57" t="s">
        <v>50</v>
      </c>
      <c r="J43" s="158">
        <f t="shared" si="11"/>
        <v>0</v>
      </c>
    </row>
    <row r="44" spans="1:10" x14ac:dyDescent="0.2">
      <c r="A44" s="102" t="s">
        <v>295</v>
      </c>
      <c r="B44" s="23"/>
      <c r="C44" s="23"/>
      <c r="D44" s="7">
        <v>100</v>
      </c>
      <c r="E44" s="140">
        <f t="shared" si="12"/>
        <v>644551</v>
      </c>
      <c r="F44" s="140">
        <f t="shared" si="5"/>
        <v>644650</v>
      </c>
      <c r="G44" s="102">
        <v>5</v>
      </c>
      <c r="H44" s="102"/>
      <c r="I44" s="57" t="s">
        <v>50</v>
      </c>
      <c r="J44" s="158">
        <f t="shared" si="11"/>
        <v>0</v>
      </c>
    </row>
    <row r="45" spans="1:10" x14ac:dyDescent="0.2">
      <c r="A45" s="102" t="s">
        <v>296</v>
      </c>
      <c r="B45" s="23"/>
      <c r="C45" s="23"/>
      <c r="D45" s="7">
        <v>100</v>
      </c>
      <c r="E45" s="140">
        <f t="shared" si="12"/>
        <v>644651</v>
      </c>
      <c r="F45" s="140">
        <f t="shared" si="5"/>
        <v>644750</v>
      </c>
      <c r="G45" s="102">
        <v>5</v>
      </c>
      <c r="H45" s="102"/>
      <c r="I45" s="57" t="s">
        <v>50</v>
      </c>
      <c r="J45" s="158">
        <f t="shared" si="11"/>
        <v>0</v>
      </c>
    </row>
    <row r="46" spans="1:10" x14ac:dyDescent="0.2">
      <c r="A46" s="102" t="s">
        <v>297</v>
      </c>
      <c r="B46" s="23"/>
      <c r="C46" s="23"/>
      <c r="D46" s="7">
        <v>100</v>
      </c>
      <c r="E46" s="140">
        <f t="shared" si="12"/>
        <v>644751</v>
      </c>
      <c r="F46" s="140">
        <f t="shared" si="5"/>
        <v>644850</v>
      </c>
      <c r="G46" s="102">
        <v>5</v>
      </c>
      <c r="H46" s="102"/>
      <c r="I46" s="57" t="s">
        <v>50</v>
      </c>
      <c r="J46" s="158">
        <f t="shared" si="11"/>
        <v>0</v>
      </c>
    </row>
    <row r="47" spans="1:10" x14ac:dyDescent="0.2">
      <c r="A47" s="102" t="s">
        <v>781</v>
      </c>
      <c r="B47" s="23"/>
      <c r="C47" s="23"/>
      <c r="D47" s="7">
        <v>100</v>
      </c>
      <c r="E47" s="140">
        <f t="shared" si="12"/>
        <v>644851</v>
      </c>
      <c r="F47" s="140">
        <f t="shared" si="5"/>
        <v>644950</v>
      </c>
      <c r="G47" s="102">
        <v>5</v>
      </c>
      <c r="H47" s="102"/>
      <c r="I47" s="57" t="s">
        <v>50</v>
      </c>
      <c r="J47" s="158">
        <f t="shared" si="11"/>
        <v>0</v>
      </c>
    </row>
    <row r="48" spans="1:10" x14ac:dyDescent="0.2">
      <c r="A48" s="102" t="s">
        <v>298</v>
      </c>
      <c r="B48" s="23"/>
      <c r="C48" s="23"/>
      <c r="D48" s="7">
        <v>100</v>
      </c>
      <c r="E48" s="140">
        <f t="shared" si="12"/>
        <v>644951</v>
      </c>
      <c r="F48" s="140">
        <f t="shared" si="5"/>
        <v>645050</v>
      </c>
      <c r="G48" s="102">
        <v>5</v>
      </c>
      <c r="H48" s="102"/>
      <c r="I48" s="57" t="s">
        <v>50</v>
      </c>
      <c r="J48" s="158">
        <f t="shared" si="11"/>
        <v>0</v>
      </c>
    </row>
    <row r="49" spans="1:10" x14ac:dyDescent="0.2">
      <c r="A49" s="102" t="s">
        <v>299</v>
      </c>
      <c r="B49" s="23"/>
      <c r="C49" s="23"/>
      <c r="D49" s="7">
        <v>100</v>
      </c>
      <c r="E49" s="140">
        <f t="shared" si="12"/>
        <v>645051</v>
      </c>
      <c r="F49" s="140">
        <f t="shared" si="5"/>
        <v>645150</v>
      </c>
      <c r="G49" s="102">
        <v>5</v>
      </c>
      <c r="H49" s="102"/>
      <c r="I49" s="57" t="s">
        <v>50</v>
      </c>
      <c r="J49" s="158">
        <f t="shared" si="11"/>
        <v>0</v>
      </c>
    </row>
    <row r="50" spans="1:10" x14ac:dyDescent="0.2">
      <c r="A50" s="102" t="s">
        <v>300</v>
      </c>
      <c r="B50" s="23"/>
      <c r="C50" s="23"/>
      <c r="D50" s="7">
        <v>100</v>
      </c>
      <c r="E50" s="140">
        <f t="shared" si="12"/>
        <v>645151</v>
      </c>
      <c r="F50" s="140">
        <f t="shared" si="5"/>
        <v>645250</v>
      </c>
      <c r="G50" s="102">
        <v>5</v>
      </c>
      <c r="H50" s="102"/>
      <c r="I50" s="57" t="s">
        <v>50</v>
      </c>
      <c r="J50" s="158">
        <f t="shared" si="11"/>
        <v>0</v>
      </c>
    </row>
    <row r="51" spans="1:10" x14ac:dyDescent="0.2">
      <c r="A51" s="102" t="s">
        <v>307</v>
      </c>
      <c r="B51" s="23"/>
      <c r="C51" s="23"/>
      <c r="D51" s="7">
        <v>100</v>
      </c>
      <c r="E51" s="140">
        <f t="shared" si="12"/>
        <v>645251</v>
      </c>
      <c r="F51" s="140">
        <f t="shared" si="5"/>
        <v>645350</v>
      </c>
      <c r="G51" s="102">
        <v>5</v>
      </c>
      <c r="H51" s="102"/>
      <c r="I51" s="57" t="s">
        <v>50</v>
      </c>
      <c r="J51" s="158">
        <f t="shared" si="11"/>
        <v>0</v>
      </c>
    </row>
    <row r="52" spans="1:10" x14ac:dyDescent="0.2">
      <c r="A52" s="102" t="s">
        <v>301</v>
      </c>
      <c r="B52" s="23"/>
      <c r="C52" s="23"/>
      <c r="D52" s="7">
        <v>100</v>
      </c>
      <c r="E52" s="140">
        <f t="shared" si="12"/>
        <v>645351</v>
      </c>
      <c r="F52" s="140">
        <f t="shared" si="5"/>
        <v>645450</v>
      </c>
      <c r="G52" s="102">
        <v>5</v>
      </c>
      <c r="H52" s="102"/>
      <c r="I52" s="57" t="s">
        <v>50</v>
      </c>
      <c r="J52" s="158">
        <f t="shared" si="11"/>
        <v>0</v>
      </c>
    </row>
    <row r="53" spans="1:10" x14ac:dyDescent="0.2">
      <c r="A53" s="102" t="s">
        <v>302</v>
      </c>
      <c r="B53" s="23"/>
      <c r="C53" s="23"/>
      <c r="D53" s="7">
        <v>100</v>
      </c>
      <c r="E53" s="140">
        <f t="shared" si="12"/>
        <v>645451</v>
      </c>
      <c r="F53" s="140">
        <f t="shared" si="5"/>
        <v>645550</v>
      </c>
      <c r="G53" s="102">
        <v>5</v>
      </c>
      <c r="H53" s="102"/>
      <c r="I53" s="57" t="s">
        <v>50</v>
      </c>
      <c r="J53" s="158">
        <f t="shared" si="11"/>
        <v>0</v>
      </c>
    </row>
    <row r="54" spans="1:10" x14ac:dyDescent="0.2">
      <c r="A54" s="102" t="s">
        <v>303</v>
      </c>
      <c r="B54" s="23"/>
      <c r="C54" s="23"/>
      <c r="D54" s="7">
        <v>100</v>
      </c>
      <c r="E54" s="140">
        <f t="shared" si="12"/>
        <v>645551</v>
      </c>
      <c r="F54" s="140">
        <f t="shared" si="5"/>
        <v>645650</v>
      </c>
      <c r="G54" s="102">
        <v>5</v>
      </c>
      <c r="H54" s="102"/>
      <c r="I54" s="57" t="s">
        <v>50</v>
      </c>
      <c r="J54" s="158">
        <f t="shared" si="11"/>
        <v>0</v>
      </c>
    </row>
    <row r="55" spans="1:10" x14ac:dyDescent="0.2">
      <c r="A55" s="102" t="s">
        <v>782</v>
      </c>
      <c r="B55" s="23"/>
      <c r="C55" s="23"/>
      <c r="D55" s="7">
        <v>100</v>
      </c>
      <c r="E55" s="140">
        <f t="shared" si="12"/>
        <v>645651</v>
      </c>
      <c r="F55" s="140">
        <f t="shared" si="5"/>
        <v>645750</v>
      </c>
      <c r="G55" s="102">
        <v>5</v>
      </c>
      <c r="H55" s="102"/>
      <c r="I55" s="57" t="s">
        <v>50</v>
      </c>
      <c r="J55" s="158">
        <f t="shared" si="11"/>
        <v>0</v>
      </c>
    </row>
    <row r="56" spans="1:10" x14ac:dyDescent="0.2">
      <c r="A56" s="102" t="s">
        <v>304</v>
      </c>
      <c r="B56" s="23"/>
      <c r="C56" s="23"/>
      <c r="D56" s="7">
        <v>100</v>
      </c>
      <c r="E56" s="140">
        <f t="shared" si="12"/>
        <v>645751</v>
      </c>
      <c r="F56" s="140">
        <f t="shared" si="5"/>
        <v>645850</v>
      </c>
      <c r="G56" s="102">
        <v>5</v>
      </c>
      <c r="H56" s="102"/>
      <c r="I56" s="57" t="s">
        <v>50</v>
      </c>
      <c r="J56" s="158">
        <f t="shared" si="11"/>
        <v>0</v>
      </c>
    </row>
    <row r="57" spans="1:10" x14ac:dyDescent="0.2">
      <c r="A57" s="102" t="s">
        <v>836</v>
      </c>
      <c r="B57" s="47"/>
      <c r="C57" s="47"/>
      <c r="D57" s="7">
        <v>100</v>
      </c>
      <c r="E57" s="140">
        <f t="shared" si="12"/>
        <v>645851</v>
      </c>
      <c r="F57" s="140">
        <f t="shared" si="5"/>
        <v>645950</v>
      </c>
      <c r="G57" s="102">
        <v>5</v>
      </c>
      <c r="H57" s="102"/>
      <c r="I57" s="57" t="s">
        <v>50</v>
      </c>
      <c r="J57" s="158">
        <f t="shared" si="11"/>
        <v>0</v>
      </c>
    </row>
    <row r="58" spans="1:10" x14ac:dyDescent="0.2">
      <c r="A58" s="102" t="s">
        <v>837</v>
      </c>
      <c r="B58" s="47"/>
      <c r="C58" s="47"/>
      <c r="D58" s="7">
        <v>100</v>
      </c>
      <c r="E58" s="140">
        <f t="shared" si="12"/>
        <v>645951</v>
      </c>
      <c r="F58" s="140">
        <f t="shared" si="5"/>
        <v>646050</v>
      </c>
      <c r="G58" s="102">
        <v>5</v>
      </c>
      <c r="H58" s="102"/>
      <c r="I58" s="57" t="s">
        <v>50</v>
      </c>
      <c r="J58" s="158">
        <f t="shared" si="11"/>
        <v>0</v>
      </c>
    </row>
    <row r="59" spans="1:10" x14ac:dyDescent="0.2">
      <c r="A59" s="102" t="s">
        <v>838</v>
      </c>
      <c r="B59" s="47"/>
      <c r="C59" s="47"/>
      <c r="D59" s="7">
        <v>100</v>
      </c>
      <c r="E59" s="140">
        <f t="shared" si="12"/>
        <v>646051</v>
      </c>
      <c r="F59" s="140">
        <f t="shared" si="5"/>
        <v>646150</v>
      </c>
      <c r="G59" s="102">
        <v>5</v>
      </c>
      <c r="H59" s="102"/>
      <c r="I59" s="57" t="s">
        <v>50</v>
      </c>
      <c r="J59" s="158">
        <f t="shared" si="11"/>
        <v>0</v>
      </c>
    </row>
    <row r="60" spans="1:10" x14ac:dyDescent="0.2">
      <c r="A60" s="102" t="s">
        <v>840</v>
      </c>
      <c r="B60" s="47"/>
      <c r="C60" s="47"/>
      <c r="D60" s="7">
        <v>200</v>
      </c>
      <c r="E60" s="140">
        <f t="shared" si="12"/>
        <v>646151</v>
      </c>
      <c r="F60" s="140">
        <f t="shared" si="5"/>
        <v>646350</v>
      </c>
      <c r="G60" s="102">
        <v>5</v>
      </c>
      <c r="H60" s="102"/>
      <c r="I60" s="57" t="s">
        <v>50</v>
      </c>
      <c r="J60" s="158">
        <f t="shared" si="11"/>
        <v>0</v>
      </c>
    </row>
    <row r="61" spans="1:10" x14ac:dyDescent="0.2">
      <c r="A61" s="102" t="s">
        <v>839</v>
      </c>
      <c r="B61" s="47"/>
      <c r="C61" s="47"/>
      <c r="D61" s="7">
        <v>100</v>
      </c>
      <c r="E61" s="140">
        <f t="shared" si="12"/>
        <v>646351</v>
      </c>
      <c r="F61" s="140">
        <f t="shared" si="5"/>
        <v>646450</v>
      </c>
      <c r="G61" s="102">
        <v>5</v>
      </c>
      <c r="H61" s="102"/>
      <c r="I61" s="57" t="s">
        <v>50</v>
      </c>
      <c r="J61" s="158">
        <f t="shared" si="11"/>
        <v>0</v>
      </c>
    </row>
    <row r="62" spans="1:10" x14ac:dyDescent="0.2">
      <c r="A62" s="102" t="s">
        <v>841</v>
      </c>
      <c r="B62" s="47"/>
      <c r="C62" s="47"/>
      <c r="D62" s="7">
        <v>100</v>
      </c>
      <c r="E62" s="140">
        <f t="shared" si="12"/>
        <v>646451</v>
      </c>
      <c r="F62" s="140">
        <f t="shared" si="5"/>
        <v>646550</v>
      </c>
      <c r="G62" s="102">
        <v>5</v>
      </c>
      <c r="H62" s="102"/>
      <c r="I62" s="57" t="s">
        <v>50</v>
      </c>
      <c r="J62" s="158">
        <f t="shared" si="11"/>
        <v>0</v>
      </c>
    </row>
    <row r="63" spans="1:10" x14ac:dyDescent="0.2">
      <c r="A63" s="102" t="s">
        <v>842</v>
      </c>
      <c r="B63" s="47"/>
      <c r="C63" s="47"/>
      <c r="D63" s="7">
        <v>100</v>
      </c>
      <c r="E63" s="140">
        <f t="shared" si="12"/>
        <v>646551</v>
      </c>
      <c r="F63" s="140">
        <f t="shared" si="5"/>
        <v>646650</v>
      </c>
      <c r="G63" s="102">
        <v>5</v>
      </c>
      <c r="H63" s="102"/>
      <c r="I63" s="57" t="s">
        <v>50</v>
      </c>
      <c r="J63" s="158">
        <f t="shared" si="11"/>
        <v>0</v>
      </c>
    </row>
    <row r="64" spans="1:10" x14ac:dyDescent="0.2">
      <c r="A64" s="102" t="s">
        <v>843</v>
      </c>
      <c r="B64" s="47"/>
      <c r="C64" s="47"/>
      <c r="D64" s="7">
        <v>100</v>
      </c>
      <c r="E64" s="140">
        <f t="shared" si="12"/>
        <v>646651</v>
      </c>
      <c r="F64" s="140">
        <f t="shared" si="5"/>
        <v>646750</v>
      </c>
      <c r="G64" s="102">
        <v>5</v>
      </c>
      <c r="H64" s="102"/>
      <c r="I64" s="57" t="s">
        <v>50</v>
      </c>
      <c r="J64" s="158">
        <f t="shared" si="11"/>
        <v>0</v>
      </c>
    </row>
    <row r="65" spans="1:10" x14ac:dyDescent="0.2">
      <c r="A65" s="102" t="s">
        <v>844</v>
      </c>
      <c r="B65" s="47"/>
      <c r="C65" s="47"/>
      <c r="D65" s="7">
        <v>100</v>
      </c>
      <c r="E65" s="140">
        <f t="shared" si="12"/>
        <v>646751</v>
      </c>
      <c r="F65" s="140">
        <f t="shared" si="5"/>
        <v>646850</v>
      </c>
      <c r="G65" s="102">
        <v>5</v>
      </c>
      <c r="H65" s="102"/>
      <c r="I65" s="57" t="s">
        <v>50</v>
      </c>
      <c r="J65" s="158">
        <f t="shared" si="11"/>
        <v>0</v>
      </c>
    </row>
    <row r="66" spans="1:10" x14ac:dyDescent="0.2">
      <c r="A66" s="102" t="s">
        <v>261</v>
      </c>
      <c r="B66" s="23"/>
      <c r="C66" s="23"/>
      <c r="D66" s="7">
        <v>100</v>
      </c>
      <c r="E66" s="140">
        <f t="shared" si="12"/>
        <v>646851</v>
      </c>
      <c r="F66" s="140">
        <f t="shared" si="5"/>
        <v>646950</v>
      </c>
      <c r="G66" s="102">
        <v>5</v>
      </c>
      <c r="H66" s="102"/>
      <c r="I66" s="57" t="s">
        <v>50</v>
      </c>
      <c r="J66" s="158">
        <f t="shared" si="11"/>
        <v>0</v>
      </c>
    </row>
    <row r="67" spans="1:10" x14ac:dyDescent="0.2">
      <c r="A67" s="102" t="s">
        <v>262</v>
      </c>
      <c r="B67" s="23"/>
      <c r="C67" s="23"/>
      <c r="D67" s="7">
        <v>100</v>
      </c>
      <c r="E67" s="140">
        <f t="shared" si="12"/>
        <v>646951</v>
      </c>
      <c r="F67" s="140">
        <f t="shared" si="5"/>
        <v>647050</v>
      </c>
      <c r="G67" s="102">
        <v>5</v>
      </c>
      <c r="H67" s="102"/>
      <c r="I67" s="57" t="s">
        <v>50</v>
      </c>
      <c r="J67" s="158">
        <f t="shared" si="11"/>
        <v>0</v>
      </c>
    </row>
    <row r="68" spans="1:10" x14ac:dyDescent="0.2">
      <c r="A68" s="102" t="s">
        <v>263</v>
      </c>
      <c r="B68" s="23"/>
      <c r="C68" s="23"/>
      <c r="D68" s="7">
        <v>100</v>
      </c>
      <c r="E68" s="140">
        <f t="shared" si="12"/>
        <v>647051</v>
      </c>
      <c r="F68" s="140">
        <f t="shared" si="5"/>
        <v>647150</v>
      </c>
      <c r="G68" s="102">
        <v>5</v>
      </c>
      <c r="H68" s="102"/>
      <c r="I68" s="57" t="s">
        <v>50</v>
      </c>
      <c r="J68" s="158">
        <f t="shared" si="11"/>
        <v>0</v>
      </c>
    </row>
    <row r="69" spans="1:10" x14ac:dyDescent="0.2">
      <c r="A69" s="102" t="s">
        <v>264</v>
      </c>
      <c r="B69" s="23"/>
      <c r="C69" s="23"/>
      <c r="D69" s="7">
        <v>100</v>
      </c>
      <c r="E69" s="140">
        <f t="shared" si="12"/>
        <v>647151</v>
      </c>
      <c r="F69" s="140">
        <f t="shared" si="5"/>
        <v>647250</v>
      </c>
      <c r="G69" s="102">
        <v>5</v>
      </c>
      <c r="H69" s="102"/>
      <c r="I69" s="57" t="s">
        <v>50</v>
      </c>
      <c r="J69" s="158">
        <f t="shared" si="11"/>
        <v>0</v>
      </c>
    </row>
    <row r="70" spans="1:10" x14ac:dyDescent="0.2">
      <c r="A70" s="102" t="s">
        <v>266</v>
      </c>
      <c r="B70" s="23"/>
      <c r="C70" s="23"/>
      <c r="D70" s="7">
        <v>100</v>
      </c>
      <c r="E70" s="140">
        <f>SUM(F69+1)</f>
        <v>647251</v>
      </c>
      <c r="F70" s="140">
        <f t="shared" si="5"/>
        <v>647350</v>
      </c>
      <c r="G70" s="102">
        <v>5</v>
      </c>
      <c r="H70" s="102"/>
      <c r="I70" s="57" t="s">
        <v>50</v>
      </c>
      <c r="J70" s="158">
        <f t="shared" si="11"/>
        <v>0</v>
      </c>
    </row>
    <row r="71" spans="1:10" x14ac:dyDescent="0.2">
      <c r="A71" s="102" t="s">
        <v>783</v>
      </c>
      <c r="B71" s="23"/>
      <c r="C71" s="23"/>
      <c r="D71" s="7">
        <v>100</v>
      </c>
      <c r="E71" s="140">
        <f t="shared" si="12"/>
        <v>647351</v>
      </c>
      <c r="F71" s="140">
        <f t="shared" si="5"/>
        <v>647450</v>
      </c>
      <c r="G71" s="102">
        <v>5</v>
      </c>
      <c r="H71" s="102"/>
      <c r="I71" s="57" t="s">
        <v>50</v>
      </c>
      <c r="J71" s="158">
        <f t="shared" si="11"/>
        <v>0</v>
      </c>
    </row>
    <row r="72" spans="1:10" x14ac:dyDescent="0.2">
      <c r="A72" s="102" t="s">
        <v>267</v>
      </c>
      <c r="B72" s="23"/>
      <c r="C72" s="23"/>
      <c r="D72" s="7">
        <v>100</v>
      </c>
      <c r="E72" s="140">
        <f t="shared" si="12"/>
        <v>647451</v>
      </c>
      <c r="F72" s="140">
        <f t="shared" si="5"/>
        <v>647550</v>
      </c>
      <c r="G72" s="102">
        <v>5</v>
      </c>
      <c r="H72" s="102"/>
      <c r="I72" s="57" t="s">
        <v>50</v>
      </c>
      <c r="J72" s="158">
        <f t="shared" si="11"/>
        <v>0</v>
      </c>
    </row>
    <row r="73" spans="1:10" x14ac:dyDescent="0.2">
      <c r="A73" s="102" t="s">
        <v>268</v>
      </c>
      <c r="B73" s="23"/>
      <c r="C73" s="23"/>
      <c r="D73" s="7">
        <v>100</v>
      </c>
      <c r="E73" s="140">
        <f t="shared" si="12"/>
        <v>647551</v>
      </c>
      <c r="F73" s="140">
        <f t="shared" si="5"/>
        <v>647650</v>
      </c>
      <c r="G73" s="102">
        <v>5</v>
      </c>
      <c r="H73" s="102"/>
      <c r="I73" s="57" t="s">
        <v>50</v>
      </c>
      <c r="J73" s="158">
        <f t="shared" si="11"/>
        <v>0</v>
      </c>
    </row>
    <row r="74" spans="1:10" ht="15.75" thickBot="1" x14ac:dyDescent="0.25">
      <c r="A74" s="102" t="s">
        <v>269</v>
      </c>
      <c r="B74" s="23"/>
      <c r="C74" s="23"/>
      <c r="D74" s="208">
        <v>100</v>
      </c>
      <c r="E74" s="140">
        <f t="shared" si="12"/>
        <v>647651</v>
      </c>
      <c r="F74" s="140">
        <f t="shared" si="5"/>
        <v>647750</v>
      </c>
      <c r="G74" s="102">
        <v>5</v>
      </c>
      <c r="H74" s="102"/>
      <c r="I74" s="57" t="s">
        <v>50</v>
      </c>
      <c r="J74" s="158">
        <f t="shared" si="11"/>
        <v>0</v>
      </c>
    </row>
    <row r="75" spans="1:10" x14ac:dyDescent="0.2">
      <c r="A75" s="102" t="s">
        <v>270</v>
      </c>
      <c r="B75" s="23"/>
      <c r="C75" s="23"/>
      <c r="D75" s="168">
        <v>100</v>
      </c>
      <c r="E75" s="140">
        <f t="shared" si="12"/>
        <v>647751</v>
      </c>
      <c r="F75" s="140">
        <f t="shared" si="5"/>
        <v>647850</v>
      </c>
      <c r="G75" s="102">
        <v>5</v>
      </c>
      <c r="H75" s="102"/>
      <c r="I75" s="57" t="s">
        <v>50</v>
      </c>
      <c r="J75" s="158">
        <f t="shared" si="11"/>
        <v>0</v>
      </c>
    </row>
    <row r="76" spans="1:10" x14ac:dyDescent="0.2">
      <c r="A76" s="102" t="s">
        <v>271</v>
      </c>
      <c r="B76" s="23"/>
      <c r="C76" s="23"/>
      <c r="D76" s="168">
        <v>100</v>
      </c>
      <c r="E76" s="140">
        <f t="shared" si="12"/>
        <v>647851</v>
      </c>
      <c r="F76" s="140">
        <f t="shared" si="5"/>
        <v>647950</v>
      </c>
      <c r="G76" s="102">
        <v>5</v>
      </c>
      <c r="H76" s="102"/>
      <c r="I76" s="57" t="s">
        <v>50</v>
      </c>
      <c r="J76" s="158">
        <f t="shared" si="11"/>
        <v>0</v>
      </c>
    </row>
    <row r="77" spans="1:10" x14ac:dyDescent="0.2">
      <c r="A77" s="102" t="s">
        <v>272</v>
      </c>
      <c r="B77" s="23"/>
      <c r="C77" s="23"/>
      <c r="D77" s="168">
        <v>100</v>
      </c>
      <c r="E77" s="140">
        <f t="shared" si="12"/>
        <v>647951</v>
      </c>
      <c r="F77" s="140">
        <f t="shared" si="5"/>
        <v>648050</v>
      </c>
      <c r="G77" s="102">
        <v>5</v>
      </c>
      <c r="H77" s="102"/>
      <c r="I77" s="57" t="s">
        <v>50</v>
      </c>
      <c r="J77" s="158">
        <f t="shared" si="11"/>
        <v>0</v>
      </c>
    </row>
    <row r="78" spans="1:10" x14ac:dyDescent="0.2">
      <c r="A78" s="102" t="s">
        <v>273</v>
      </c>
      <c r="B78" s="23"/>
      <c r="C78" s="23"/>
      <c r="D78" s="168">
        <v>100</v>
      </c>
      <c r="E78" s="140">
        <f t="shared" si="12"/>
        <v>648051</v>
      </c>
      <c r="F78" s="140">
        <f t="shared" si="5"/>
        <v>648150</v>
      </c>
      <c r="G78" s="102">
        <v>5</v>
      </c>
      <c r="H78" s="102"/>
      <c r="I78" s="57" t="s">
        <v>50</v>
      </c>
      <c r="J78" s="158">
        <f t="shared" si="11"/>
        <v>0</v>
      </c>
    </row>
    <row r="79" spans="1:10" x14ac:dyDescent="0.2">
      <c r="A79" s="102" t="s">
        <v>274</v>
      </c>
      <c r="B79" s="23"/>
      <c r="C79" s="23"/>
      <c r="D79" s="168">
        <v>100</v>
      </c>
      <c r="E79" s="140">
        <f t="shared" si="12"/>
        <v>648151</v>
      </c>
      <c r="F79" s="140">
        <f t="shared" si="5"/>
        <v>648250</v>
      </c>
      <c r="G79" s="102">
        <v>5</v>
      </c>
      <c r="H79" s="102"/>
      <c r="I79" s="57" t="s">
        <v>50</v>
      </c>
      <c r="J79" s="158">
        <f t="shared" si="11"/>
        <v>0</v>
      </c>
    </row>
    <row r="80" spans="1:10" x14ac:dyDescent="0.2">
      <c r="A80" s="102" t="s">
        <v>275</v>
      </c>
      <c r="B80" s="23"/>
      <c r="C80" s="23"/>
      <c r="D80" s="168">
        <v>100</v>
      </c>
      <c r="E80" s="140">
        <f t="shared" si="12"/>
        <v>648251</v>
      </c>
      <c r="F80" s="140">
        <f t="shared" si="5"/>
        <v>648350</v>
      </c>
      <c r="G80" s="102">
        <v>5</v>
      </c>
      <c r="H80" s="102"/>
      <c r="I80" s="57" t="s">
        <v>50</v>
      </c>
      <c r="J80" s="158">
        <f t="shared" si="11"/>
        <v>0</v>
      </c>
    </row>
    <row r="81" spans="1:10" x14ac:dyDescent="0.2">
      <c r="A81" s="102" t="s">
        <v>276</v>
      </c>
      <c r="B81" s="23"/>
      <c r="C81" s="23"/>
      <c r="D81" s="168">
        <v>100</v>
      </c>
      <c r="E81" s="140">
        <f t="shared" si="12"/>
        <v>648351</v>
      </c>
      <c r="F81" s="140">
        <f t="shared" si="5"/>
        <v>648450</v>
      </c>
      <c r="G81" s="102">
        <v>5</v>
      </c>
      <c r="H81" s="102"/>
      <c r="I81" s="57" t="s">
        <v>50</v>
      </c>
      <c r="J81" s="158">
        <f t="shared" si="11"/>
        <v>0</v>
      </c>
    </row>
    <row r="82" spans="1:10" x14ac:dyDescent="0.2">
      <c r="A82" s="102" t="s">
        <v>305</v>
      </c>
      <c r="B82" s="23"/>
      <c r="C82" s="23"/>
      <c r="D82" s="168">
        <v>100</v>
      </c>
      <c r="E82" s="140">
        <f t="shared" si="12"/>
        <v>648451</v>
      </c>
      <c r="F82" s="140">
        <f t="shared" si="5"/>
        <v>648550</v>
      </c>
      <c r="G82" s="102">
        <v>5</v>
      </c>
      <c r="H82" s="102"/>
      <c r="I82" s="57" t="s">
        <v>50</v>
      </c>
      <c r="J82" s="158">
        <f t="shared" si="11"/>
        <v>0</v>
      </c>
    </row>
    <row r="83" spans="1:10" x14ac:dyDescent="0.2">
      <c r="A83" s="102" t="s">
        <v>784</v>
      </c>
      <c r="B83" s="23"/>
      <c r="C83" s="23"/>
      <c r="D83" s="168">
        <v>100</v>
      </c>
      <c r="E83" s="140">
        <f t="shared" si="12"/>
        <v>648551</v>
      </c>
      <c r="F83" s="140">
        <f t="shared" si="5"/>
        <v>648650</v>
      </c>
      <c r="G83" s="102">
        <v>5</v>
      </c>
      <c r="H83" s="102"/>
      <c r="I83" s="57" t="s">
        <v>50</v>
      </c>
      <c r="J83" s="158">
        <f t="shared" si="11"/>
        <v>0</v>
      </c>
    </row>
    <row r="84" spans="1:10" ht="15.75" thickBot="1" x14ac:dyDescent="0.25">
      <c r="A84" s="167" t="s">
        <v>306</v>
      </c>
      <c r="B84" s="111"/>
      <c r="C84" s="111"/>
      <c r="D84" s="169">
        <v>100</v>
      </c>
      <c r="E84" s="140">
        <f t="shared" si="12"/>
        <v>648651</v>
      </c>
      <c r="F84" s="140">
        <f t="shared" si="5"/>
        <v>648750</v>
      </c>
      <c r="G84" s="102">
        <v>5</v>
      </c>
      <c r="H84" s="167"/>
      <c r="I84" s="105" t="s">
        <v>50</v>
      </c>
      <c r="J84" s="161">
        <f t="shared" si="11"/>
        <v>0</v>
      </c>
    </row>
    <row r="85" spans="1:10" ht="15.75" x14ac:dyDescent="0.25">
      <c r="A85" s="49" t="s">
        <v>167</v>
      </c>
      <c r="B85" s="10"/>
      <c r="C85" s="10"/>
      <c r="D85" s="110">
        <f>SUM(D16:D84)</f>
        <v>5275</v>
      </c>
      <c r="E85" s="10"/>
      <c r="F85" s="10"/>
      <c r="G85" s="39"/>
      <c r="H85" s="39"/>
      <c r="I85" s="45"/>
      <c r="J85" s="39"/>
    </row>
    <row r="86" spans="1:10" ht="15.75" x14ac:dyDescent="0.25">
      <c r="A86" s="36" t="s">
        <v>168</v>
      </c>
      <c r="B86" s="10"/>
      <c r="C86" s="10"/>
      <c r="D86" s="110">
        <f>D12+D85</f>
        <v>6050</v>
      </c>
      <c r="E86" s="10"/>
      <c r="F86" s="10"/>
      <c r="G86" s="36">
        <f>SUM(G5:G84)</f>
        <v>390</v>
      </c>
      <c r="H86" s="36">
        <f>SUM(H5:H84)</f>
        <v>100</v>
      </c>
      <c r="I86" s="26"/>
      <c r="J86" s="36">
        <f>SUM(J5:J38)</f>
        <v>0</v>
      </c>
    </row>
    <row r="87" spans="1:10" x14ac:dyDescent="0.2">
      <c r="A87" s="10"/>
      <c r="B87" s="10"/>
      <c r="C87" s="10"/>
      <c r="E87" s="10"/>
      <c r="F87" s="10"/>
      <c r="G87"/>
      <c r="H87"/>
      <c r="I87" s="5"/>
      <c r="J87"/>
    </row>
    <row r="88" spans="1:10" x14ac:dyDescent="0.2">
      <c r="A88" s="50" t="s">
        <v>40</v>
      </c>
      <c r="B88"/>
      <c r="C88"/>
      <c r="D88" s="171">
        <f>F84-E5+1</f>
        <v>6050</v>
      </c>
      <c r="E88" s="10"/>
      <c r="F88" s="10"/>
      <c r="G88"/>
      <c r="H88"/>
      <c r="I88" s="5"/>
      <c r="J88"/>
    </row>
    <row r="89" spans="1:10" x14ac:dyDescent="0.2">
      <c r="A89" s="10"/>
    </row>
  </sheetData>
  <sheetProtection sheet="1" selectLockedCells="1"/>
  <mergeCells count="2">
    <mergeCell ref="E3:F3"/>
    <mergeCell ref="H1:I1"/>
  </mergeCells>
  <phoneticPr fontId="0" type="noConversion"/>
  <conditionalFormatting sqref="A5:J11 A16:J20 A23:J23 A26:J27 A30:J32 A35:J84">
    <cfRule type="expression" dxfId="11" priority="5">
      <formula>MOD(ROW(),2)=0</formula>
    </cfRule>
  </conditionalFormatting>
  <conditionalFormatting sqref="C5:D11 C16:D20 C23:D23 C26:D27 C30:D32 C35:D84 G35:H84">
    <cfRule type="cellIs" dxfId="10" priority="3" operator="equal">
      <formula>0</formula>
    </cfRule>
  </conditionalFormatting>
  <conditionalFormatting sqref="G5:H11 G16:H20 G23:H23 G26:H27 G30:H32">
    <cfRule type="cellIs" dxfId="9" priority="4" operator="equal">
      <formula>0</formula>
    </cfRule>
  </conditionalFormatting>
  <printOptions gridLines="1"/>
  <pageMargins left="0.25" right="0.25" top="1.25" bottom="0.25" header="0.5" footer="0.5"/>
  <pageSetup scale="85" fitToHeight="0" orientation="portrait" r:id="rId1"/>
  <headerFooter alignWithMargins="0">
    <oddHeader>&amp;C&amp;"Arial,Bold"&amp;13ALASKA 2024 GENERAL ELECTION
BALLOT ORDER
House &amp;A</oddHeader>
  </headerFooter>
  <ignoredErrors>
    <ignoredError sqref="J1" unlockedFormula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84"/>
  <sheetViews>
    <sheetView zoomScaleNormal="75" zoomScalePageLayoutView="75" workbookViewId="0">
      <selection activeCell="H40" sqref="H40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11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Totals!B45</f>
        <v>1057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39" t="s">
        <v>212</v>
      </c>
      <c r="B5" s="137">
        <v>444</v>
      </c>
      <c r="C5" s="108">
        <f>SUM(B5*0.8)</f>
        <v>355.20000000000005</v>
      </c>
      <c r="D5" s="109">
        <v>225</v>
      </c>
      <c r="E5" s="140">
        <f>'HD37-JD4'!F84+1</f>
        <v>648751</v>
      </c>
      <c r="F5" s="140">
        <f t="shared" ref="F5:F28" si="0">SUM(E5+D5-1)</f>
        <v>648975</v>
      </c>
      <c r="G5" s="102">
        <v>5</v>
      </c>
      <c r="H5" s="23"/>
      <c r="I5" s="57" t="s">
        <v>50</v>
      </c>
      <c r="J5" s="99">
        <f t="shared" ref="J5:J28" si="1">MOD(D5,25)</f>
        <v>0</v>
      </c>
    </row>
    <row r="6" spans="1:10" ht="15" x14ac:dyDescent="0.2">
      <c r="A6" s="145" t="s">
        <v>213</v>
      </c>
      <c r="B6" s="137">
        <v>256</v>
      </c>
      <c r="C6" s="108">
        <f t="shared" ref="C6:C28" si="2">SUM(B6*0.8)</f>
        <v>204.8</v>
      </c>
      <c r="D6" s="109">
        <v>150</v>
      </c>
      <c r="E6" s="140">
        <f>SUM(F5+1)</f>
        <v>648976</v>
      </c>
      <c r="F6" s="140">
        <f t="shared" si="0"/>
        <v>649125</v>
      </c>
      <c r="G6" s="102">
        <v>5</v>
      </c>
      <c r="H6" s="23"/>
      <c r="I6" s="57" t="s">
        <v>50</v>
      </c>
      <c r="J6" s="99">
        <f t="shared" si="1"/>
        <v>0</v>
      </c>
    </row>
    <row r="7" spans="1:10" ht="15" x14ac:dyDescent="0.2">
      <c r="A7" s="145" t="s">
        <v>214</v>
      </c>
      <c r="B7" s="137">
        <v>210</v>
      </c>
      <c r="C7" s="108">
        <f t="shared" si="2"/>
        <v>168</v>
      </c>
      <c r="D7" s="109">
        <v>125</v>
      </c>
      <c r="E7" s="140">
        <f t="shared" ref="E7:E28" si="3">SUM(F6+1)</f>
        <v>649126</v>
      </c>
      <c r="F7" s="140">
        <f t="shared" si="0"/>
        <v>649250</v>
      </c>
      <c r="G7" s="102">
        <v>5</v>
      </c>
      <c r="H7" s="23"/>
      <c r="I7" s="57" t="s">
        <v>50</v>
      </c>
      <c r="J7" s="99">
        <f t="shared" si="1"/>
        <v>0</v>
      </c>
    </row>
    <row r="8" spans="1:10" ht="15" x14ac:dyDescent="0.2">
      <c r="A8" s="147" t="s">
        <v>215</v>
      </c>
      <c r="B8" s="137">
        <v>2080</v>
      </c>
      <c r="C8" s="108">
        <f t="shared" si="2"/>
        <v>1664</v>
      </c>
      <c r="D8" s="109">
        <v>1250</v>
      </c>
      <c r="E8" s="140">
        <f t="shared" si="3"/>
        <v>649251</v>
      </c>
      <c r="F8" s="140">
        <f t="shared" si="0"/>
        <v>650500</v>
      </c>
      <c r="G8" s="102">
        <v>5</v>
      </c>
      <c r="H8" s="23"/>
      <c r="I8" s="57" t="s">
        <v>50</v>
      </c>
      <c r="J8" s="99">
        <f t="shared" si="1"/>
        <v>0</v>
      </c>
    </row>
    <row r="9" spans="1:10" ht="15" x14ac:dyDescent="0.2">
      <c r="A9" s="145" t="s">
        <v>216</v>
      </c>
      <c r="B9" s="137">
        <v>1932</v>
      </c>
      <c r="C9" s="108">
        <f t="shared" si="2"/>
        <v>1545.6000000000001</v>
      </c>
      <c r="D9" s="109">
        <v>1000</v>
      </c>
      <c r="E9" s="140">
        <f t="shared" si="3"/>
        <v>650501</v>
      </c>
      <c r="F9" s="140">
        <f t="shared" si="0"/>
        <v>651500</v>
      </c>
      <c r="G9" s="102">
        <v>5</v>
      </c>
      <c r="H9" s="23"/>
      <c r="I9" s="57" t="s">
        <v>50</v>
      </c>
      <c r="J9" s="99">
        <f t="shared" si="1"/>
        <v>0</v>
      </c>
    </row>
    <row r="10" spans="1:10" ht="15" x14ac:dyDescent="0.2">
      <c r="A10" s="147" t="s">
        <v>217</v>
      </c>
      <c r="B10" s="137">
        <v>322</v>
      </c>
      <c r="C10" s="108">
        <f t="shared" si="2"/>
        <v>257.60000000000002</v>
      </c>
      <c r="D10" s="109">
        <f t="shared" ref="D10:D28" si="4">MROUND(C10, 25)</f>
        <v>250</v>
      </c>
      <c r="E10" s="140">
        <f t="shared" si="3"/>
        <v>651501</v>
      </c>
      <c r="F10" s="140">
        <f t="shared" si="0"/>
        <v>651750</v>
      </c>
      <c r="G10" s="102">
        <v>5</v>
      </c>
      <c r="H10" s="23"/>
      <c r="I10" s="57" t="s">
        <v>50</v>
      </c>
      <c r="J10" s="99">
        <f t="shared" si="1"/>
        <v>0</v>
      </c>
    </row>
    <row r="11" spans="1:10" ht="15" x14ac:dyDescent="0.2">
      <c r="A11" s="145" t="s">
        <v>791</v>
      </c>
      <c r="B11" s="137">
        <v>560</v>
      </c>
      <c r="C11" s="108">
        <f t="shared" si="2"/>
        <v>448</v>
      </c>
      <c r="D11" s="109">
        <v>225</v>
      </c>
      <c r="E11" s="140">
        <f t="shared" si="3"/>
        <v>651751</v>
      </c>
      <c r="F11" s="140">
        <f t="shared" si="0"/>
        <v>651975</v>
      </c>
      <c r="G11" s="102">
        <v>5</v>
      </c>
      <c r="H11" s="23"/>
      <c r="I11" s="57" t="s">
        <v>50</v>
      </c>
      <c r="J11" s="99">
        <f t="shared" si="1"/>
        <v>0</v>
      </c>
    </row>
    <row r="12" spans="1:10" ht="15" x14ac:dyDescent="0.2">
      <c r="A12" s="145" t="s">
        <v>218</v>
      </c>
      <c r="B12" s="137">
        <v>227</v>
      </c>
      <c r="C12" s="108">
        <f t="shared" si="2"/>
        <v>181.60000000000002</v>
      </c>
      <c r="D12" s="109">
        <v>150</v>
      </c>
      <c r="E12" s="140">
        <f t="shared" si="3"/>
        <v>651976</v>
      </c>
      <c r="F12" s="140">
        <f t="shared" si="0"/>
        <v>652125</v>
      </c>
      <c r="G12" s="102">
        <v>5</v>
      </c>
      <c r="H12" s="23"/>
      <c r="I12" s="57" t="s">
        <v>50</v>
      </c>
      <c r="J12" s="99">
        <f t="shared" si="1"/>
        <v>0</v>
      </c>
    </row>
    <row r="13" spans="1:10" ht="15" x14ac:dyDescent="0.2">
      <c r="A13" s="145" t="s">
        <v>219</v>
      </c>
      <c r="B13" s="137">
        <v>366</v>
      </c>
      <c r="C13" s="108">
        <f t="shared" si="2"/>
        <v>292.8</v>
      </c>
      <c r="D13" s="109">
        <v>150</v>
      </c>
      <c r="E13" s="140">
        <f t="shared" si="3"/>
        <v>652126</v>
      </c>
      <c r="F13" s="140">
        <f t="shared" si="0"/>
        <v>652275</v>
      </c>
      <c r="G13" s="102">
        <v>5</v>
      </c>
      <c r="H13" s="23"/>
      <c r="I13" s="57" t="s">
        <v>50</v>
      </c>
      <c r="J13" s="99">
        <f t="shared" si="1"/>
        <v>0</v>
      </c>
    </row>
    <row r="14" spans="1:10" ht="15" x14ac:dyDescent="0.2">
      <c r="A14" s="147" t="s">
        <v>220</v>
      </c>
      <c r="B14" s="137">
        <v>457</v>
      </c>
      <c r="C14" s="108">
        <f t="shared" si="2"/>
        <v>365.6</v>
      </c>
      <c r="D14" s="109">
        <v>250</v>
      </c>
      <c r="E14" s="140">
        <f t="shared" si="3"/>
        <v>652276</v>
      </c>
      <c r="F14" s="140">
        <f t="shared" si="0"/>
        <v>652525</v>
      </c>
      <c r="G14" s="102">
        <v>5</v>
      </c>
      <c r="H14" s="23"/>
      <c r="I14" s="57" t="s">
        <v>50</v>
      </c>
      <c r="J14" s="99">
        <f t="shared" si="1"/>
        <v>0</v>
      </c>
    </row>
    <row r="15" spans="1:10" ht="15" x14ac:dyDescent="0.2">
      <c r="A15" s="145" t="s">
        <v>221</v>
      </c>
      <c r="B15" s="137">
        <v>326</v>
      </c>
      <c r="C15" s="108">
        <f t="shared" si="2"/>
        <v>260.8</v>
      </c>
      <c r="D15" s="109">
        <f t="shared" si="4"/>
        <v>250</v>
      </c>
      <c r="E15" s="140">
        <f t="shared" si="3"/>
        <v>652526</v>
      </c>
      <c r="F15" s="140">
        <f t="shared" si="0"/>
        <v>652775</v>
      </c>
      <c r="G15" s="102">
        <v>5</v>
      </c>
      <c r="H15" s="23"/>
      <c r="I15" s="57" t="s">
        <v>50</v>
      </c>
      <c r="J15" s="99">
        <f>MOD(D15,25)</f>
        <v>0</v>
      </c>
    </row>
    <row r="16" spans="1:10" ht="15" x14ac:dyDescent="0.2">
      <c r="A16" s="147" t="s">
        <v>222</v>
      </c>
      <c r="B16" s="137">
        <v>476</v>
      </c>
      <c r="C16" s="108">
        <f t="shared" si="2"/>
        <v>380.8</v>
      </c>
      <c r="D16" s="109">
        <v>225</v>
      </c>
      <c r="E16" s="140">
        <f t="shared" si="3"/>
        <v>652776</v>
      </c>
      <c r="F16" s="140">
        <f t="shared" si="0"/>
        <v>653000</v>
      </c>
      <c r="G16" s="102">
        <v>5</v>
      </c>
      <c r="H16" s="23"/>
      <c r="I16" s="57" t="s">
        <v>50</v>
      </c>
      <c r="J16" s="99">
        <f t="shared" si="1"/>
        <v>0</v>
      </c>
    </row>
    <row r="17" spans="1:10" ht="15" x14ac:dyDescent="0.2">
      <c r="A17" s="145" t="s">
        <v>223</v>
      </c>
      <c r="B17" s="137">
        <v>238</v>
      </c>
      <c r="C17" s="108">
        <f t="shared" si="2"/>
        <v>190.4</v>
      </c>
      <c r="D17" s="109">
        <v>175</v>
      </c>
      <c r="E17" s="140">
        <f t="shared" si="3"/>
        <v>653001</v>
      </c>
      <c r="F17" s="140">
        <f t="shared" si="0"/>
        <v>653175</v>
      </c>
      <c r="G17" s="102">
        <v>5</v>
      </c>
      <c r="H17" s="23"/>
      <c r="I17" s="57" t="s">
        <v>50</v>
      </c>
      <c r="J17" s="99">
        <f t="shared" si="1"/>
        <v>0</v>
      </c>
    </row>
    <row r="18" spans="1:10" ht="15" x14ac:dyDescent="0.2">
      <c r="A18" s="139" t="s">
        <v>224</v>
      </c>
      <c r="B18" s="137">
        <v>133</v>
      </c>
      <c r="C18" s="108">
        <f t="shared" si="2"/>
        <v>106.4</v>
      </c>
      <c r="D18" s="109">
        <v>125</v>
      </c>
      <c r="E18" s="140">
        <f t="shared" si="3"/>
        <v>653176</v>
      </c>
      <c r="F18" s="140">
        <f t="shared" si="0"/>
        <v>653300</v>
      </c>
      <c r="G18" s="102">
        <v>5</v>
      </c>
      <c r="H18" s="23"/>
      <c r="I18" s="57" t="s">
        <v>50</v>
      </c>
      <c r="J18" s="99">
        <f t="shared" si="1"/>
        <v>0</v>
      </c>
    </row>
    <row r="19" spans="1:10" ht="15" x14ac:dyDescent="0.2">
      <c r="A19" s="145" t="s">
        <v>225</v>
      </c>
      <c r="B19" s="137">
        <v>227</v>
      </c>
      <c r="C19" s="108">
        <f t="shared" si="2"/>
        <v>181.60000000000002</v>
      </c>
      <c r="D19" s="109">
        <f t="shared" si="4"/>
        <v>175</v>
      </c>
      <c r="E19" s="140">
        <f t="shared" si="3"/>
        <v>653301</v>
      </c>
      <c r="F19" s="140">
        <f t="shared" si="0"/>
        <v>653475</v>
      </c>
      <c r="G19" s="102">
        <v>5</v>
      </c>
      <c r="H19" s="23"/>
      <c r="I19" s="57" t="s">
        <v>50</v>
      </c>
      <c r="J19" s="99">
        <f t="shared" si="1"/>
        <v>0</v>
      </c>
    </row>
    <row r="20" spans="1:10" ht="15" x14ac:dyDescent="0.2">
      <c r="A20" s="139" t="s">
        <v>226</v>
      </c>
      <c r="B20" s="137">
        <v>305</v>
      </c>
      <c r="C20" s="108">
        <f t="shared" si="2"/>
        <v>244</v>
      </c>
      <c r="D20" s="109">
        <v>125</v>
      </c>
      <c r="E20" s="140">
        <f t="shared" si="3"/>
        <v>653476</v>
      </c>
      <c r="F20" s="140">
        <f t="shared" si="0"/>
        <v>653600</v>
      </c>
      <c r="G20" s="102">
        <v>5</v>
      </c>
      <c r="H20" s="23"/>
      <c r="I20" s="57" t="s">
        <v>50</v>
      </c>
      <c r="J20" s="99">
        <f t="shared" si="1"/>
        <v>0</v>
      </c>
    </row>
    <row r="21" spans="1:10" ht="15" x14ac:dyDescent="0.2">
      <c r="A21" s="145" t="s">
        <v>227</v>
      </c>
      <c r="B21" s="137">
        <v>200</v>
      </c>
      <c r="C21" s="108">
        <f t="shared" si="2"/>
        <v>160</v>
      </c>
      <c r="D21" s="109">
        <f t="shared" si="4"/>
        <v>150</v>
      </c>
      <c r="E21" s="140">
        <f t="shared" si="3"/>
        <v>653601</v>
      </c>
      <c r="F21" s="140">
        <f t="shared" si="0"/>
        <v>653750</v>
      </c>
      <c r="G21" s="102">
        <v>5</v>
      </c>
      <c r="H21" s="23"/>
      <c r="I21" s="57" t="s">
        <v>50</v>
      </c>
      <c r="J21" s="99">
        <f t="shared" si="1"/>
        <v>0</v>
      </c>
    </row>
    <row r="22" spans="1:10" ht="15" x14ac:dyDescent="0.2">
      <c r="A22" s="139" t="s">
        <v>228</v>
      </c>
      <c r="B22" s="137">
        <v>148</v>
      </c>
      <c r="C22" s="108">
        <f t="shared" si="2"/>
        <v>118.4</v>
      </c>
      <c r="D22" s="109">
        <f t="shared" si="4"/>
        <v>125</v>
      </c>
      <c r="E22" s="140">
        <f t="shared" si="3"/>
        <v>653751</v>
      </c>
      <c r="F22" s="140">
        <f t="shared" si="0"/>
        <v>653875</v>
      </c>
      <c r="G22" s="102">
        <v>5</v>
      </c>
      <c r="H22" s="23"/>
      <c r="I22" s="57" t="s">
        <v>50</v>
      </c>
      <c r="J22" s="99">
        <f t="shared" si="1"/>
        <v>0</v>
      </c>
    </row>
    <row r="23" spans="1:10" ht="15" x14ac:dyDescent="0.2">
      <c r="A23" s="145" t="s">
        <v>229</v>
      </c>
      <c r="B23" s="137">
        <v>328</v>
      </c>
      <c r="C23" s="108">
        <f t="shared" si="2"/>
        <v>262.40000000000003</v>
      </c>
      <c r="D23" s="109">
        <v>175</v>
      </c>
      <c r="E23" s="140">
        <f t="shared" si="3"/>
        <v>653876</v>
      </c>
      <c r="F23" s="140">
        <f t="shared" si="0"/>
        <v>654050</v>
      </c>
      <c r="G23" s="102">
        <v>5</v>
      </c>
      <c r="H23" s="23"/>
      <c r="I23" s="57" t="s">
        <v>50</v>
      </c>
      <c r="J23" s="99">
        <f t="shared" si="1"/>
        <v>0</v>
      </c>
    </row>
    <row r="24" spans="1:10" ht="15" x14ac:dyDescent="0.2">
      <c r="A24" s="139" t="s">
        <v>230</v>
      </c>
      <c r="B24" s="137">
        <v>471</v>
      </c>
      <c r="C24" s="108">
        <f t="shared" si="2"/>
        <v>376.8</v>
      </c>
      <c r="D24" s="109">
        <v>225</v>
      </c>
      <c r="E24" s="140">
        <f t="shared" si="3"/>
        <v>654051</v>
      </c>
      <c r="F24" s="140">
        <f t="shared" si="0"/>
        <v>654275</v>
      </c>
      <c r="G24" s="102">
        <v>5</v>
      </c>
      <c r="H24" s="23"/>
      <c r="I24" s="57" t="s">
        <v>50</v>
      </c>
      <c r="J24" s="99">
        <f t="shared" si="1"/>
        <v>0</v>
      </c>
    </row>
    <row r="25" spans="1:10" ht="15" x14ac:dyDescent="0.2">
      <c r="A25" s="139" t="s">
        <v>289</v>
      </c>
      <c r="B25" s="137">
        <v>428</v>
      </c>
      <c r="C25" s="108">
        <f t="shared" si="2"/>
        <v>342.40000000000003</v>
      </c>
      <c r="D25" s="109">
        <v>250</v>
      </c>
      <c r="E25" s="140">
        <f t="shared" si="3"/>
        <v>654276</v>
      </c>
      <c r="F25" s="140">
        <f t="shared" si="0"/>
        <v>654525</v>
      </c>
      <c r="G25" s="102">
        <v>5</v>
      </c>
      <c r="H25" s="23"/>
      <c r="I25" s="57" t="s">
        <v>50</v>
      </c>
      <c r="J25" s="99">
        <f t="shared" si="1"/>
        <v>0</v>
      </c>
    </row>
    <row r="26" spans="1:10" ht="15" x14ac:dyDescent="0.2">
      <c r="A26" s="145" t="s">
        <v>231</v>
      </c>
      <c r="B26" s="137">
        <v>256</v>
      </c>
      <c r="C26" s="108">
        <f t="shared" si="2"/>
        <v>204.8</v>
      </c>
      <c r="D26" s="109">
        <v>175</v>
      </c>
      <c r="E26" s="140">
        <f t="shared" si="3"/>
        <v>654526</v>
      </c>
      <c r="F26" s="140">
        <f t="shared" si="0"/>
        <v>654700</v>
      </c>
      <c r="G26" s="102">
        <v>5</v>
      </c>
      <c r="H26" s="23"/>
      <c r="I26" s="57" t="s">
        <v>50</v>
      </c>
      <c r="J26" s="99">
        <f t="shared" si="1"/>
        <v>0</v>
      </c>
    </row>
    <row r="27" spans="1:10" ht="15" x14ac:dyDescent="0.2">
      <c r="A27" s="139" t="s">
        <v>232</v>
      </c>
      <c r="B27" s="137">
        <v>293</v>
      </c>
      <c r="C27" s="108">
        <f t="shared" si="2"/>
        <v>234.4</v>
      </c>
      <c r="D27" s="109">
        <v>200</v>
      </c>
      <c r="E27" s="140">
        <f t="shared" si="3"/>
        <v>654701</v>
      </c>
      <c r="F27" s="140">
        <f t="shared" si="0"/>
        <v>654900</v>
      </c>
      <c r="G27" s="102">
        <v>5</v>
      </c>
      <c r="H27" s="23"/>
      <c r="I27" s="57" t="s">
        <v>50</v>
      </c>
      <c r="J27" s="99">
        <f t="shared" si="1"/>
        <v>0</v>
      </c>
    </row>
    <row r="28" spans="1:10" ht="15.75" thickBot="1" x14ac:dyDescent="0.25">
      <c r="A28" s="146" t="s">
        <v>233</v>
      </c>
      <c r="B28" s="138">
        <v>243</v>
      </c>
      <c r="C28" s="124">
        <f t="shared" si="2"/>
        <v>194.4</v>
      </c>
      <c r="D28" s="126">
        <f t="shared" si="4"/>
        <v>200</v>
      </c>
      <c r="E28" s="166">
        <f t="shared" si="3"/>
        <v>654901</v>
      </c>
      <c r="F28" s="166">
        <f t="shared" si="0"/>
        <v>655100</v>
      </c>
      <c r="G28" s="102">
        <v>5</v>
      </c>
      <c r="H28" s="111"/>
      <c r="I28" s="105" t="s">
        <v>50</v>
      </c>
      <c r="J28" s="106">
        <f t="shared" si="1"/>
        <v>0</v>
      </c>
    </row>
    <row r="29" spans="1:10" ht="15.75" x14ac:dyDescent="0.25">
      <c r="A29" s="49" t="s">
        <v>169</v>
      </c>
      <c r="B29" s="31">
        <f>SUM(B5:B28)</f>
        <v>10926</v>
      </c>
      <c r="C29" s="31"/>
      <c r="D29" s="110">
        <f>SUM(D5:D28)</f>
        <v>6350</v>
      </c>
      <c r="E29" s="10"/>
      <c r="F29" s="10"/>
      <c r="G29" s="7"/>
      <c r="H29" s="7"/>
      <c r="I29" s="37"/>
      <c r="J29" s="10"/>
    </row>
    <row r="30" spans="1:10" ht="15" x14ac:dyDescent="0.2">
      <c r="A30" s="10"/>
      <c r="B30" s="10"/>
      <c r="C30" s="10"/>
      <c r="D30" s="7"/>
      <c r="E30" s="10"/>
      <c r="F30" s="10"/>
      <c r="G30" s="7"/>
      <c r="H30" s="7"/>
      <c r="I30" s="37"/>
      <c r="J30" s="10"/>
    </row>
    <row r="31" spans="1:10" ht="16.5" thickBot="1" x14ac:dyDescent="0.3">
      <c r="A31" s="53" t="s">
        <v>6</v>
      </c>
      <c r="B31" s="10"/>
      <c r="C31" s="10"/>
      <c r="D31" s="7"/>
      <c r="E31" s="10"/>
      <c r="F31" s="10"/>
      <c r="G31" s="7"/>
      <c r="H31" s="7"/>
      <c r="I31" s="37"/>
      <c r="J31" s="10"/>
    </row>
    <row r="32" spans="1:10" ht="15.75" x14ac:dyDescent="0.25">
      <c r="A32" s="36" t="s">
        <v>31</v>
      </c>
      <c r="B32" s="10"/>
      <c r="C32" s="10"/>
      <c r="D32" s="7"/>
      <c r="E32" s="27"/>
      <c r="F32" s="27"/>
      <c r="G32" s="7"/>
      <c r="H32" s="7"/>
      <c r="I32" s="5"/>
      <c r="J32" s="34"/>
    </row>
    <row r="33" spans="1:10" ht="15" x14ac:dyDescent="0.2">
      <c r="A33" s="47" t="s">
        <v>8</v>
      </c>
      <c r="B33" s="47"/>
      <c r="C33" s="47"/>
      <c r="D33" s="23">
        <v>200</v>
      </c>
      <c r="E33" s="22">
        <f>SUM(F28+1)</f>
        <v>655101</v>
      </c>
      <c r="F33" s="22">
        <f t="shared" ref="F33:F40" si="5">SUM(E33+D33-1)</f>
        <v>655300</v>
      </c>
      <c r="G33" s="23">
        <v>15</v>
      </c>
      <c r="H33" s="23"/>
      <c r="I33" s="57" t="s">
        <v>47</v>
      </c>
      <c r="J33" s="99">
        <f t="shared" ref="J33:J40" si="6">MOD(D33,25)</f>
        <v>0</v>
      </c>
    </row>
    <row r="34" spans="1:10" ht="15" x14ac:dyDescent="0.2">
      <c r="A34" s="47" t="s">
        <v>9</v>
      </c>
      <c r="B34" s="47"/>
      <c r="C34" s="47"/>
      <c r="D34" s="23">
        <v>50</v>
      </c>
      <c r="E34" s="22">
        <f>SUM(F33+1)</f>
        <v>655301</v>
      </c>
      <c r="F34" s="22">
        <f>SUM(E34+D34-1)</f>
        <v>655350</v>
      </c>
      <c r="G34" s="23">
        <v>5</v>
      </c>
      <c r="H34" s="23"/>
      <c r="I34" s="57" t="s">
        <v>47</v>
      </c>
      <c r="J34" s="99">
        <f t="shared" si="6"/>
        <v>0</v>
      </c>
    </row>
    <row r="35" spans="1:10" ht="15" x14ac:dyDescent="0.2">
      <c r="A35" s="47" t="s">
        <v>14</v>
      </c>
      <c r="B35" s="47"/>
      <c r="C35" s="47"/>
      <c r="D35" s="23">
        <v>100</v>
      </c>
      <c r="E35" s="22">
        <f>SUM(F34+1)</f>
        <v>655351</v>
      </c>
      <c r="F35" s="22">
        <f t="shared" ref="F35:F37" si="7">SUM(E35+D35-1)</f>
        <v>655450</v>
      </c>
      <c r="G35" s="23">
        <v>5</v>
      </c>
      <c r="H35" s="23"/>
      <c r="I35" s="57" t="s">
        <v>47</v>
      </c>
      <c r="J35" s="99">
        <f t="shared" si="6"/>
        <v>0</v>
      </c>
    </row>
    <row r="36" spans="1:10" ht="15" x14ac:dyDescent="0.2">
      <c r="A36" s="47" t="s">
        <v>260</v>
      </c>
      <c r="B36" s="47"/>
      <c r="C36" s="47"/>
      <c r="D36" s="23">
        <v>100</v>
      </c>
      <c r="E36" s="22">
        <f t="shared" ref="E36:E37" si="8">SUM(F35+1)</f>
        <v>655451</v>
      </c>
      <c r="F36" s="22">
        <f t="shared" si="7"/>
        <v>655550</v>
      </c>
      <c r="G36" s="23">
        <v>5</v>
      </c>
      <c r="H36" s="23"/>
      <c r="I36" s="57" t="s">
        <v>47</v>
      </c>
      <c r="J36" s="99">
        <f t="shared" si="6"/>
        <v>0</v>
      </c>
    </row>
    <row r="37" spans="1:10" ht="15" x14ac:dyDescent="0.2">
      <c r="A37" s="47" t="s">
        <v>852</v>
      </c>
      <c r="B37" s="47"/>
      <c r="C37" s="47"/>
      <c r="D37" s="23">
        <v>50</v>
      </c>
      <c r="E37" s="22">
        <f t="shared" si="8"/>
        <v>655551</v>
      </c>
      <c r="F37" s="22">
        <f t="shared" si="7"/>
        <v>655600</v>
      </c>
      <c r="G37" s="23">
        <v>5</v>
      </c>
      <c r="H37" s="23"/>
      <c r="I37" s="57" t="s">
        <v>47</v>
      </c>
      <c r="J37" s="99">
        <f t="shared" si="6"/>
        <v>0</v>
      </c>
    </row>
    <row r="38" spans="1:10" ht="15" x14ac:dyDescent="0.2">
      <c r="A38" s="10"/>
      <c r="B38" s="10"/>
      <c r="C38" s="10"/>
      <c r="D38" s="7"/>
      <c r="E38" s="27"/>
      <c r="F38" s="27"/>
      <c r="G38" s="7"/>
      <c r="H38" s="7"/>
      <c r="I38" s="37"/>
      <c r="J38" s="34"/>
    </row>
    <row r="39" spans="1:10" ht="15.75" x14ac:dyDescent="0.25">
      <c r="A39" s="36" t="s">
        <v>343</v>
      </c>
      <c r="B39" s="10"/>
      <c r="C39" s="10"/>
      <c r="D39" s="7"/>
      <c r="E39" s="27"/>
      <c r="F39" s="27"/>
      <c r="G39" s="7"/>
      <c r="H39" s="7"/>
      <c r="I39" s="37"/>
      <c r="J39" s="34"/>
    </row>
    <row r="40" spans="1:10" ht="15" x14ac:dyDescent="0.2">
      <c r="A40" s="47" t="s">
        <v>345</v>
      </c>
      <c r="B40" s="47"/>
      <c r="C40" s="47"/>
      <c r="D40" s="23">
        <v>25</v>
      </c>
      <c r="E40" s="22">
        <f>SUM(F37+1)</f>
        <v>655601</v>
      </c>
      <c r="F40" s="22">
        <f t="shared" si="5"/>
        <v>655625</v>
      </c>
      <c r="G40" s="23">
        <v>5</v>
      </c>
      <c r="H40" s="23"/>
      <c r="I40" s="57" t="s">
        <v>344</v>
      </c>
      <c r="J40" s="99">
        <f t="shared" si="6"/>
        <v>0</v>
      </c>
    </row>
    <row r="41" spans="1:10" ht="15" x14ac:dyDescent="0.2">
      <c r="A41" s="10"/>
      <c r="B41" s="10"/>
      <c r="C41" s="10"/>
      <c r="D41" s="7"/>
      <c r="E41" s="27"/>
      <c r="F41" s="27"/>
      <c r="G41" s="7"/>
      <c r="H41" s="7"/>
      <c r="I41" s="37"/>
      <c r="J41" s="40"/>
    </row>
    <row r="42" spans="1:10" ht="15.75" x14ac:dyDescent="0.25">
      <c r="A42" s="36" t="s">
        <v>32</v>
      </c>
      <c r="B42" s="10"/>
      <c r="C42" s="10"/>
      <c r="D42" s="7"/>
      <c r="E42" s="27"/>
      <c r="F42" s="27"/>
      <c r="G42" s="7"/>
      <c r="H42" s="7"/>
      <c r="I42" s="37"/>
      <c r="J42" s="40"/>
    </row>
    <row r="43" spans="1:10" ht="15" x14ac:dyDescent="0.2">
      <c r="A43" s="47" t="s">
        <v>10</v>
      </c>
      <c r="B43" s="47"/>
      <c r="C43" s="47"/>
      <c r="D43" s="23">
        <v>50</v>
      </c>
      <c r="E43" s="22">
        <f>SUM(F40+1)</f>
        <v>655626</v>
      </c>
      <c r="F43" s="22">
        <f>SUM(E43+D43-1)</f>
        <v>655675</v>
      </c>
      <c r="G43" s="23">
        <v>5</v>
      </c>
      <c r="H43" s="23"/>
      <c r="I43" s="57" t="s">
        <v>49</v>
      </c>
      <c r="J43" s="158">
        <f>MOD(D43,25)</f>
        <v>0</v>
      </c>
    </row>
    <row r="44" spans="1:10" ht="15" x14ac:dyDescent="0.2">
      <c r="A44" s="47" t="s">
        <v>182</v>
      </c>
      <c r="B44" s="47"/>
      <c r="C44" s="47"/>
      <c r="D44" s="23">
        <v>25</v>
      </c>
      <c r="E44" s="22">
        <f t="shared" ref="E44" si="9">SUM(F43+1)</f>
        <v>655676</v>
      </c>
      <c r="F44" s="22">
        <f t="shared" ref="F44" si="10">SUM(E44+D44-1)</f>
        <v>655700</v>
      </c>
      <c r="G44" s="23">
        <v>5</v>
      </c>
      <c r="H44" s="23"/>
      <c r="I44" s="57" t="s">
        <v>49</v>
      </c>
      <c r="J44" s="158">
        <f t="shared" ref="J44" si="11">MOD(D44,25)</f>
        <v>0</v>
      </c>
    </row>
    <row r="45" spans="1:10" ht="15" x14ac:dyDescent="0.2">
      <c r="A45" s="10"/>
      <c r="B45" s="10"/>
      <c r="C45" s="10"/>
      <c r="D45" s="7"/>
      <c r="E45" s="27"/>
      <c r="F45" s="27"/>
      <c r="G45" s="7"/>
      <c r="H45" s="7"/>
      <c r="I45" s="37"/>
      <c r="J45" s="10"/>
    </row>
    <row r="46" spans="1:10" ht="15.75" x14ac:dyDescent="0.25">
      <c r="A46" s="36" t="s">
        <v>30</v>
      </c>
      <c r="B46" s="10"/>
      <c r="C46" s="10"/>
      <c r="D46" s="7"/>
      <c r="E46" s="27"/>
      <c r="F46" s="27"/>
      <c r="G46" s="7"/>
      <c r="H46" s="7"/>
      <c r="I46" s="37"/>
      <c r="J46" s="10"/>
    </row>
    <row r="47" spans="1:10" ht="15" x14ac:dyDescent="0.2">
      <c r="A47" s="47" t="s">
        <v>7</v>
      </c>
      <c r="B47" s="47"/>
      <c r="C47" s="47"/>
      <c r="D47" s="23">
        <v>25</v>
      </c>
      <c r="E47" s="22">
        <f>SUM(F44+1)</f>
        <v>655701</v>
      </c>
      <c r="F47" s="22">
        <f t="shared" ref="F47:F48" si="12">SUM(E47+D47-1)</f>
        <v>655725</v>
      </c>
      <c r="G47" s="23">
        <v>5</v>
      </c>
      <c r="H47" s="23"/>
      <c r="I47" s="57" t="s">
        <v>48</v>
      </c>
      <c r="J47" s="99">
        <f t="shared" ref="J47:J48" si="13">MOD(D47,25)</f>
        <v>0</v>
      </c>
    </row>
    <row r="48" spans="1:10" ht="15" x14ac:dyDescent="0.2">
      <c r="A48" s="47" t="s">
        <v>34</v>
      </c>
      <c r="B48" s="47"/>
      <c r="C48" s="47"/>
      <c r="D48" s="23">
        <v>25</v>
      </c>
      <c r="E48" s="22">
        <f>SUM(F47+1)</f>
        <v>655726</v>
      </c>
      <c r="F48" s="22">
        <f t="shared" si="12"/>
        <v>655750</v>
      </c>
      <c r="G48" s="23">
        <v>5</v>
      </c>
      <c r="H48" s="23"/>
      <c r="I48" s="57" t="s">
        <v>48</v>
      </c>
      <c r="J48" s="99">
        <f t="shared" si="13"/>
        <v>0</v>
      </c>
    </row>
    <row r="49" spans="1:10" ht="15" x14ac:dyDescent="0.2">
      <c r="A49" s="10"/>
      <c r="B49" s="10"/>
      <c r="C49" s="10"/>
      <c r="D49" s="7"/>
      <c r="E49" s="27"/>
      <c r="F49" s="27"/>
      <c r="G49" s="7"/>
      <c r="H49" s="7"/>
      <c r="I49" s="37"/>
      <c r="J49" s="40"/>
    </row>
    <row r="50" spans="1:10" ht="15" x14ac:dyDescent="0.2">
      <c r="A50" s="10"/>
      <c r="B50" s="10"/>
      <c r="C50" s="10"/>
      <c r="D50" s="7"/>
      <c r="E50" s="27"/>
      <c r="F50" s="27"/>
      <c r="G50" s="12"/>
      <c r="H50" s="12"/>
      <c r="I50" s="37"/>
      <c r="J50" s="39"/>
    </row>
    <row r="51" spans="1:10" ht="15.75" x14ac:dyDescent="0.25">
      <c r="A51" s="36" t="s">
        <v>33</v>
      </c>
      <c r="B51" s="10"/>
      <c r="C51" s="10"/>
      <c r="D51" s="7"/>
      <c r="E51" s="27"/>
      <c r="F51" s="27"/>
      <c r="G51" s="12"/>
      <c r="H51" s="12"/>
      <c r="I51" s="37"/>
      <c r="J51" s="39"/>
    </row>
    <row r="52" spans="1:10" ht="15" x14ac:dyDescent="0.2">
      <c r="A52" s="139" t="s">
        <v>11</v>
      </c>
      <c r="B52" s="47"/>
      <c r="C52" s="47"/>
      <c r="D52" s="102">
        <v>25</v>
      </c>
      <c r="E52" s="140">
        <f>SUM(F48+1)</f>
        <v>655751</v>
      </c>
      <c r="F52" s="140">
        <f>SUM(E52+D52-1)</f>
        <v>655775</v>
      </c>
      <c r="G52" s="102">
        <v>25</v>
      </c>
      <c r="H52" s="102">
        <v>100</v>
      </c>
      <c r="I52" s="57" t="s">
        <v>50</v>
      </c>
      <c r="J52" s="99">
        <f>MOD(D52,25)</f>
        <v>0</v>
      </c>
    </row>
    <row r="53" spans="1:10" ht="15" x14ac:dyDescent="0.2">
      <c r="A53" s="139" t="s">
        <v>12</v>
      </c>
      <c r="B53" s="47"/>
      <c r="C53" s="47"/>
      <c r="D53" s="102">
        <v>25</v>
      </c>
      <c r="E53" s="140">
        <f>SUM(F52+1)</f>
        <v>655776</v>
      </c>
      <c r="F53" s="140">
        <f t="shared" ref="F53:F79" si="14">SUM(E53+D53-1)</f>
        <v>655800</v>
      </c>
      <c r="G53" s="102">
        <v>25</v>
      </c>
      <c r="H53" s="102"/>
      <c r="I53" s="57" t="s">
        <v>50</v>
      </c>
      <c r="J53" s="99">
        <f t="shared" ref="J53:J79" si="15">MOD(D53,25)</f>
        <v>0</v>
      </c>
    </row>
    <row r="54" spans="1:10" ht="15" x14ac:dyDescent="0.2">
      <c r="A54" s="139" t="s">
        <v>849</v>
      </c>
      <c r="B54" s="47"/>
      <c r="C54" s="47"/>
      <c r="D54" s="102">
        <v>100</v>
      </c>
      <c r="E54" s="140">
        <f t="shared" ref="E54:E79" si="16">SUM(F53+1)</f>
        <v>655801</v>
      </c>
      <c r="F54" s="140">
        <f t="shared" si="14"/>
        <v>655900</v>
      </c>
      <c r="G54" s="102">
        <v>5</v>
      </c>
      <c r="H54" s="102"/>
      <c r="I54" s="57" t="s">
        <v>50</v>
      </c>
      <c r="J54" s="99">
        <f t="shared" si="15"/>
        <v>0</v>
      </c>
    </row>
    <row r="55" spans="1:10" ht="15" x14ac:dyDescent="0.2">
      <c r="A55" s="139" t="s">
        <v>308</v>
      </c>
      <c r="B55" s="47"/>
      <c r="C55" s="47"/>
      <c r="D55" s="168">
        <v>100</v>
      </c>
      <c r="E55" s="140">
        <f t="shared" si="16"/>
        <v>655901</v>
      </c>
      <c r="F55" s="140">
        <f t="shared" si="14"/>
        <v>656000</v>
      </c>
      <c r="G55" s="102">
        <v>5</v>
      </c>
      <c r="H55" s="102"/>
      <c r="I55" s="57" t="s">
        <v>50</v>
      </c>
      <c r="J55" s="99">
        <f t="shared" si="15"/>
        <v>0</v>
      </c>
    </row>
    <row r="56" spans="1:10" ht="15" x14ac:dyDescent="0.2">
      <c r="A56" s="139" t="s">
        <v>792</v>
      </c>
      <c r="B56" s="47"/>
      <c r="C56" s="47"/>
      <c r="D56" s="168">
        <v>100</v>
      </c>
      <c r="E56" s="140">
        <f t="shared" si="16"/>
        <v>656001</v>
      </c>
      <c r="F56" s="140">
        <f t="shared" si="14"/>
        <v>656100</v>
      </c>
      <c r="G56" s="102">
        <v>5</v>
      </c>
      <c r="H56" s="102"/>
      <c r="I56" s="57" t="s">
        <v>50</v>
      </c>
      <c r="J56" s="99">
        <f t="shared" si="15"/>
        <v>0</v>
      </c>
    </row>
    <row r="57" spans="1:10" ht="15" x14ac:dyDescent="0.2">
      <c r="A57" s="139" t="s">
        <v>309</v>
      </c>
      <c r="B57" s="47"/>
      <c r="C57" s="47"/>
      <c r="D57" s="168">
        <v>100</v>
      </c>
      <c r="E57" s="140">
        <f t="shared" si="16"/>
        <v>656101</v>
      </c>
      <c r="F57" s="140">
        <f t="shared" si="14"/>
        <v>656200</v>
      </c>
      <c r="G57" s="102">
        <v>5</v>
      </c>
      <c r="H57" s="102"/>
      <c r="I57" s="57" t="s">
        <v>50</v>
      </c>
      <c r="J57" s="99">
        <f t="shared" si="15"/>
        <v>0</v>
      </c>
    </row>
    <row r="58" spans="1:10" ht="15" x14ac:dyDescent="0.2">
      <c r="A58" s="139" t="s">
        <v>793</v>
      </c>
      <c r="B58" s="47"/>
      <c r="C58" s="47"/>
      <c r="D58" s="168">
        <v>100</v>
      </c>
      <c r="E58" s="140">
        <f t="shared" si="16"/>
        <v>656201</v>
      </c>
      <c r="F58" s="140">
        <f t="shared" si="14"/>
        <v>656300</v>
      </c>
      <c r="G58" s="102">
        <v>5</v>
      </c>
      <c r="H58" s="102"/>
      <c r="I58" s="57" t="s">
        <v>50</v>
      </c>
      <c r="J58" s="99">
        <f t="shared" si="15"/>
        <v>0</v>
      </c>
    </row>
    <row r="59" spans="1:10" ht="15" x14ac:dyDescent="0.2">
      <c r="A59" s="139" t="s">
        <v>310</v>
      </c>
      <c r="B59" s="47"/>
      <c r="C59" s="47"/>
      <c r="D59" s="168">
        <v>100</v>
      </c>
      <c r="E59" s="140">
        <f t="shared" si="16"/>
        <v>656301</v>
      </c>
      <c r="F59" s="140">
        <f t="shared" si="14"/>
        <v>656400</v>
      </c>
      <c r="G59" s="102">
        <v>5</v>
      </c>
      <c r="H59" s="102"/>
      <c r="I59" s="57" t="s">
        <v>50</v>
      </c>
      <c r="J59" s="99">
        <f t="shared" si="15"/>
        <v>0</v>
      </c>
    </row>
    <row r="60" spans="1:10" ht="15" x14ac:dyDescent="0.2">
      <c r="A60" s="139" t="s">
        <v>311</v>
      </c>
      <c r="B60" s="47"/>
      <c r="C60" s="47"/>
      <c r="D60" s="168">
        <v>100</v>
      </c>
      <c r="E60" s="140">
        <f t="shared" si="16"/>
        <v>656401</v>
      </c>
      <c r="F60" s="140">
        <f t="shared" si="14"/>
        <v>656500</v>
      </c>
      <c r="G60" s="102">
        <v>5</v>
      </c>
      <c r="H60" s="102"/>
      <c r="I60" s="57" t="s">
        <v>50</v>
      </c>
      <c r="J60" s="99">
        <f t="shared" si="15"/>
        <v>0</v>
      </c>
    </row>
    <row r="61" spans="1:10" ht="15" x14ac:dyDescent="0.2">
      <c r="A61" s="139" t="s">
        <v>312</v>
      </c>
      <c r="B61" s="47"/>
      <c r="C61" s="47"/>
      <c r="D61" s="168">
        <v>100</v>
      </c>
      <c r="E61" s="140">
        <f t="shared" si="16"/>
        <v>656501</v>
      </c>
      <c r="F61" s="140">
        <f t="shared" si="14"/>
        <v>656600</v>
      </c>
      <c r="G61" s="102">
        <v>5</v>
      </c>
      <c r="H61" s="102"/>
      <c r="I61" s="57" t="s">
        <v>50</v>
      </c>
      <c r="J61" s="99">
        <f t="shared" si="15"/>
        <v>0</v>
      </c>
    </row>
    <row r="62" spans="1:10" ht="15" x14ac:dyDescent="0.2">
      <c r="A62" s="139" t="s">
        <v>794</v>
      </c>
      <c r="B62" s="47"/>
      <c r="C62" s="47"/>
      <c r="D62" s="168">
        <v>100</v>
      </c>
      <c r="E62" s="140">
        <f t="shared" si="16"/>
        <v>656601</v>
      </c>
      <c r="F62" s="140">
        <f t="shared" si="14"/>
        <v>656700</v>
      </c>
      <c r="G62" s="102">
        <v>5</v>
      </c>
      <c r="H62" s="102"/>
      <c r="I62" s="57" t="s">
        <v>50</v>
      </c>
      <c r="J62" s="99">
        <f t="shared" si="15"/>
        <v>0</v>
      </c>
    </row>
    <row r="63" spans="1:10" ht="15" x14ac:dyDescent="0.2">
      <c r="A63" s="139" t="s">
        <v>845</v>
      </c>
      <c r="B63" s="47"/>
      <c r="C63" s="47"/>
      <c r="D63" s="168">
        <v>100</v>
      </c>
      <c r="E63" s="140">
        <f t="shared" si="16"/>
        <v>656701</v>
      </c>
      <c r="F63" s="140">
        <f t="shared" si="14"/>
        <v>656800</v>
      </c>
      <c r="G63" s="102">
        <v>5</v>
      </c>
      <c r="H63" s="102"/>
      <c r="I63" s="57" t="s">
        <v>50</v>
      </c>
      <c r="J63" s="99">
        <f t="shared" si="15"/>
        <v>0</v>
      </c>
    </row>
    <row r="64" spans="1:10" ht="15" x14ac:dyDescent="0.2">
      <c r="A64" s="139" t="s">
        <v>850</v>
      </c>
      <c r="B64" s="47"/>
      <c r="C64" s="47"/>
      <c r="D64" s="168">
        <v>100</v>
      </c>
      <c r="E64" s="140">
        <f t="shared" si="16"/>
        <v>656801</v>
      </c>
      <c r="F64" s="140">
        <f t="shared" si="14"/>
        <v>656900</v>
      </c>
      <c r="G64" s="102">
        <v>5</v>
      </c>
      <c r="H64" s="102"/>
      <c r="I64" s="57" t="s">
        <v>50</v>
      </c>
      <c r="J64" s="99">
        <f t="shared" si="15"/>
        <v>0</v>
      </c>
    </row>
    <row r="65" spans="1:10" ht="15" x14ac:dyDescent="0.2">
      <c r="A65" s="139" t="s">
        <v>277</v>
      </c>
      <c r="B65" s="47"/>
      <c r="C65" s="47"/>
      <c r="D65" s="168">
        <v>200</v>
      </c>
      <c r="E65" s="140">
        <f t="shared" si="16"/>
        <v>656901</v>
      </c>
      <c r="F65" s="140">
        <f t="shared" si="14"/>
        <v>657100</v>
      </c>
      <c r="G65" s="102">
        <v>5</v>
      </c>
      <c r="H65" s="102"/>
      <c r="I65" s="57" t="s">
        <v>50</v>
      </c>
      <c r="J65" s="99">
        <f t="shared" si="15"/>
        <v>0</v>
      </c>
    </row>
    <row r="66" spans="1:10" ht="15" x14ac:dyDescent="0.2">
      <c r="A66" s="139" t="s">
        <v>851</v>
      </c>
      <c r="B66" s="47"/>
      <c r="C66" s="47"/>
      <c r="D66" s="168">
        <v>100</v>
      </c>
      <c r="E66" s="140">
        <f t="shared" si="16"/>
        <v>657101</v>
      </c>
      <c r="F66" s="140">
        <f t="shared" si="14"/>
        <v>657200</v>
      </c>
      <c r="G66" s="102">
        <v>5</v>
      </c>
      <c r="H66" s="102"/>
      <c r="I66" s="57" t="s">
        <v>50</v>
      </c>
      <c r="J66" s="99">
        <f t="shared" si="15"/>
        <v>0</v>
      </c>
    </row>
    <row r="67" spans="1:10" ht="15" x14ac:dyDescent="0.2">
      <c r="A67" s="139" t="s">
        <v>278</v>
      </c>
      <c r="B67" s="47"/>
      <c r="C67" s="47"/>
      <c r="D67" s="168">
        <v>100</v>
      </c>
      <c r="E67" s="140">
        <f t="shared" si="16"/>
        <v>657201</v>
      </c>
      <c r="F67" s="140">
        <f t="shared" si="14"/>
        <v>657300</v>
      </c>
      <c r="G67" s="102">
        <v>5</v>
      </c>
      <c r="H67" s="102"/>
      <c r="I67" s="57" t="s">
        <v>50</v>
      </c>
      <c r="J67" s="99">
        <f t="shared" si="15"/>
        <v>0</v>
      </c>
    </row>
    <row r="68" spans="1:10" ht="15" x14ac:dyDescent="0.2">
      <c r="A68" s="139" t="s">
        <v>795</v>
      </c>
      <c r="B68" s="47"/>
      <c r="C68" s="47"/>
      <c r="D68" s="168">
        <v>100</v>
      </c>
      <c r="E68" s="140">
        <f t="shared" si="16"/>
        <v>657301</v>
      </c>
      <c r="F68" s="140">
        <f t="shared" si="14"/>
        <v>657400</v>
      </c>
      <c r="G68" s="102">
        <v>5</v>
      </c>
      <c r="H68" s="102"/>
      <c r="I68" s="57" t="s">
        <v>50</v>
      </c>
      <c r="J68" s="99">
        <f t="shared" si="15"/>
        <v>0</v>
      </c>
    </row>
    <row r="69" spans="1:10" ht="15" x14ac:dyDescent="0.2">
      <c r="A69" s="139" t="s">
        <v>796</v>
      </c>
      <c r="B69" s="47"/>
      <c r="C69" s="47"/>
      <c r="D69" s="168">
        <v>100</v>
      </c>
      <c r="E69" s="140">
        <f t="shared" si="16"/>
        <v>657401</v>
      </c>
      <c r="F69" s="140">
        <f t="shared" si="14"/>
        <v>657500</v>
      </c>
      <c r="G69" s="102">
        <v>5</v>
      </c>
      <c r="H69" s="102"/>
      <c r="I69" s="57" t="s">
        <v>50</v>
      </c>
      <c r="J69" s="99">
        <f t="shared" si="15"/>
        <v>0</v>
      </c>
    </row>
    <row r="70" spans="1:10" ht="15" x14ac:dyDescent="0.2">
      <c r="A70" s="139" t="s">
        <v>797</v>
      </c>
      <c r="B70" s="47"/>
      <c r="C70" s="47"/>
      <c r="D70" s="168">
        <v>100</v>
      </c>
      <c r="E70" s="140">
        <f t="shared" si="16"/>
        <v>657501</v>
      </c>
      <c r="F70" s="140">
        <f t="shared" si="14"/>
        <v>657600</v>
      </c>
      <c r="G70" s="102">
        <v>5</v>
      </c>
      <c r="H70" s="102"/>
      <c r="I70" s="57" t="s">
        <v>50</v>
      </c>
      <c r="J70" s="99">
        <f t="shared" si="15"/>
        <v>0</v>
      </c>
    </row>
    <row r="71" spans="1:10" ht="15" x14ac:dyDescent="0.2">
      <c r="A71" s="139" t="s">
        <v>286</v>
      </c>
      <c r="B71" s="47"/>
      <c r="C71" s="47"/>
      <c r="D71" s="168">
        <v>100</v>
      </c>
      <c r="E71" s="140">
        <f t="shared" si="16"/>
        <v>657601</v>
      </c>
      <c r="F71" s="140">
        <f t="shared" si="14"/>
        <v>657700</v>
      </c>
      <c r="G71" s="102">
        <v>5</v>
      </c>
      <c r="H71" s="102"/>
      <c r="I71" s="57" t="s">
        <v>50</v>
      </c>
      <c r="J71" s="99">
        <f t="shared" si="15"/>
        <v>0</v>
      </c>
    </row>
    <row r="72" spans="1:10" ht="15" x14ac:dyDescent="0.2">
      <c r="A72" s="139" t="s">
        <v>313</v>
      </c>
      <c r="B72" s="47"/>
      <c r="C72" s="47"/>
      <c r="D72" s="168">
        <v>100</v>
      </c>
      <c r="E72" s="140">
        <f t="shared" si="16"/>
        <v>657701</v>
      </c>
      <c r="F72" s="140">
        <f t="shared" si="14"/>
        <v>657800</v>
      </c>
      <c r="G72" s="102">
        <v>5</v>
      </c>
      <c r="H72" s="102"/>
      <c r="I72" s="57" t="s">
        <v>50</v>
      </c>
      <c r="J72" s="99">
        <f t="shared" si="15"/>
        <v>0</v>
      </c>
    </row>
    <row r="73" spans="1:10" ht="15" x14ac:dyDescent="0.2">
      <c r="A73" s="139" t="s">
        <v>798</v>
      </c>
      <c r="B73" s="47"/>
      <c r="C73" s="47"/>
      <c r="D73" s="168">
        <v>100</v>
      </c>
      <c r="E73" s="140">
        <f t="shared" si="16"/>
        <v>657801</v>
      </c>
      <c r="F73" s="140">
        <f t="shared" si="14"/>
        <v>657900</v>
      </c>
      <c r="G73" s="102">
        <v>5</v>
      </c>
      <c r="H73" s="102"/>
      <c r="I73" s="57" t="s">
        <v>50</v>
      </c>
      <c r="J73" s="99">
        <f t="shared" si="15"/>
        <v>0</v>
      </c>
    </row>
    <row r="74" spans="1:10" ht="15" x14ac:dyDescent="0.2">
      <c r="A74" s="139" t="s">
        <v>314</v>
      </c>
      <c r="B74" s="47"/>
      <c r="C74" s="47"/>
      <c r="D74" s="168">
        <v>100</v>
      </c>
      <c r="E74" s="140">
        <f t="shared" si="16"/>
        <v>657901</v>
      </c>
      <c r="F74" s="140">
        <f t="shared" si="14"/>
        <v>658000</v>
      </c>
      <c r="G74" s="102">
        <v>5</v>
      </c>
      <c r="H74" s="102"/>
      <c r="I74" s="57" t="s">
        <v>50</v>
      </c>
      <c r="J74" s="99">
        <f t="shared" si="15"/>
        <v>0</v>
      </c>
    </row>
    <row r="75" spans="1:10" ht="15" x14ac:dyDescent="0.2">
      <c r="A75" s="139" t="s">
        <v>315</v>
      </c>
      <c r="B75" s="47"/>
      <c r="C75" s="47"/>
      <c r="D75" s="168">
        <v>100</v>
      </c>
      <c r="E75" s="140">
        <f t="shared" si="16"/>
        <v>658001</v>
      </c>
      <c r="F75" s="140">
        <f t="shared" si="14"/>
        <v>658100</v>
      </c>
      <c r="G75" s="102">
        <v>5</v>
      </c>
      <c r="H75" s="102"/>
      <c r="I75" s="57" t="s">
        <v>50</v>
      </c>
      <c r="J75" s="99">
        <f t="shared" si="15"/>
        <v>0</v>
      </c>
    </row>
    <row r="76" spans="1:10" ht="15" x14ac:dyDescent="0.2">
      <c r="A76" s="139" t="s">
        <v>799</v>
      </c>
      <c r="B76" s="47"/>
      <c r="C76" s="47"/>
      <c r="D76" s="168">
        <v>100</v>
      </c>
      <c r="E76" s="140">
        <f t="shared" si="16"/>
        <v>658101</v>
      </c>
      <c r="F76" s="140">
        <f t="shared" si="14"/>
        <v>658200</v>
      </c>
      <c r="G76" s="102">
        <v>5</v>
      </c>
      <c r="H76" s="102"/>
      <c r="I76" s="57" t="s">
        <v>50</v>
      </c>
      <c r="J76" s="99">
        <f t="shared" si="15"/>
        <v>0</v>
      </c>
    </row>
    <row r="77" spans="1:10" ht="15" x14ac:dyDescent="0.2">
      <c r="A77" s="139" t="s">
        <v>800</v>
      </c>
      <c r="B77" s="47"/>
      <c r="C77" s="47"/>
      <c r="D77" s="168">
        <v>100</v>
      </c>
      <c r="E77" s="140">
        <f t="shared" si="16"/>
        <v>658201</v>
      </c>
      <c r="F77" s="140">
        <f t="shared" si="14"/>
        <v>658300</v>
      </c>
      <c r="G77" s="102">
        <v>5</v>
      </c>
      <c r="H77" s="102"/>
      <c r="I77" s="57" t="s">
        <v>50</v>
      </c>
      <c r="J77" s="99">
        <f t="shared" si="15"/>
        <v>0</v>
      </c>
    </row>
    <row r="78" spans="1:10" ht="15" x14ac:dyDescent="0.2">
      <c r="A78" s="139" t="s">
        <v>339</v>
      </c>
      <c r="B78" s="47"/>
      <c r="C78" s="47"/>
      <c r="D78" s="168">
        <v>100</v>
      </c>
      <c r="E78" s="140">
        <f t="shared" si="16"/>
        <v>658301</v>
      </c>
      <c r="F78" s="140">
        <f t="shared" si="14"/>
        <v>658400</v>
      </c>
      <c r="G78" s="102">
        <v>5</v>
      </c>
      <c r="H78" s="102"/>
      <c r="I78" s="57" t="s">
        <v>50</v>
      </c>
      <c r="J78" s="99">
        <f t="shared" si="15"/>
        <v>0</v>
      </c>
    </row>
    <row r="79" spans="1:10" ht="15.75" thickBot="1" x14ac:dyDescent="0.25">
      <c r="A79" s="148" t="s">
        <v>801</v>
      </c>
      <c r="B79" s="103"/>
      <c r="C79" s="103"/>
      <c r="D79" s="169">
        <v>100</v>
      </c>
      <c r="E79" s="140">
        <f t="shared" si="16"/>
        <v>658401</v>
      </c>
      <c r="F79" s="140">
        <f t="shared" si="14"/>
        <v>658500</v>
      </c>
      <c r="G79" s="102">
        <v>5</v>
      </c>
      <c r="H79" s="167"/>
      <c r="I79" s="105" t="s">
        <v>50</v>
      </c>
      <c r="J79" s="106">
        <f t="shared" si="15"/>
        <v>0</v>
      </c>
    </row>
    <row r="80" spans="1:10" ht="15.75" x14ac:dyDescent="0.25">
      <c r="A80" s="49" t="s">
        <v>170</v>
      </c>
      <c r="B80" s="10"/>
      <c r="C80" s="10"/>
      <c r="D80" s="170">
        <f>SUM(D32:D79)</f>
        <v>3400</v>
      </c>
      <c r="E80" s="10"/>
      <c r="F80" s="10"/>
      <c r="G80" s="39"/>
      <c r="H80" s="39"/>
      <c r="I80" s="45"/>
      <c r="J80" s="39"/>
    </row>
    <row r="81" spans="1:10" ht="15.75" x14ac:dyDescent="0.25">
      <c r="A81" s="36" t="s">
        <v>171</v>
      </c>
      <c r="B81" s="10"/>
      <c r="C81" s="10"/>
      <c r="D81" s="170">
        <f>D29+D80</f>
        <v>9750</v>
      </c>
      <c r="E81" s="10"/>
      <c r="F81" s="10"/>
      <c r="G81" s="36">
        <f>SUM(G5:G79)</f>
        <v>360</v>
      </c>
      <c r="H81" s="36">
        <f>SUM(H5:H79)</f>
        <v>100</v>
      </c>
      <c r="I81" s="26"/>
      <c r="J81" s="36">
        <f>SUM(J5:J79)</f>
        <v>0</v>
      </c>
    </row>
    <row r="82" spans="1:10" x14ac:dyDescent="0.2">
      <c r="A82"/>
      <c r="B82"/>
      <c r="C82"/>
      <c r="E82"/>
      <c r="F82"/>
      <c r="G82"/>
      <c r="H82"/>
      <c r="I82" s="5"/>
      <c r="J82"/>
    </row>
    <row r="83" spans="1:10" x14ac:dyDescent="0.2">
      <c r="A83"/>
      <c r="B83"/>
      <c r="C83"/>
      <c r="E83"/>
      <c r="F83"/>
      <c r="G83"/>
      <c r="H83"/>
      <c r="I83" s="5"/>
      <c r="J83"/>
    </row>
    <row r="84" spans="1:10" ht="15" x14ac:dyDescent="0.2">
      <c r="A84" s="50" t="s">
        <v>40</v>
      </c>
      <c r="B84"/>
      <c r="C84"/>
      <c r="D84" s="171">
        <f>F79-E5+1</f>
        <v>9750</v>
      </c>
      <c r="E84"/>
      <c r="F84"/>
      <c r="G84"/>
      <c r="H84"/>
      <c r="I84" s="5"/>
      <c r="J84"/>
    </row>
  </sheetData>
  <sheetProtection sheet="1" selectLockedCells="1"/>
  <mergeCells count="2">
    <mergeCell ref="E3:F3"/>
    <mergeCell ref="H1:I1"/>
  </mergeCells>
  <phoneticPr fontId="0" type="noConversion"/>
  <conditionalFormatting sqref="A5:J28 A33:J37 A40:J40 A43:J44 A47:J48 A52:J79">
    <cfRule type="expression" dxfId="8" priority="5">
      <formula>MOD(ROW(),2)=0</formula>
    </cfRule>
  </conditionalFormatting>
  <conditionalFormatting sqref="C5:D28 C33:D37 C40:D40 C43:D44 C47:D48 C52:D79 G52:H79">
    <cfRule type="cellIs" dxfId="7" priority="2" operator="equal">
      <formula>0</formula>
    </cfRule>
  </conditionalFormatting>
  <conditionalFormatting sqref="G5:H28 G33:H37 G40:H40 G43:H44 G47:H48">
    <cfRule type="cellIs" dxfId="6" priority="1" operator="equal">
      <formula>0</formula>
    </cfRule>
  </conditionalFormatting>
  <printOptions gridLines="1"/>
  <pageMargins left="0.25" right="0.25" top="1.25" bottom="0.25" header="0.5" footer="0.5"/>
  <pageSetup scale="85" fitToHeight="0" orientation="portrait" r:id="rId1"/>
  <headerFooter alignWithMargins="0">
    <oddHeader>&amp;C&amp;"Arial,Bold"&amp;13ALASKA 2024 GENERAL ELECTION
BALLOT ORDER
House &amp;A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76"/>
  <sheetViews>
    <sheetView zoomScaleNormal="75" zoomScalePageLayoutView="75" workbookViewId="0">
      <selection activeCell="H33" sqref="H33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Totals!B46</f>
        <v>1066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7" t="s">
        <v>244</v>
      </c>
      <c r="B5" s="137">
        <v>232</v>
      </c>
      <c r="C5" s="108">
        <f>SUM(B5*0.8)</f>
        <v>185.60000000000002</v>
      </c>
      <c r="D5" s="109">
        <f>MROUND(C5, 25)</f>
        <v>175</v>
      </c>
      <c r="E5" s="22">
        <f>SUM('HD38-JD4'!F79,1)</f>
        <v>658501</v>
      </c>
      <c r="F5" s="22">
        <f t="shared" ref="F5:F21" si="0">SUM(E5+D5-1)</f>
        <v>658675</v>
      </c>
      <c r="G5" s="102">
        <v>5</v>
      </c>
      <c r="H5" s="102"/>
      <c r="I5" s="57" t="s">
        <v>50</v>
      </c>
      <c r="J5" s="99">
        <f t="shared" ref="J5:J21" si="1">MOD(D5,25)</f>
        <v>0</v>
      </c>
    </row>
    <row r="6" spans="1:10" ht="15" x14ac:dyDescent="0.2">
      <c r="A6" s="139" t="s">
        <v>245</v>
      </c>
      <c r="B6" s="137">
        <v>44</v>
      </c>
      <c r="C6" s="108">
        <f t="shared" ref="C6:C21" si="2">SUM(B6*0.8)</f>
        <v>35.200000000000003</v>
      </c>
      <c r="D6" s="109">
        <v>50</v>
      </c>
      <c r="E6" s="22">
        <f>(F5+1)</f>
        <v>658676</v>
      </c>
      <c r="F6" s="22">
        <f t="shared" si="0"/>
        <v>658725</v>
      </c>
      <c r="G6" s="102">
        <v>5</v>
      </c>
      <c r="H6" s="102"/>
      <c r="I6" s="57" t="s">
        <v>50</v>
      </c>
      <c r="J6" s="99">
        <f t="shared" si="1"/>
        <v>0</v>
      </c>
    </row>
    <row r="7" spans="1:10" ht="15" x14ac:dyDescent="0.2">
      <c r="A7" s="145" t="s">
        <v>246</v>
      </c>
      <c r="B7" s="137">
        <v>203</v>
      </c>
      <c r="C7" s="108">
        <f t="shared" si="2"/>
        <v>162.4</v>
      </c>
      <c r="D7" s="109">
        <v>175</v>
      </c>
      <c r="E7" s="22">
        <f t="shared" ref="E7:E21" si="3">(F6+1)</f>
        <v>658726</v>
      </c>
      <c r="F7" s="22">
        <f t="shared" si="0"/>
        <v>658900</v>
      </c>
      <c r="G7" s="102">
        <v>5</v>
      </c>
      <c r="H7" s="102"/>
      <c r="I7" s="57" t="s">
        <v>50</v>
      </c>
      <c r="J7" s="99">
        <f t="shared" si="1"/>
        <v>0</v>
      </c>
    </row>
    <row r="8" spans="1:10" ht="15" x14ac:dyDescent="0.2">
      <c r="A8" s="145" t="s">
        <v>247</v>
      </c>
      <c r="B8" s="137">
        <v>422</v>
      </c>
      <c r="C8" s="108">
        <f t="shared" si="2"/>
        <v>337.6</v>
      </c>
      <c r="D8" s="109">
        <v>325</v>
      </c>
      <c r="E8" s="22">
        <f t="shared" si="3"/>
        <v>658901</v>
      </c>
      <c r="F8" s="22">
        <f t="shared" si="0"/>
        <v>659225</v>
      </c>
      <c r="G8" s="102">
        <v>5</v>
      </c>
      <c r="H8" s="102"/>
      <c r="I8" s="57" t="s">
        <v>50</v>
      </c>
      <c r="J8" s="99">
        <f t="shared" si="1"/>
        <v>0</v>
      </c>
    </row>
    <row r="9" spans="1:10" ht="15" x14ac:dyDescent="0.2">
      <c r="A9" s="139" t="s">
        <v>248</v>
      </c>
      <c r="B9" s="137">
        <v>104</v>
      </c>
      <c r="C9" s="108">
        <f t="shared" si="2"/>
        <v>83.2</v>
      </c>
      <c r="D9" s="109">
        <v>100</v>
      </c>
      <c r="E9" s="22">
        <f t="shared" si="3"/>
        <v>659226</v>
      </c>
      <c r="F9" s="22">
        <f t="shared" si="0"/>
        <v>659325</v>
      </c>
      <c r="G9" s="102">
        <v>5</v>
      </c>
      <c r="H9" s="102"/>
      <c r="I9" s="57" t="s">
        <v>50</v>
      </c>
      <c r="J9" s="99">
        <f t="shared" si="1"/>
        <v>0</v>
      </c>
    </row>
    <row r="10" spans="1:10" ht="15" x14ac:dyDescent="0.2">
      <c r="A10" s="145" t="s">
        <v>249</v>
      </c>
      <c r="B10" s="137">
        <v>199</v>
      </c>
      <c r="C10" s="108">
        <f t="shared" si="2"/>
        <v>159.20000000000002</v>
      </c>
      <c r="D10" s="109">
        <v>175</v>
      </c>
      <c r="E10" s="22">
        <f t="shared" si="3"/>
        <v>659326</v>
      </c>
      <c r="F10" s="22">
        <f t="shared" si="0"/>
        <v>659500</v>
      </c>
      <c r="G10" s="102">
        <v>5</v>
      </c>
      <c r="H10" s="102"/>
      <c r="I10" s="57" t="s">
        <v>50</v>
      </c>
      <c r="J10" s="99">
        <f t="shared" si="1"/>
        <v>0</v>
      </c>
    </row>
    <row r="11" spans="1:10" ht="15" x14ac:dyDescent="0.2">
      <c r="A11" s="145" t="s">
        <v>250</v>
      </c>
      <c r="B11" s="137">
        <v>1023</v>
      </c>
      <c r="C11" s="108">
        <f t="shared" si="2"/>
        <v>818.40000000000009</v>
      </c>
      <c r="D11" s="109">
        <f t="shared" ref="D11:D21" si="4">MROUND(C11, 25)</f>
        <v>825</v>
      </c>
      <c r="E11" s="22">
        <f t="shared" si="3"/>
        <v>659501</v>
      </c>
      <c r="F11" s="22">
        <f t="shared" si="0"/>
        <v>660325</v>
      </c>
      <c r="G11" s="102">
        <v>5</v>
      </c>
      <c r="H11" s="102"/>
      <c r="I11" s="57" t="s">
        <v>50</v>
      </c>
      <c r="J11" s="99">
        <f t="shared" si="1"/>
        <v>0</v>
      </c>
    </row>
    <row r="12" spans="1:10" ht="15" x14ac:dyDescent="0.2">
      <c r="A12" s="139" t="s">
        <v>234</v>
      </c>
      <c r="B12" s="137">
        <v>1697</v>
      </c>
      <c r="C12" s="108">
        <f t="shared" si="2"/>
        <v>1357.6000000000001</v>
      </c>
      <c r="D12" s="109">
        <f t="shared" si="4"/>
        <v>1350</v>
      </c>
      <c r="E12" s="22">
        <f>F11+1</f>
        <v>660326</v>
      </c>
      <c r="F12" s="22">
        <f t="shared" si="0"/>
        <v>661675</v>
      </c>
      <c r="G12" s="102">
        <v>5</v>
      </c>
      <c r="H12" s="102"/>
      <c r="I12" s="57" t="s">
        <v>50</v>
      </c>
      <c r="J12" s="99">
        <f t="shared" si="1"/>
        <v>0</v>
      </c>
    </row>
    <row r="13" spans="1:10" ht="15" x14ac:dyDescent="0.2">
      <c r="A13" s="145" t="s">
        <v>251</v>
      </c>
      <c r="B13" s="137">
        <v>486</v>
      </c>
      <c r="C13" s="108">
        <f t="shared" si="2"/>
        <v>388.8</v>
      </c>
      <c r="D13" s="109">
        <v>350</v>
      </c>
      <c r="E13" s="22">
        <f>(F12+1)</f>
        <v>661676</v>
      </c>
      <c r="F13" s="22">
        <f t="shared" si="0"/>
        <v>662025</v>
      </c>
      <c r="G13" s="102">
        <v>5</v>
      </c>
      <c r="H13" s="102"/>
      <c r="I13" s="57" t="s">
        <v>50</v>
      </c>
      <c r="J13" s="99">
        <f t="shared" si="1"/>
        <v>0</v>
      </c>
    </row>
    <row r="14" spans="1:10" ht="15" x14ac:dyDescent="0.2">
      <c r="A14" s="145" t="s">
        <v>252</v>
      </c>
      <c r="B14" s="137">
        <v>160</v>
      </c>
      <c r="C14" s="108">
        <f t="shared" si="2"/>
        <v>128</v>
      </c>
      <c r="D14" s="109">
        <v>150</v>
      </c>
      <c r="E14" s="22">
        <f t="shared" si="3"/>
        <v>662026</v>
      </c>
      <c r="F14" s="22">
        <f t="shared" si="0"/>
        <v>662175</v>
      </c>
      <c r="G14" s="102">
        <v>5</v>
      </c>
      <c r="H14" s="102"/>
      <c r="I14" s="57" t="s">
        <v>50</v>
      </c>
      <c r="J14" s="99">
        <f t="shared" si="1"/>
        <v>0</v>
      </c>
    </row>
    <row r="15" spans="1:10" ht="15" x14ac:dyDescent="0.2">
      <c r="A15" s="139" t="s">
        <v>253</v>
      </c>
      <c r="B15" s="137">
        <v>390</v>
      </c>
      <c r="C15" s="108">
        <f t="shared" si="2"/>
        <v>312</v>
      </c>
      <c r="D15" s="109">
        <v>350</v>
      </c>
      <c r="E15" s="22">
        <f t="shared" si="3"/>
        <v>662176</v>
      </c>
      <c r="F15" s="22">
        <f t="shared" si="0"/>
        <v>662525</v>
      </c>
      <c r="G15" s="102">
        <v>5</v>
      </c>
      <c r="H15" s="102"/>
      <c r="I15" s="57" t="s">
        <v>50</v>
      </c>
      <c r="J15" s="99">
        <f t="shared" si="1"/>
        <v>0</v>
      </c>
    </row>
    <row r="16" spans="1:10" ht="15" x14ac:dyDescent="0.2">
      <c r="A16" s="139" t="s">
        <v>254</v>
      </c>
      <c r="B16" s="137">
        <v>251</v>
      </c>
      <c r="C16" s="108">
        <f t="shared" si="2"/>
        <v>200.8</v>
      </c>
      <c r="D16" s="109">
        <f t="shared" si="4"/>
        <v>200</v>
      </c>
      <c r="E16" s="22">
        <f t="shared" si="3"/>
        <v>662526</v>
      </c>
      <c r="F16" s="22">
        <f t="shared" si="0"/>
        <v>662725</v>
      </c>
      <c r="G16" s="102">
        <v>5</v>
      </c>
      <c r="H16" s="102"/>
      <c r="I16" s="57" t="s">
        <v>50</v>
      </c>
      <c r="J16" s="99">
        <f t="shared" si="1"/>
        <v>0</v>
      </c>
    </row>
    <row r="17" spans="1:10" ht="15" x14ac:dyDescent="0.2">
      <c r="A17" s="145" t="s">
        <v>255</v>
      </c>
      <c r="B17" s="137">
        <v>328</v>
      </c>
      <c r="C17" s="108">
        <f t="shared" si="2"/>
        <v>262.40000000000003</v>
      </c>
      <c r="D17" s="109">
        <v>175</v>
      </c>
      <c r="E17" s="22">
        <f t="shared" si="3"/>
        <v>662726</v>
      </c>
      <c r="F17" s="22">
        <f t="shared" si="0"/>
        <v>662900</v>
      </c>
      <c r="G17" s="102">
        <v>5</v>
      </c>
      <c r="H17" s="102"/>
      <c r="I17" s="57" t="s">
        <v>50</v>
      </c>
      <c r="J17" s="99">
        <f t="shared" si="1"/>
        <v>0</v>
      </c>
    </row>
    <row r="18" spans="1:10" ht="15" x14ac:dyDescent="0.2">
      <c r="A18" s="139" t="s">
        <v>256</v>
      </c>
      <c r="B18" s="137">
        <v>154</v>
      </c>
      <c r="C18" s="108">
        <f t="shared" si="2"/>
        <v>123.2</v>
      </c>
      <c r="D18" s="109">
        <f t="shared" si="4"/>
        <v>125</v>
      </c>
      <c r="E18" s="22">
        <f t="shared" si="3"/>
        <v>662901</v>
      </c>
      <c r="F18" s="22">
        <f t="shared" si="0"/>
        <v>663025</v>
      </c>
      <c r="G18" s="102">
        <v>5</v>
      </c>
      <c r="H18" s="102"/>
      <c r="I18" s="57" t="s">
        <v>50</v>
      </c>
      <c r="J18" s="99">
        <f t="shared" si="1"/>
        <v>0</v>
      </c>
    </row>
    <row r="19" spans="1:10" ht="15" x14ac:dyDescent="0.2">
      <c r="A19" s="145" t="s">
        <v>257</v>
      </c>
      <c r="B19" s="137">
        <v>525</v>
      </c>
      <c r="C19" s="108">
        <f t="shared" si="2"/>
        <v>420</v>
      </c>
      <c r="D19" s="109">
        <v>350</v>
      </c>
      <c r="E19" s="22">
        <f t="shared" si="3"/>
        <v>663026</v>
      </c>
      <c r="F19" s="22">
        <f t="shared" si="0"/>
        <v>663375</v>
      </c>
      <c r="G19" s="102">
        <v>5</v>
      </c>
      <c r="H19" s="102"/>
      <c r="I19" s="57" t="s">
        <v>50</v>
      </c>
      <c r="J19" s="99">
        <f t="shared" si="1"/>
        <v>0</v>
      </c>
    </row>
    <row r="20" spans="1:10" ht="15" x14ac:dyDescent="0.2">
      <c r="A20" s="139" t="s">
        <v>258</v>
      </c>
      <c r="B20" s="137">
        <v>62</v>
      </c>
      <c r="C20" s="108">
        <f t="shared" si="2"/>
        <v>49.6</v>
      </c>
      <c r="D20" s="109">
        <v>75</v>
      </c>
      <c r="E20" s="22">
        <f t="shared" si="3"/>
        <v>663376</v>
      </c>
      <c r="F20" s="22">
        <f t="shared" si="0"/>
        <v>663450</v>
      </c>
      <c r="G20" s="102">
        <v>5</v>
      </c>
      <c r="H20" s="102"/>
      <c r="I20" s="57" t="s">
        <v>50</v>
      </c>
      <c r="J20" s="99">
        <f t="shared" si="1"/>
        <v>0</v>
      </c>
    </row>
    <row r="21" spans="1:10" ht="15.75" thickBot="1" x14ac:dyDescent="0.25">
      <c r="A21" s="146" t="s">
        <v>259</v>
      </c>
      <c r="B21" s="138">
        <v>143</v>
      </c>
      <c r="C21" s="124">
        <f t="shared" si="2"/>
        <v>114.4</v>
      </c>
      <c r="D21" s="126">
        <f t="shared" si="4"/>
        <v>125</v>
      </c>
      <c r="E21" s="104">
        <f t="shared" si="3"/>
        <v>663451</v>
      </c>
      <c r="F21" s="104">
        <f t="shared" si="0"/>
        <v>663575</v>
      </c>
      <c r="G21" s="102">
        <v>5</v>
      </c>
      <c r="H21" s="167"/>
      <c r="I21" s="105" t="s">
        <v>50</v>
      </c>
      <c r="J21" s="106">
        <f t="shared" si="1"/>
        <v>0</v>
      </c>
    </row>
    <row r="22" spans="1:10" ht="15.75" x14ac:dyDescent="0.25">
      <c r="A22" s="49" t="s">
        <v>175</v>
      </c>
      <c r="B22" s="31">
        <f>SUM(B5:B21)</f>
        <v>6423</v>
      </c>
      <c r="C22" s="31"/>
      <c r="D22" s="110">
        <f>SUM(D5:D21)</f>
        <v>5075</v>
      </c>
      <c r="E22" s="10"/>
      <c r="F22" s="10"/>
      <c r="G22" s="173"/>
      <c r="H22" s="173"/>
      <c r="I22" s="37"/>
      <c r="J22" s="10"/>
    </row>
    <row r="23" spans="1:10" ht="15" x14ac:dyDescent="0.2">
      <c r="A23" s="10"/>
      <c r="B23" s="10"/>
      <c r="C23" s="10"/>
      <c r="D23" s="7"/>
      <c r="E23" s="10"/>
      <c r="F23" s="10"/>
      <c r="G23" s="214"/>
      <c r="H23" s="214"/>
      <c r="I23" s="37"/>
      <c r="J23" s="10"/>
    </row>
    <row r="24" spans="1:10" ht="16.5" thickBot="1" x14ac:dyDescent="0.3">
      <c r="A24" s="53" t="s">
        <v>6</v>
      </c>
      <c r="B24" s="10"/>
      <c r="C24" s="10"/>
      <c r="D24" s="7"/>
      <c r="E24" s="10"/>
      <c r="F24" s="10"/>
      <c r="G24" s="173"/>
      <c r="H24" s="173"/>
      <c r="I24" s="45"/>
      <c r="J24" s="39"/>
    </row>
    <row r="25" spans="1:10" ht="15.75" x14ac:dyDescent="0.25">
      <c r="A25" s="36" t="s">
        <v>31</v>
      </c>
      <c r="B25" s="10"/>
      <c r="C25" s="10"/>
      <c r="D25" s="7"/>
      <c r="E25" s="10"/>
      <c r="F25" s="10"/>
      <c r="G25" s="173"/>
      <c r="H25" s="173"/>
      <c r="I25" s="45"/>
      <c r="J25" s="39"/>
    </row>
    <row r="26" spans="1:10" s="18" customFormat="1" ht="15" x14ac:dyDescent="0.2">
      <c r="A26" s="47" t="s">
        <v>8</v>
      </c>
      <c r="B26" s="47"/>
      <c r="C26" s="47"/>
      <c r="D26" s="23">
        <v>125</v>
      </c>
      <c r="E26" s="22">
        <f>SUM(F21+1)</f>
        <v>663576</v>
      </c>
      <c r="F26" s="22">
        <f t="shared" ref="F26:F72" si="5">SUM(E26+D26-1)</f>
        <v>663700</v>
      </c>
      <c r="G26" s="102">
        <v>15</v>
      </c>
      <c r="H26" s="102"/>
      <c r="I26" s="57" t="s">
        <v>47</v>
      </c>
      <c r="J26" s="158">
        <f>MOD(D26,25)</f>
        <v>0</v>
      </c>
    </row>
    <row r="27" spans="1:10" s="18" customFormat="1" ht="15" x14ac:dyDescent="0.2">
      <c r="A27" s="47" t="s">
        <v>9</v>
      </c>
      <c r="B27" s="47"/>
      <c r="C27" s="47"/>
      <c r="D27" s="23">
        <v>25</v>
      </c>
      <c r="E27" s="22">
        <f>SUM(F26+1)</f>
        <v>663701</v>
      </c>
      <c r="F27" s="22">
        <f t="shared" si="5"/>
        <v>663725</v>
      </c>
      <c r="G27" s="102">
        <v>5</v>
      </c>
      <c r="H27" s="102"/>
      <c r="I27" s="57" t="s">
        <v>47</v>
      </c>
      <c r="J27" s="158">
        <f t="shared" ref="J27" si="6">MOD(D27,25)</f>
        <v>0</v>
      </c>
    </row>
    <row r="28" spans="1:10" s="18" customFormat="1" ht="15" x14ac:dyDescent="0.2">
      <c r="A28" s="47" t="s">
        <v>14</v>
      </c>
      <c r="B28" s="47"/>
      <c r="C28" s="47"/>
      <c r="D28" s="23">
        <v>50</v>
      </c>
      <c r="E28" s="22">
        <f t="shared" ref="E28:E30" si="7">SUM(F27+1)</f>
        <v>663726</v>
      </c>
      <c r="F28" s="22">
        <f t="shared" si="5"/>
        <v>663775</v>
      </c>
      <c r="G28" s="102">
        <v>5</v>
      </c>
      <c r="H28" s="102"/>
      <c r="I28" s="57" t="s">
        <v>47</v>
      </c>
      <c r="J28" s="158">
        <f>MOD(D28,25)</f>
        <v>0</v>
      </c>
    </row>
    <row r="29" spans="1:10" ht="15" x14ac:dyDescent="0.2">
      <c r="A29" s="47" t="s">
        <v>260</v>
      </c>
      <c r="B29" s="47"/>
      <c r="C29" s="47"/>
      <c r="D29" s="23">
        <v>50</v>
      </c>
      <c r="E29" s="22">
        <f t="shared" si="7"/>
        <v>663776</v>
      </c>
      <c r="F29" s="22">
        <f t="shared" si="5"/>
        <v>663825</v>
      </c>
      <c r="G29" s="102">
        <v>5</v>
      </c>
      <c r="H29" s="102"/>
      <c r="I29" s="57" t="s">
        <v>47</v>
      </c>
      <c r="J29" s="158">
        <f t="shared" ref="J29:J33" si="8">MOD(D29,25)</f>
        <v>0</v>
      </c>
    </row>
    <row r="30" spans="1:10" ht="15" x14ac:dyDescent="0.2">
      <c r="A30" s="47" t="s">
        <v>852</v>
      </c>
      <c r="B30" s="47"/>
      <c r="C30" s="47"/>
      <c r="D30" s="23">
        <v>25</v>
      </c>
      <c r="E30" s="22">
        <f t="shared" si="7"/>
        <v>663826</v>
      </c>
      <c r="F30" s="22">
        <f t="shared" si="5"/>
        <v>663850</v>
      </c>
      <c r="G30" s="102">
        <v>5</v>
      </c>
      <c r="H30" s="102"/>
      <c r="I30" s="57" t="s">
        <v>47</v>
      </c>
      <c r="J30" s="158">
        <f t="shared" si="8"/>
        <v>0</v>
      </c>
    </row>
    <row r="31" spans="1:10" ht="15" x14ac:dyDescent="0.2">
      <c r="A31" s="10"/>
      <c r="B31" s="10"/>
      <c r="C31" s="10"/>
      <c r="D31" s="7"/>
      <c r="E31" s="27"/>
      <c r="F31" s="27"/>
      <c r="G31" s="173"/>
      <c r="H31" s="173"/>
      <c r="I31" s="37"/>
      <c r="J31" s="40"/>
    </row>
    <row r="32" spans="1:10" ht="15.75" x14ac:dyDescent="0.25">
      <c r="A32" s="36" t="s">
        <v>343</v>
      </c>
      <c r="B32" s="10"/>
      <c r="C32" s="10"/>
      <c r="D32" s="7"/>
      <c r="E32" s="27"/>
      <c r="F32" s="27"/>
      <c r="G32" s="173"/>
      <c r="H32" s="173"/>
      <c r="I32" s="37"/>
      <c r="J32" s="40"/>
    </row>
    <row r="33" spans="1:10" ht="15" x14ac:dyDescent="0.2">
      <c r="A33" s="47" t="s">
        <v>345</v>
      </c>
      <c r="B33" s="47"/>
      <c r="C33" s="47"/>
      <c r="D33" s="23">
        <v>25</v>
      </c>
      <c r="E33" s="22">
        <f>SUM(F30+1)</f>
        <v>663851</v>
      </c>
      <c r="F33" s="22">
        <f t="shared" si="5"/>
        <v>663875</v>
      </c>
      <c r="G33" s="102">
        <v>5</v>
      </c>
      <c r="H33" s="102"/>
      <c r="I33" s="57" t="s">
        <v>344</v>
      </c>
      <c r="J33" s="158">
        <f t="shared" si="8"/>
        <v>0</v>
      </c>
    </row>
    <row r="34" spans="1:10" ht="15" x14ac:dyDescent="0.2">
      <c r="A34" s="10"/>
      <c r="B34" s="10"/>
      <c r="C34" s="10"/>
      <c r="D34" s="7"/>
      <c r="E34" s="27"/>
      <c r="F34" s="27"/>
      <c r="G34" s="173"/>
      <c r="H34" s="173"/>
      <c r="I34" s="37"/>
      <c r="J34" s="40"/>
    </row>
    <row r="35" spans="1:10" ht="15.75" x14ac:dyDescent="0.25">
      <c r="A35" s="36" t="s">
        <v>32</v>
      </c>
      <c r="B35" s="10"/>
      <c r="C35" s="10"/>
      <c r="D35" s="7"/>
      <c r="E35" s="27"/>
      <c r="F35" s="27"/>
      <c r="G35" s="173"/>
      <c r="H35" s="173"/>
      <c r="I35" s="37"/>
      <c r="J35" s="40"/>
    </row>
    <row r="36" spans="1:10" ht="15" x14ac:dyDescent="0.2">
      <c r="A36" s="47" t="s">
        <v>10</v>
      </c>
      <c r="B36" s="47"/>
      <c r="C36" s="47"/>
      <c r="D36" s="23">
        <v>50</v>
      </c>
      <c r="E36" s="22">
        <f>SUM(F33+1)</f>
        <v>663876</v>
      </c>
      <c r="F36" s="22">
        <f t="shared" si="5"/>
        <v>663925</v>
      </c>
      <c r="G36" s="102">
        <v>5</v>
      </c>
      <c r="H36" s="102"/>
      <c r="I36" s="57" t="s">
        <v>49</v>
      </c>
      <c r="J36" s="158">
        <f t="shared" ref="J36:J37" si="9">MOD(D36,25)</f>
        <v>0</v>
      </c>
    </row>
    <row r="37" spans="1:10" ht="15" x14ac:dyDescent="0.2">
      <c r="A37" s="47" t="s">
        <v>182</v>
      </c>
      <c r="B37" s="47"/>
      <c r="C37" s="47"/>
      <c r="D37" s="23">
        <v>25</v>
      </c>
      <c r="E37" s="22">
        <f t="shared" ref="E37:E41" si="10">SUM(F36+1)</f>
        <v>663926</v>
      </c>
      <c r="F37" s="22">
        <f t="shared" si="5"/>
        <v>663950</v>
      </c>
      <c r="G37" s="102">
        <v>5</v>
      </c>
      <c r="H37" s="102"/>
      <c r="I37" s="57" t="s">
        <v>49</v>
      </c>
      <c r="J37" s="158">
        <f t="shared" si="9"/>
        <v>0</v>
      </c>
    </row>
    <row r="38" spans="1:10" ht="15" x14ac:dyDescent="0.2">
      <c r="A38" s="10"/>
      <c r="B38" s="10"/>
      <c r="C38" s="10"/>
      <c r="D38" s="7"/>
      <c r="E38" s="27"/>
      <c r="F38" s="27"/>
      <c r="G38" s="173"/>
      <c r="H38" s="173"/>
      <c r="I38" s="37"/>
      <c r="J38" s="40"/>
    </row>
    <row r="39" spans="1:10" s="18" customFormat="1" ht="15.75" x14ac:dyDescent="0.25">
      <c r="A39" s="36" t="s">
        <v>30</v>
      </c>
      <c r="B39" s="10"/>
      <c r="C39" s="10"/>
      <c r="D39" s="7"/>
      <c r="E39" s="27"/>
      <c r="F39" s="27"/>
      <c r="G39" s="173"/>
      <c r="H39" s="173"/>
      <c r="I39" s="37"/>
      <c r="J39" s="39"/>
    </row>
    <row r="40" spans="1:10" ht="15" x14ac:dyDescent="0.2">
      <c r="A40" s="47" t="s">
        <v>7</v>
      </c>
      <c r="B40" s="47"/>
      <c r="C40" s="47"/>
      <c r="D40" s="23">
        <v>25</v>
      </c>
      <c r="E40" s="22">
        <f>SUM(F37+1)</f>
        <v>663951</v>
      </c>
      <c r="F40" s="22">
        <f t="shared" si="5"/>
        <v>663975</v>
      </c>
      <c r="G40" s="102">
        <v>5</v>
      </c>
      <c r="H40" s="102"/>
      <c r="I40" s="57" t="s">
        <v>48</v>
      </c>
      <c r="J40" s="158">
        <f t="shared" ref="J40:J41" si="11">MOD(D40,25)</f>
        <v>0</v>
      </c>
    </row>
    <row r="41" spans="1:10" ht="15" x14ac:dyDescent="0.2">
      <c r="A41" s="47" t="s">
        <v>34</v>
      </c>
      <c r="B41" s="47"/>
      <c r="C41" s="47"/>
      <c r="D41" s="23">
        <v>25</v>
      </c>
      <c r="E41" s="22">
        <f t="shared" si="10"/>
        <v>663976</v>
      </c>
      <c r="F41" s="22">
        <f t="shared" si="5"/>
        <v>664000</v>
      </c>
      <c r="G41" s="102">
        <v>5</v>
      </c>
      <c r="H41" s="102"/>
      <c r="I41" s="57" t="s">
        <v>48</v>
      </c>
      <c r="J41" s="158">
        <f t="shared" si="11"/>
        <v>0</v>
      </c>
    </row>
    <row r="42" spans="1:10" ht="15" x14ac:dyDescent="0.2">
      <c r="A42" s="10"/>
      <c r="B42" s="10"/>
      <c r="C42" s="10"/>
      <c r="D42" s="7"/>
      <c r="E42" s="27"/>
      <c r="F42" s="27"/>
      <c r="G42" s="173"/>
      <c r="H42" s="173"/>
      <c r="I42" s="37"/>
      <c r="J42" s="40"/>
    </row>
    <row r="43" spans="1:10" ht="15.75" x14ac:dyDescent="0.25">
      <c r="A43" s="36" t="s">
        <v>33</v>
      </c>
      <c r="B43" s="10"/>
      <c r="C43" s="10"/>
      <c r="D43" s="7"/>
      <c r="E43" s="27"/>
      <c r="F43" s="27"/>
      <c r="G43" s="173"/>
      <c r="H43" s="173"/>
      <c r="I43" s="37"/>
      <c r="J43" s="39"/>
    </row>
    <row r="44" spans="1:10" s="18" customFormat="1" ht="15" x14ac:dyDescent="0.2">
      <c r="A44" s="102" t="s">
        <v>11</v>
      </c>
      <c r="B44" s="47"/>
      <c r="C44" s="47"/>
      <c r="D44" s="102">
        <v>25</v>
      </c>
      <c r="E44" s="22">
        <f>SUM(F41+1)</f>
        <v>664001</v>
      </c>
      <c r="F44" s="22">
        <f t="shared" si="5"/>
        <v>664025</v>
      </c>
      <c r="G44" s="102">
        <v>25</v>
      </c>
      <c r="H44" s="102">
        <v>100</v>
      </c>
      <c r="I44" s="57" t="s">
        <v>50</v>
      </c>
      <c r="J44" s="158">
        <f>MOD(D44,25)</f>
        <v>0</v>
      </c>
    </row>
    <row r="45" spans="1:10" s="18" customFormat="1" ht="15" x14ac:dyDescent="0.2">
      <c r="A45" s="102" t="s">
        <v>12</v>
      </c>
      <c r="B45" s="47"/>
      <c r="C45" s="47"/>
      <c r="D45" s="102">
        <v>25</v>
      </c>
      <c r="E45" s="22">
        <f>SUM(F44+1)</f>
        <v>664026</v>
      </c>
      <c r="F45" s="22">
        <f t="shared" si="5"/>
        <v>664050</v>
      </c>
      <c r="G45" s="102">
        <v>25</v>
      </c>
      <c r="H45" s="102"/>
      <c r="I45" s="57" t="s">
        <v>50</v>
      </c>
      <c r="J45" s="158">
        <f t="shared" ref="J45:J72" si="12">MOD(D45,25)</f>
        <v>0</v>
      </c>
    </row>
    <row r="46" spans="1:10" s="18" customFormat="1" ht="15" x14ac:dyDescent="0.2">
      <c r="A46" s="102" t="s">
        <v>316</v>
      </c>
      <c r="B46" s="47"/>
      <c r="C46" s="47"/>
      <c r="D46" s="168">
        <v>100</v>
      </c>
      <c r="E46" s="22">
        <f t="shared" ref="E46:E72" si="13">SUM(F45+1)</f>
        <v>664051</v>
      </c>
      <c r="F46" s="22">
        <f t="shared" si="5"/>
        <v>664150</v>
      </c>
      <c r="G46" s="102">
        <v>5</v>
      </c>
      <c r="H46" s="102"/>
      <c r="I46" s="57" t="s">
        <v>50</v>
      </c>
      <c r="J46" s="158">
        <f t="shared" si="12"/>
        <v>0</v>
      </c>
    </row>
    <row r="47" spans="1:10" s="18" customFormat="1" ht="15" x14ac:dyDescent="0.2">
      <c r="A47" s="102" t="s">
        <v>326</v>
      </c>
      <c r="B47" s="47"/>
      <c r="C47" s="47"/>
      <c r="D47" s="168">
        <v>100</v>
      </c>
      <c r="E47" s="22">
        <f t="shared" si="13"/>
        <v>664151</v>
      </c>
      <c r="F47" s="22">
        <f t="shared" si="5"/>
        <v>664250</v>
      </c>
      <c r="G47" s="102">
        <v>5</v>
      </c>
      <c r="H47" s="102"/>
      <c r="I47" s="57" t="s">
        <v>50</v>
      </c>
      <c r="J47" s="158">
        <f t="shared" si="12"/>
        <v>0</v>
      </c>
    </row>
    <row r="48" spans="1:10" s="18" customFormat="1" ht="15" x14ac:dyDescent="0.2">
      <c r="A48" s="102" t="s">
        <v>317</v>
      </c>
      <c r="B48" s="47"/>
      <c r="C48" s="47"/>
      <c r="D48" s="10">
        <v>100</v>
      </c>
      <c r="E48" s="22">
        <f t="shared" si="13"/>
        <v>664251</v>
      </c>
      <c r="F48" s="22">
        <f t="shared" si="5"/>
        <v>664350</v>
      </c>
      <c r="G48" s="102">
        <v>5</v>
      </c>
      <c r="H48" s="102"/>
      <c r="I48" s="57" t="s">
        <v>50</v>
      </c>
      <c r="J48" s="158">
        <f t="shared" si="12"/>
        <v>0</v>
      </c>
    </row>
    <row r="49" spans="1:10" s="18" customFormat="1" ht="15" x14ac:dyDescent="0.2">
      <c r="A49" s="102" t="s">
        <v>802</v>
      </c>
      <c r="B49" s="47"/>
      <c r="C49" s="47"/>
      <c r="D49" s="10">
        <v>100</v>
      </c>
      <c r="E49" s="22">
        <f t="shared" si="13"/>
        <v>664351</v>
      </c>
      <c r="F49" s="22">
        <f t="shared" si="5"/>
        <v>664450</v>
      </c>
      <c r="G49" s="102">
        <v>5</v>
      </c>
      <c r="H49" s="102"/>
      <c r="I49" s="57" t="s">
        <v>50</v>
      </c>
      <c r="J49" s="158">
        <f t="shared" si="12"/>
        <v>0</v>
      </c>
    </row>
    <row r="50" spans="1:10" s="18" customFormat="1" ht="15" x14ac:dyDescent="0.2">
      <c r="A50" s="102" t="s">
        <v>803</v>
      </c>
      <c r="B50" s="47"/>
      <c r="C50" s="47"/>
      <c r="D50" s="10">
        <v>100</v>
      </c>
      <c r="E50" s="22">
        <f t="shared" si="13"/>
        <v>664451</v>
      </c>
      <c r="F50" s="22">
        <f t="shared" si="5"/>
        <v>664550</v>
      </c>
      <c r="G50" s="102">
        <v>5</v>
      </c>
      <c r="H50" s="102"/>
      <c r="I50" s="57" t="s">
        <v>50</v>
      </c>
      <c r="J50" s="158">
        <f t="shared" si="12"/>
        <v>0</v>
      </c>
    </row>
    <row r="51" spans="1:10" s="18" customFormat="1" ht="15" x14ac:dyDescent="0.2">
      <c r="A51" s="102" t="s">
        <v>318</v>
      </c>
      <c r="B51" s="47"/>
      <c r="C51" s="47"/>
      <c r="D51" s="10">
        <v>100</v>
      </c>
      <c r="E51" s="22">
        <f t="shared" si="13"/>
        <v>664551</v>
      </c>
      <c r="F51" s="22">
        <f t="shared" si="5"/>
        <v>664650</v>
      </c>
      <c r="G51" s="102">
        <v>5</v>
      </c>
      <c r="H51" s="102"/>
      <c r="I51" s="57" t="s">
        <v>50</v>
      </c>
      <c r="J51" s="158">
        <f t="shared" si="12"/>
        <v>0</v>
      </c>
    </row>
    <row r="52" spans="1:10" s="18" customFormat="1" ht="15" x14ac:dyDescent="0.2">
      <c r="A52" s="102" t="s">
        <v>847</v>
      </c>
      <c r="B52" s="47"/>
      <c r="C52" s="47"/>
      <c r="D52" s="10">
        <v>100</v>
      </c>
      <c r="E52" s="22">
        <f t="shared" si="13"/>
        <v>664651</v>
      </c>
      <c r="F52" s="22">
        <f t="shared" si="5"/>
        <v>664750</v>
      </c>
      <c r="G52" s="102">
        <v>5</v>
      </c>
      <c r="H52" s="102"/>
      <c r="I52" s="57" t="s">
        <v>50</v>
      </c>
      <c r="J52" s="158">
        <f t="shared" si="12"/>
        <v>0</v>
      </c>
    </row>
    <row r="53" spans="1:10" s="18" customFormat="1" ht="15" x14ac:dyDescent="0.2">
      <c r="A53" s="102" t="s">
        <v>848</v>
      </c>
      <c r="B53" s="47"/>
      <c r="C53" s="47"/>
      <c r="D53" s="10">
        <v>100</v>
      </c>
      <c r="E53" s="22">
        <f t="shared" si="13"/>
        <v>664751</v>
      </c>
      <c r="F53" s="22">
        <f t="shared" si="5"/>
        <v>664850</v>
      </c>
      <c r="G53" s="102">
        <v>5</v>
      </c>
      <c r="H53" s="102"/>
      <c r="I53" s="57" t="s">
        <v>50</v>
      </c>
      <c r="J53" s="158">
        <f t="shared" si="12"/>
        <v>0</v>
      </c>
    </row>
    <row r="54" spans="1:10" s="18" customFormat="1" ht="15" x14ac:dyDescent="0.2">
      <c r="A54" s="102" t="s">
        <v>846</v>
      </c>
      <c r="B54" s="47"/>
      <c r="C54" s="47"/>
      <c r="D54" s="10">
        <v>100</v>
      </c>
      <c r="E54" s="22">
        <f t="shared" si="13"/>
        <v>664851</v>
      </c>
      <c r="F54" s="22">
        <f t="shared" si="5"/>
        <v>664950</v>
      </c>
      <c r="G54" s="102">
        <v>5</v>
      </c>
      <c r="H54" s="102"/>
      <c r="I54" s="57" t="s">
        <v>50</v>
      </c>
      <c r="J54" s="158">
        <f t="shared" si="12"/>
        <v>0</v>
      </c>
    </row>
    <row r="55" spans="1:10" s="18" customFormat="1" ht="15" x14ac:dyDescent="0.2">
      <c r="A55" s="102" t="s">
        <v>279</v>
      </c>
      <c r="B55" s="47"/>
      <c r="C55" s="47"/>
      <c r="D55" s="10">
        <v>100</v>
      </c>
      <c r="E55" s="22">
        <f t="shared" si="13"/>
        <v>664951</v>
      </c>
      <c r="F55" s="22">
        <f t="shared" si="5"/>
        <v>665050</v>
      </c>
      <c r="G55" s="102">
        <v>5</v>
      </c>
      <c r="H55" s="102"/>
      <c r="I55" s="57" t="s">
        <v>50</v>
      </c>
      <c r="J55" s="158">
        <f t="shared" si="12"/>
        <v>0</v>
      </c>
    </row>
    <row r="56" spans="1:10" s="18" customFormat="1" ht="15" x14ac:dyDescent="0.2">
      <c r="A56" s="102" t="s">
        <v>280</v>
      </c>
      <c r="B56" s="47"/>
      <c r="C56" s="47"/>
      <c r="D56" s="10">
        <v>100</v>
      </c>
      <c r="E56" s="22">
        <f t="shared" si="13"/>
        <v>665051</v>
      </c>
      <c r="F56" s="22">
        <f t="shared" si="5"/>
        <v>665150</v>
      </c>
      <c r="G56" s="102">
        <v>5</v>
      </c>
      <c r="H56" s="102"/>
      <c r="I56" s="57" t="s">
        <v>50</v>
      </c>
      <c r="J56" s="158">
        <f t="shared" si="12"/>
        <v>0</v>
      </c>
    </row>
    <row r="57" spans="1:10" s="18" customFormat="1" ht="15" x14ac:dyDescent="0.2">
      <c r="A57" s="102" t="s">
        <v>281</v>
      </c>
      <c r="B57" s="47"/>
      <c r="C57" s="47"/>
      <c r="D57" s="10">
        <v>100</v>
      </c>
      <c r="E57" s="22">
        <f t="shared" si="13"/>
        <v>665151</v>
      </c>
      <c r="F57" s="22">
        <f t="shared" si="5"/>
        <v>665250</v>
      </c>
      <c r="G57" s="102">
        <v>5</v>
      </c>
      <c r="H57" s="102"/>
      <c r="I57" s="57" t="s">
        <v>50</v>
      </c>
      <c r="J57" s="158">
        <f t="shared" si="12"/>
        <v>0</v>
      </c>
    </row>
    <row r="58" spans="1:10" s="18" customFormat="1" ht="15" x14ac:dyDescent="0.2">
      <c r="A58" s="102" t="s">
        <v>804</v>
      </c>
      <c r="B58" s="47"/>
      <c r="C58" s="47"/>
      <c r="D58" s="10">
        <v>100</v>
      </c>
      <c r="E58" s="22">
        <f t="shared" si="13"/>
        <v>665251</v>
      </c>
      <c r="F58" s="22">
        <f t="shared" si="5"/>
        <v>665350</v>
      </c>
      <c r="G58" s="102">
        <v>5</v>
      </c>
      <c r="H58" s="102"/>
      <c r="I58" s="57" t="s">
        <v>50</v>
      </c>
      <c r="J58" s="158">
        <f t="shared" si="12"/>
        <v>0</v>
      </c>
    </row>
    <row r="59" spans="1:10" s="18" customFormat="1" ht="15" x14ac:dyDescent="0.2">
      <c r="A59" s="102" t="s">
        <v>287</v>
      </c>
      <c r="B59" s="47"/>
      <c r="C59" s="47"/>
      <c r="D59" s="10">
        <v>100</v>
      </c>
      <c r="E59" s="22">
        <f t="shared" si="13"/>
        <v>665351</v>
      </c>
      <c r="F59" s="22">
        <f t="shared" si="5"/>
        <v>665450</v>
      </c>
      <c r="G59" s="102">
        <v>5</v>
      </c>
      <c r="H59" s="102"/>
      <c r="I59" s="57" t="s">
        <v>50</v>
      </c>
      <c r="J59" s="158">
        <f t="shared" si="12"/>
        <v>0</v>
      </c>
    </row>
    <row r="60" spans="1:10" s="18" customFormat="1" ht="15" x14ac:dyDescent="0.2">
      <c r="A60" s="102" t="s">
        <v>290</v>
      </c>
      <c r="B60" s="47"/>
      <c r="C60" s="47"/>
      <c r="D60" s="10">
        <v>100</v>
      </c>
      <c r="E60" s="22">
        <f t="shared" si="13"/>
        <v>665451</v>
      </c>
      <c r="F60" s="22">
        <f t="shared" si="5"/>
        <v>665550</v>
      </c>
      <c r="G60" s="102">
        <v>5</v>
      </c>
      <c r="H60" s="102"/>
      <c r="I60" s="57" t="s">
        <v>50</v>
      </c>
      <c r="J60" s="158">
        <f t="shared" si="12"/>
        <v>0</v>
      </c>
    </row>
    <row r="61" spans="1:10" s="18" customFormat="1" ht="15" x14ac:dyDescent="0.2">
      <c r="A61" s="102" t="s">
        <v>319</v>
      </c>
      <c r="B61" s="47"/>
      <c r="C61" s="47"/>
      <c r="D61" s="10">
        <v>100</v>
      </c>
      <c r="E61" s="22">
        <f t="shared" si="13"/>
        <v>665551</v>
      </c>
      <c r="F61" s="22">
        <f t="shared" si="5"/>
        <v>665650</v>
      </c>
      <c r="G61" s="102">
        <v>5</v>
      </c>
      <c r="H61" s="102"/>
      <c r="I61" s="57" t="s">
        <v>50</v>
      </c>
      <c r="J61" s="158">
        <f t="shared" si="12"/>
        <v>0</v>
      </c>
    </row>
    <row r="62" spans="1:10" s="18" customFormat="1" ht="15" x14ac:dyDescent="0.2">
      <c r="A62" s="102" t="s">
        <v>805</v>
      </c>
      <c r="B62" s="47"/>
      <c r="C62" s="47"/>
      <c r="D62" s="10">
        <v>100</v>
      </c>
      <c r="E62" s="22">
        <f t="shared" si="13"/>
        <v>665651</v>
      </c>
      <c r="F62" s="22">
        <f t="shared" si="5"/>
        <v>665750</v>
      </c>
      <c r="G62" s="102">
        <v>5</v>
      </c>
      <c r="H62" s="102"/>
      <c r="I62" s="57" t="s">
        <v>50</v>
      </c>
      <c r="J62" s="158">
        <f t="shared" si="12"/>
        <v>0</v>
      </c>
    </row>
    <row r="63" spans="1:10" s="18" customFormat="1" ht="15" x14ac:dyDescent="0.2">
      <c r="A63" s="102" t="s">
        <v>320</v>
      </c>
      <c r="B63" s="47"/>
      <c r="C63" s="47"/>
      <c r="D63" s="10">
        <v>100</v>
      </c>
      <c r="E63" s="22">
        <f t="shared" si="13"/>
        <v>665751</v>
      </c>
      <c r="F63" s="22">
        <f t="shared" si="5"/>
        <v>665850</v>
      </c>
      <c r="G63" s="102">
        <v>5</v>
      </c>
      <c r="H63" s="102"/>
      <c r="I63" s="57" t="s">
        <v>50</v>
      </c>
      <c r="J63" s="158">
        <f t="shared" si="12"/>
        <v>0</v>
      </c>
    </row>
    <row r="64" spans="1:10" s="18" customFormat="1" ht="15" x14ac:dyDescent="0.2">
      <c r="A64" s="102" t="s">
        <v>321</v>
      </c>
      <c r="B64" s="47"/>
      <c r="C64" s="47"/>
      <c r="D64" s="10">
        <v>100</v>
      </c>
      <c r="E64" s="22">
        <f t="shared" si="13"/>
        <v>665851</v>
      </c>
      <c r="F64" s="22">
        <f t="shared" si="5"/>
        <v>665950</v>
      </c>
      <c r="G64" s="102">
        <v>5</v>
      </c>
      <c r="H64" s="102"/>
      <c r="I64" s="57" t="s">
        <v>50</v>
      </c>
      <c r="J64" s="158">
        <f t="shared" si="12"/>
        <v>0</v>
      </c>
    </row>
    <row r="65" spans="1:10" s="18" customFormat="1" ht="15" x14ac:dyDescent="0.2">
      <c r="A65" s="102" t="s">
        <v>322</v>
      </c>
      <c r="B65" s="47"/>
      <c r="C65" s="47"/>
      <c r="D65" s="10">
        <v>100</v>
      </c>
      <c r="E65" s="22">
        <f t="shared" si="13"/>
        <v>665951</v>
      </c>
      <c r="F65" s="22">
        <f t="shared" si="5"/>
        <v>666050</v>
      </c>
      <c r="G65" s="102">
        <v>5</v>
      </c>
      <c r="H65" s="102"/>
      <c r="I65" s="57" t="s">
        <v>50</v>
      </c>
      <c r="J65" s="158">
        <f t="shared" si="12"/>
        <v>0</v>
      </c>
    </row>
    <row r="66" spans="1:10" s="18" customFormat="1" ht="15" x14ac:dyDescent="0.2">
      <c r="A66" s="102" t="s">
        <v>327</v>
      </c>
      <c r="B66" s="47"/>
      <c r="C66" s="47"/>
      <c r="D66" s="10">
        <v>100</v>
      </c>
      <c r="E66" s="22">
        <f t="shared" si="13"/>
        <v>666051</v>
      </c>
      <c r="F66" s="22">
        <f t="shared" si="5"/>
        <v>666150</v>
      </c>
      <c r="G66" s="102">
        <v>5</v>
      </c>
      <c r="H66" s="102"/>
      <c r="I66" s="57" t="s">
        <v>50</v>
      </c>
      <c r="J66" s="158">
        <f t="shared" si="12"/>
        <v>0</v>
      </c>
    </row>
    <row r="67" spans="1:10" s="18" customFormat="1" ht="15" x14ac:dyDescent="0.2">
      <c r="A67" s="102" t="s">
        <v>323</v>
      </c>
      <c r="B67" s="47"/>
      <c r="C67" s="47"/>
      <c r="D67" s="10">
        <v>100</v>
      </c>
      <c r="E67" s="22">
        <f t="shared" si="13"/>
        <v>666151</v>
      </c>
      <c r="F67" s="22">
        <f t="shared" si="5"/>
        <v>666250</v>
      </c>
      <c r="G67" s="102">
        <v>5</v>
      </c>
      <c r="H67" s="102"/>
      <c r="I67" s="57" t="s">
        <v>50</v>
      </c>
      <c r="J67" s="158">
        <f t="shared" si="12"/>
        <v>0</v>
      </c>
    </row>
    <row r="68" spans="1:10" s="18" customFormat="1" ht="15" x14ac:dyDescent="0.2">
      <c r="A68" s="102" t="s">
        <v>328</v>
      </c>
      <c r="B68" s="47"/>
      <c r="C68" s="47"/>
      <c r="D68" s="10">
        <v>100</v>
      </c>
      <c r="E68" s="22">
        <f t="shared" si="13"/>
        <v>666251</v>
      </c>
      <c r="F68" s="22">
        <f t="shared" si="5"/>
        <v>666350</v>
      </c>
      <c r="G68" s="102">
        <v>5</v>
      </c>
      <c r="H68" s="102"/>
      <c r="I68" s="57" t="s">
        <v>50</v>
      </c>
      <c r="J68" s="158">
        <f t="shared" si="12"/>
        <v>0</v>
      </c>
    </row>
    <row r="69" spans="1:10" s="18" customFormat="1" ht="15" x14ac:dyDescent="0.2">
      <c r="A69" s="102" t="s">
        <v>324</v>
      </c>
      <c r="B69" s="47"/>
      <c r="C69" s="47"/>
      <c r="D69" s="10">
        <v>100</v>
      </c>
      <c r="E69" s="22">
        <f t="shared" si="13"/>
        <v>666351</v>
      </c>
      <c r="F69" s="22">
        <f t="shared" si="5"/>
        <v>666450</v>
      </c>
      <c r="G69" s="102">
        <v>5</v>
      </c>
      <c r="H69" s="102"/>
      <c r="I69" s="57" t="s">
        <v>50</v>
      </c>
      <c r="J69" s="158">
        <f t="shared" si="12"/>
        <v>0</v>
      </c>
    </row>
    <row r="70" spans="1:10" s="18" customFormat="1" ht="15.75" thickBot="1" x14ac:dyDescent="0.25">
      <c r="A70" s="102" t="s">
        <v>325</v>
      </c>
      <c r="B70" s="47"/>
      <c r="C70" s="47"/>
      <c r="D70" s="209">
        <v>100</v>
      </c>
      <c r="E70" s="22">
        <f t="shared" si="13"/>
        <v>666451</v>
      </c>
      <c r="F70" s="22">
        <f t="shared" si="5"/>
        <v>666550</v>
      </c>
      <c r="G70" s="102">
        <v>5</v>
      </c>
      <c r="H70" s="102"/>
      <c r="I70" s="57" t="s">
        <v>50</v>
      </c>
      <c r="J70" s="158">
        <f t="shared" si="12"/>
        <v>0</v>
      </c>
    </row>
    <row r="71" spans="1:10" s="18" customFormat="1" ht="15" x14ac:dyDescent="0.2">
      <c r="A71" s="102" t="s">
        <v>806</v>
      </c>
      <c r="B71" s="47"/>
      <c r="C71" s="47"/>
      <c r="D71" s="168">
        <v>100</v>
      </c>
      <c r="E71" s="22">
        <f t="shared" si="13"/>
        <v>666551</v>
      </c>
      <c r="F71" s="22">
        <f t="shared" si="5"/>
        <v>666650</v>
      </c>
      <c r="G71" s="102">
        <v>5</v>
      </c>
      <c r="H71" s="102"/>
      <c r="I71" s="57" t="s">
        <v>50</v>
      </c>
      <c r="J71" s="158">
        <f t="shared" si="12"/>
        <v>0</v>
      </c>
    </row>
    <row r="72" spans="1:10" s="18" customFormat="1" ht="15.75" thickBot="1" x14ac:dyDescent="0.25">
      <c r="A72" s="167" t="s">
        <v>807</v>
      </c>
      <c r="B72" s="103"/>
      <c r="C72" s="103"/>
      <c r="D72" s="169">
        <v>100</v>
      </c>
      <c r="E72" s="22">
        <f t="shared" si="13"/>
        <v>666651</v>
      </c>
      <c r="F72" s="22">
        <f t="shared" si="5"/>
        <v>666750</v>
      </c>
      <c r="G72" s="102">
        <v>5</v>
      </c>
      <c r="H72" s="167"/>
      <c r="I72" s="105" t="s">
        <v>50</v>
      </c>
      <c r="J72" s="161">
        <f t="shared" si="12"/>
        <v>0</v>
      </c>
    </row>
    <row r="73" spans="1:10" ht="15.75" x14ac:dyDescent="0.25">
      <c r="A73" s="49" t="s">
        <v>176</v>
      </c>
      <c r="B73" s="10"/>
      <c r="C73" s="10"/>
      <c r="D73" s="170">
        <f>SUM(D26:D72)</f>
        <v>3175</v>
      </c>
      <c r="E73" s="10"/>
      <c r="F73" s="10"/>
      <c r="G73" s="39"/>
      <c r="H73" s="39"/>
      <c r="I73" s="45"/>
      <c r="J73" s="39"/>
    </row>
    <row r="74" spans="1:10" ht="15.75" x14ac:dyDescent="0.25">
      <c r="A74" s="36" t="s">
        <v>177</v>
      </c>
      <c r="B74" s="10"/>
      <c r="C74" s="10"/>
      <c r="D74" s="170">
        <f>D22+D73</f>
        <v>8250</v>
      </c>
      <c r="E74" s="10"/>
      <c r="F74" s="10"/>
      <c r="G74" s="36">
        <f>SUM(G5:G72)</f>
        <v>330</v>
      </c>
      <c r="H74" s="36">
        <f>SUM(H5:H72)</f>
        <v>100</v>
      </c>
      <c r="I74" s="26"/>
      <c r="J74" s="36">
        <f>SUM(J5:J72)</f>
        <v>0</v>
      </c>
    </row>
    <row r="75" spans="1:10" x14ac:dyDescent="0.2">
      <c r="A75"/>
      <c r="B75"/>
      <c r="C75"/>
      <c r="E75"/>
      <c r="F75"/>
      <c r="G75"/>
      <c r="H75"/>
      <c r="I75" s="5"/>
      <c r="J75"/>
    </row>
    <row r="76" spans="1:10" ht="15" x14ac:dyDescent="0.2">
      <c r="A76" s="50" t="s">
        <v>40</v>
      </c>
      <c r="B76"/>
      <c r="C76"/>
      <c r="D76" s="171">
        <f>F72-E5+1</f>
        <v>8250</v>
      </c>
      <c r="E76"/>
      <c r="F76"/>
      <c r="G76"/>
      <c r="H76"/>
      <c r="I76" s="5"/>
      <c r="J76"/>
    </row>
  </sheetData>
  <sheetProtection sheet="1" selectLockedCells="1"/>
  <mergeCells count="2">
    <mergeCell ref="E3:F3"/>
    <mergeCell ref="H1:I1"/>
  </mergeCells>
  <conditionalFormatting sqref="A5:J21 A26:J30 A33:J33 A36:J37 A40:J41 A44:J72">
    <cfRule type="expression" dxfId="5" priority="2">
      <formula>MOD(ROW(),2)=0</formula>
    </cfRule>
  </conditionalFormatting>
  <conditionalFormatting sqref="C5:D21 G5:H21 C26:D30 G26:H30 C33:D33 G33:H33 C36:D37 G36:H37 C40:D41 G40:H41 C44:D72 G44:H72">
    <cfRule type="cellIs" dxfId="4" priority="1" operator="equal">
      <formula>0</formula>
    </cfRule>
  </conditionalFormatting>
  <printOptions gridLines="1"/>
  <pageMargins left="0.25" right="0.25" top="1.25" bottom="0.25" header="0.5" footer="0.5"/>
  <pageSetup scale="85" orientation="portrait" r:id="rId1"/>
  <headerFooter alignWithMargins="0">
    <oddHeader>&amp;C&amp;"Arial,Bold"&amp;13ALASKA 2024 GENERAL ELECTION
BALLOT ORDER
House &amp;A</oddHeader>
  </headerFooter>
  <ignoredErrors>
    <ignoredError sqref="E12" formula="1"/>
    <ignoredError sqref="J1" unlockedFormula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71"/>
  <sheetViews>
    <sheetView zoomScaleNormal="75" zoomScalePageLayoutView="75" workbookViewId="0">
      <selection activeCell="G36" sqref="G36"/>
    </sheetView>
  </sheetViews>
  <sheetFormatPr defaultColWidth="9.140625" defaultRowHeight="12.75" x14ac:dyDescent="0.2"/>
  <cols>
    <col min="1" max="1" width="41.42578125" style="3" customWidth="1"/>
    <col min="2" max="2" width="11" style="3" bestFit="1" customWidth="1"/>
    <col min="3" max="3" width="11" style="3" hidden="1" customWidth="1"/>
    <col min="4" max="4" width="9" style="3" bestFit="1" customWidth="1"/>
    <col min="5" max="7" width="9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Totals!B47</f>
        <v>1061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45" t="s">
        <v>235</v>
      </c>
      <c r="B5" s="128">
        <v>393</v>
      </c>
      <c r="C5" s="108">
        <f>SUM(B5*0.8)</f>
        <v>314.40000000000003</v>
      </c>
      <c r="D5" s="109">
        <v>200</v>
      </c>
      <c r="E5" s="22">
        <f>SUM('HD39-JD2'!F72,1)</f>
        <v>666751</v>
      </c>
      <c r="F5" s="22">
        <f t="shared" ref="F5:F15" si="0">SUM(E5+D5-1)</f>
        <v>666950</v>
      </c>
      <c r="G5" s="23">
        <v>5</v>
      </c>
      <c r="H5" s="23"/>
      <c r="I5" s="57" t="s">
        <v>49</v>
      </c>
      <c r="J5" s="99">
        <f t="shared" ref="J5:J15" si="1">MOD(D5,25)</f>
        <v>0</v>
      </c>
    </row>
    <row r="6" spans="1:10" ht="15" x14ac:dyDescent="0.2">
      <c r="A6" s="139" t="s">
        <v>236</v>
      </c>
      <c r="B6" s="128">
        <v>510</v>
      </c>
      <c r="C6" s="108">
        <f t="shared" ref="C6:C15" si="2">SUM(B6*0.8)</f>
        <v>408</v>
      </c>
      <c r="D6" s="109">
        <v>225</v>
      </c>
      <c r="E6" s="22">
        <f>(F5+1)</f>
        <v>666951</v>
      </c>
      <c r="F6" s="22">
        <f t="shared" si="0"/>
        <v>667175</v>
      </c>
      <c r="G6" s="23">
        <v>5</v>
      </c>
      <c r="H6" s="23"/>
      <c r="I6" s="57" t="s">
        <v>49</v>
      </c>
      <c r="J6" s="99">
        <f t="shared" si="1"/>
        <v>0</v>
      </c>
    </row>
    <row r="7" spans="1:10" ht="15" x14ac:dyDescent="0.2">
      <c r="A7" s="145" t="s">
        <v>237</v>
      </c>
      <c r="B7" s="128">
        <v>673</v>
      </c>
      <c r="C7" s="108">
        <f t="shared" si="2"/>
        <v>538.4</v>
      </c>
      <c r="D7" s="109">
        <v>300</v>
      </c>
      <c r="E7" s="22">
        <f t="shared" ref="E7:E15" si="3">SUM(F6+1)</f>
        <v>667176</v>
      </c>
      <c r="F7" s="22">
        <f t="shared" si="0"/>
        <v>667475</v>
      </c>
      <c r="G7" s="23">
        <v>5</v>
      </c>
      <c r="H7" s="23"/>
      <c r="I7" s="57" t="s">
        <v>49</v>
      </c>
      <c r="J7" s="99">
        <f t="shared" si="1"/>
        <v>0</v>
      </c>
    </row>
    <row r="8" spans="1:10" ht="15" x14ac:dyDescent="0.2">
      <c r="A8" s="139" t="s">
        <v>238</v>
      </c>
      <c r="B8" s="128">
        <v>343</v>
      </c>
      <c r="C8" s="108">
        <f t="shared" si="2"/>
        <v>274.40000000000003</v>
      </c>
      <c r="D8" s="109">
        <v>200</v>
      </c>
      <c r="E8" s="22">
        <f t="shared" si="3"/>
        <v>667476</v>
      </c>
      <c r="F8" s="22">
        <f t="shared" si="0"/>
        <v>667675</v>
      </c>
      <c r="G8" s="23">
        <v>5</v>
      </c>
      <c r="H8" s="23"/>
      <c r="I8" s="57" t="s">
        <v>49</v>
      </c>
      <c r="J8" s="99">
        <f t="shared" si="1"/>
        <v>0</v>
      </c>
    </row>
    <row r="9" spans="1:10" ht="15" x14ac:dyDescent="0.2">
      <c r="A9" s="145" t="s">
        <v>808</v>
      </c>
      <c r="B9" s="128">
        <v>278</v>
      </c>
      <c r="C9" s="108">
        <f t="shared" si="2"/>
        <v>222.4</v>
      </c>
      <c r="D9" s="109">
        <v>200</v>
      </c>
      <c r="E9" s="22">
        <f t="shared" si="3"/>
        <v>667676</v>
      </c>
      <c r="F9" s="22">
        <f t="shared" si="0"/>
        <v>667875</v>
      </c>
      <c r="G9" s="23">
        <v>5</v>
      </c>
      <c r="H9" s="23"/>
      <c r="I9" s="57" t="s">
        <v>49</v>
      </c>
      <c r="J9" s="99">
        <f t="shared" si="1"/>
        <v>0</v>
      </c>
    </row>
    <row r="10" spans="1:10" ht="15" x14ac:dyDescent="0.2">
      <c r="A10" s="139" t="s">
        <v>239</v>
      </c>
      <c r="B10" s="128">
        <v>430</v>
      </c>
      <c r="C10" s="108">
        <f t="shared" si="2"/>
        <v>344</v>
      </c>
      <c r="D10" s="109">
        <f t="shared" ref="D10:D13" si="4">MROUND(C10, 25)</f>
        <v>350</v>
      </c>
      <c r="E10" s="22">
        <f t="shared" si="3"/>
        <v>667876</v>
      </c>
      <c r="F10" s="22">
        <f t="shared" si="0"/>
        <v>668225</v>
      </c>
      <c r="G10" s="23">
        <v>5</v>
      </c>
      <c r="H10" s="23"/>
      <c r="I10" s="57" t="s">
        <v>49</v>
      </c>
      <c r="J10" s="99">
        <f t="shared" si="1"/>
        <v>0</v>
      </c>
    </row>
    <row r="11" spans="1:10" ht="15" x14ac:dyDescent="0.2">
      <c r="A11" s="145" t="s">
        <v>240</v>
      </c>
      <c r="B11" s="128">
        <v>125</v>
      </c>
      <c r="C11" s="108">
        <f t="shared" si="2"/>
        <v>100</v>
      </c>
      <c r="D11" s="109">
        <v>100</v>
      </c>
      <c r="E11" s="22">
        <f t="shared" si="3"/>
        <v>668226</v>
      </c>
      <c r="F11" s="22">
        <f t="shared" si="0"/>
        <v>668325</v>
      </c>
      <c r="G11" s="23">
        <v>5</v>
      </c>
      <c r="H11" s="23"/>
      <c r="I11" s="57" t="s">
        <v>50</v>
      </c>
      <c r="J11" s="99">
        <f t="shared" si="1"/>
        <v>0</v>
      </c>
    </row>
    <row r="12" spans="1:10" ht="15" x14ac:dyDescent="0.2">
      <c r="A12" s="139" t="s">
        <v>241</v>
      </c>
      <c r="B12" s="128">
        <v>358</v>
      </c>
      <c r="C12" s="108">
        <f t="shared" si="2"/>
        <v>286.40000000000003</v>
      </c>
      <c r="D12" s="109">
        <v>175</v>
      </c>
      <c r="E12" s="22">
        <f t="shared" si="3"/>
        <v>668326</v>
      </c>
      <c r="F12" s="22">
        <f t="shared" si="0"/>
        <v>668500</v>
      </c>
      <c r="G12" s="23">
        <v>5</v>
      </c>
      <c r="H12" s="23"/>
      <c r="I12" s="57" t="s">
        <v>50</v>
      </c>
      <c r="J12" s="99">
        <f t="shared" si="1"/>
        <v>0</v>
      </c>
    </row>
    <row r="13" spans="1:10" ht="15" x14ac:dyDescent="0.2">
      <c r="A13" s="139" t="s">
        <v>809</v>
      </c>
      <c r="B13" s="128">
        <v>225</v>
      </c>
      <c r="C13" s="108">
        <f t="shared" si="2"/>
        <v>180</v>
      </c>
      <c r="D13" s="109">
        <f t="shared" si="4"/>
        <v>175</v>
      </c>
      <c r="E13" s="22">
        <f t="shared" si="3"/>
        <v>668501</v>
      </c>
      <c r="F13" s="22">
        <f t="shared" si="0"/>
        <v>668675</v>
      </c>
      <c r="G13" s="23">
        <v>5</v>
      </c>
      <c r="H13" s="23"/>
      <c r="I13" s="57" t="s">
        <v>50</v>
      </c>
      <c r="J13" s="99">
        <f t="shared" si="1"/>
        <v>0</v>
      </c>
    </row>
    <row r="14" spans="1:10" ht="15" x14ac:dyDescent="0.2">
      <c r="A14" s="139" t="s">
        <v>242</v>
      </c>
      <c r="B14" s="128">
        <v>371</v>
      </c>
      <c r="C14" s="108">
        <f t="shared" si="2"/>
        <v>296.8</v>
      </c>
      <c r="D14" s="109">
        <v>225</v>
      </c>
      <c r="E14" s="22">
        <f t="shared" si="3"/>
        <v>668676</v>
      </c>
      <c r="F14" s="22">
        <f t="shared" si="0"/>
        <v>668900</v>
      </c>
      <c r="G14" s="23">
        <v>5</v>
      </c>
      <c r="H14" s="23"/>
      <c r="I14" s="57" t="s">
        <v>50</v>
      </c>
      <c r="J14" s="99">
        <f t="shared" si="1"/>
        <v>0</v>
      </c>
    </row>
    <row r="15" spans="1:10" ht="15.75" thickBot="1" x14ac:dyDescent="0.25">
      <c r="A15" s="146" t="s">
        <v>243</v>
      </c>
      <c r="B15" s="129">
        <v>426</v>
      </c>
      <c r="C15" s="124">
        <f t="shared" si="2"/>
        <v>340.8</v>
      </c>
      <c r="D15" s="126">
        <v>250</v>
      </c>
      <c r="E15" s="104">
        <f t="shared" si="3"/>
        <v>668901</v>
      </c>
      <c r="F15" s="104">
        <f t="shared" si="0"/>
        <v>669150</v>
      </c>
      <c r="G15" s="111">
        <v>5</v>
      </c>
      <c r="H15" s="111"/>
      <c r="I15" s="105" t="s">
        <v>50</v>
      </c>
      <c r="J15" s="106">
        <f t="shared" si="1"/>
        <v>0</v>
      </c>
    </row>
    <row r="16" spans="1:10" ht="15.75" x14ac:dyDescent="0.25">
      <c r="A16" s="49" t="s">
        <v>172</v>
      </c>
      <c r="B16" s="31">
        <f>SUM(B5:B15)</f>
        <v>4132</v>
      </c>
      <c r="C16" s="31"/>
      <c r="D16" s="110">
        <f>SUM(D5:D15)</f>
        <v>2400</v>
      </c>
      <c r="E16" s="10"/>
      <c r="F16" s="10"/>
      <c r="G16" s="7"/>
      <c r="H16" s="7"/>
      <c r="I16" s="37"/>
      <c r="J16" s="10"/>
    </row>
    <row r="17" spans="1:10" ht="15" x14ac:dyDescent="0.2">
      <c r="A17" s="10"/>
      <c r="B17" s="10"/>
      <c r="C17" s="10"/>
      <c r="D17" s="7"/>
      <c r="E17" s="10"/>
      <c r="F17" s="10"/>
      <c r="G17" s="112"/>
      <c r="H17" s="112"/>
      <c r="I17" s="37"/>
      <c r="J17" s="10"/>
    </row>
    <row r="18" spans="1:10" ht="16.5" thickBot="1" x14ac:dyDescent="0.3">
      <c r="A18" s="53" t="s">
        <v>6</v>
      </c>
      <c r="B18" s="10"/>
      <c r="C18" s="10"/>
      <c r="D18" s="7"/>
      <c r="E18" s="10"/>
      <c r="F18" s="10"/>
      <c r="G18" s="7"/>
      <c r="H18" s="7"/>
      <c r="I18" s="45"/>
      <c r="J18" s="39"/>
    </row>
    <row r="19" spans="1:10" ht="15.75" x14ac:dyDescent="0.25">
      <c r="A19" s="36" t="s">
        <v>31</v>
      </c>
      <c r="B19" s="10"/>
      <c r="C19" s="10"/>
      <c r="D19" s="7"/>
      <c r="E19" s="10"/>
      <c r="F19" s="10"/>
      <c r="G19" s="7"/>
      <c r="H19" s="7"/>
      <c r="I19" s="45"/>
      <c r="J19" s="39"/>
    </row>
    <row r="20" spans="1:10" s="18" customFormat="1" ht="15" x14ac:dyDescent="0.2">
      <c r="A20" s="47" t="s">
        <v>8</v>
      </c>
      <c r="B20" s="47"/>
      <c r="C20" s="47"/>
      <c r="D20" s="23">
        <v>100</v>
      </c>
      <c r="E20" s="22">
        <f>SUM(F15+1)</f>
        <v>669151</v>
      </c>
      <c r="F20" s="22">
        <f t="shared" ref="F20:F35" si="5">SUM(E20+D20-1)</f>
        <v>669250</v>
      </c>
      <c r="G20" s="23">
        <v>15</v>
      </c>
      <c r="H20" s="23"/>
      <c r="I20" s="57" t="s">
        <v>47</v>
      </c>
      <c r="J20" s="158">
        <f>MOD(D20,25)</f>
        <v>0</v>
      </c>
    </row>
    <row r="21" spans="1:10" s="18" customFormat="1" ht="15" x14ac:dyDescent="0.2">
      <c r="A21" s="47" t="s">
        <v>9</v>
      </c>
      <c r="B21" s="47"/>
      <c r="C21" s="47"/>
      <c r="D21" s="23">
        <v>25</v>
      </c>
      <c r="E21" s="22">
        <f>SUM(F20+1)</f>
        <v>669251</v>
      </c>
      <c r="F21" s="22">
        <f t="shared" si="5"/>
        <v>669275</v>
      </c>
      <c r="G21" s="23">
        <v>5</v>
      </c>
      <c r="H21" s="23"/>
      <c r="I21" s="57" t="s">
        <v>47</v>
      </c>
      <c r="J21" s="158">
        <f t="shared" ref="J21" si="6">MOD(D21,25)</f>
        <v>0</v>
      </c>
    </row>
    <row r="22" spans="1:10" s="18" customFormat="1" ht="15" x14ac:dyDescent="0.2">
      <c r="A22" s="47" t="s">
        <v>14</v>
      </c>
      <c r="B22" s="47"/>
      <c r="C22" s="47"/>
      <c r="D22" s="23">
        <v>50</v>
      </c>
      <c r="E22" s="22">
        <f t="shared" ref="E22:E24" si="7">SUM(F21+1)</f>
        <v>669276</v>
      </c>
      <c r="F22" s="22">
        <f t="shared" si="5"/>
        <v>669325</v>
      </c>
      <c r="G22" s="23">
        <v>5</v>
      </c>
      <c r="H22" s="23"/>
      <c r="I22" s="57" t="s">
        <v>47</v>
      </c>
      <c r="J22" s="158">
        <f>MOD(D22,25)</f>
        <v>0</v>
      </c>
    </row>
    <row r="23" spans="1:10" ht="15" x14ac:dyDescent="0.2">
      <c r="A23" s="47" t="s">
        <v>260</v>
      </c>
      <c r="B23" s="47"/>
      <c r="C23" s="47"/>
      <c r="D23" s="23">
        <v>50</v>
      </c>
      <c r="E23" s="22">
        <f t="shared" si="7"/>
        <v>669326</v>
      </c>
      <c r="F23" s="22">
        <f t="shared" si="5"/>
        <v>669375</v>
      </c>
      <c r="G23" s="23">
        <v>5</v>
      </c>
      <c r="H23" s="23"/>
      <c r="I23" s="57" t="s">
        <v>47</v>
      </c>
      <c r="J23" s="158">
        <f t="shared" ref="J23:J27" si="8">MOD(D23,25)</f>
        <v>0</v>
      </c>
    </row>
    <row r="24" spans="1:10" ht="15" x14ac:dyDescent="0.2">
      <c r="A24" s="47" t="s">
        <v>852</v>
      </c>
      <c r="B24" s="47"/>
      <c r="C24" s="47"/>
      <c r="D24" s="23">
        <v>25</v>
      </c>
      <c r="E24" s="22">
        <f t="shared" si="7"/>
        <v>669376</v>
      </c>
      <c r="F24" s="22">
        <f t="shared" si="5"/>
        <v>669400</v>
      </c>
      <c r="G24" s="23">
        <v>5</v>
      </c>
      <c r="H24" s="23"/>
      <c r="I24" s="57" t="s">
        <v>47</v>
      </c>
      <c r="J24" s="158">
        <f t="shared" si="8"/>
        <v>0</v>
      </c>
    </row>
    <row r="25" spans="1:10" ht="15" x14ac:dyDescent="0.2">
      <c r="A25" s="10"/>
      <c r="B25" s="10"/>
      <c r="C25" s="10"/>
      <c r="D25" s="7"/>
      <c r="E25" s="27"/>
      <c r="F25" s="27"/>
      <c r="G25" s="7"/>
      <c r="H25" s="7"/>
      <c r="I25" s="37"/>
      <c r="J25" s="40"/>
    </row>
    <row r="26" spans="1:10" ht="15.75" x14ac:dyDescent="0.25">
      <c r="A26" s="36" t="s">
        <v>343</v>
      </c>
      <c r="B26" s="10"/>
      <c r="C26" s="10"/>
      <c r="D26" s="7"/>
      <c r="E26" s="27"/>
      <c r="F26" s="27"/>
      <c r="G26" s="7"/>
      <c r="H26" s="7"/>
      <c r="I26" s="37"/>
      <c r="J26" s="40"/>
    </row>
    <row r="27" spans="1:10" ht="15" x14ac:dyDescent="0.2">
      <c r="A27" s="47" t="s">
        <v>345</v>
      </c>
      <c r="B27" s="47"/>
      <c r="C27" s="47"/>
      <c r="D27" s="23">
        <v>25</v>
      </c>
      <c r="E27" s="22">
        <f>SUM(F24+1)</f>
        <v>669401</v>
      </c>
      <c r="F27" s="22">
        <f t="shared" si="5"/>
        <v>669425</v>
      </c>
      <c r="G27" s="23">
        <v>5</v>
      </c>
      <c r="H27" s="23"/>
      <c r="I27" s="57" t="s">
        <v>344</v>
      </c>
      <c r="J27" s="158">
        <f t="shared" si="8"/>
        <v>0</v>
      </c>
    </row>
    <row r="28" spans="1:10" ht="15" x14ac:dyDescent="0.2">
      <c r="A28" s="10"/>
      <c r="B28" s="10"/>
      <c r="C28" s="10"/>
      <c r="D28" s="7"/>
      <c r="E28" s="27"/>
      <c r="F28" s="27"/>
      <c r="G28" s="7"/>
      <c r="H28" s="7"/>
      <c r="I28" s="37"/>
      <c r="J28" s="40"/>
    </row>
    <row r="29" spans="1:10" ht="15.75" x14ac:dyDescent="0.25">
      <c r="A29" s="36" t="s">
        <v>32</v>
      </c>
      <c r="B29" s="10"/>
      <c r="C29" s="10"/>
      <c r="D29" s="7"/>
      <c r="E29" s="27"/>
      <c r="F29" s="27"/>
      <c r="G29" s="7"/>
      <c r="H29" s="7"/>
      <c r="I29" s="37"/>
      <c r="J29" s="40"/>
    </row>
    <row r="30" spans="1:10" ht="15" x14ac:dyDescent="0.2">
      <c r="A30" s="47" t="s">
        <v>10</v>
      </c>
      <c r="B30" s="47"/>
      <c r="C30" s="47"/>
      <c r="D30" s="23">
        <v>50</v>
      </c>
      <c r="E30" s="22">
        <f>SUM(F27+1)</f>
        <v>669426</v>
      </c>
      <c r="F30" s="22">
        <f>SUM(E30+D30-1)</f>
        <v>669475</v>
      </c>
      <c r="G30" s="23">
        <v>5</v>
      </c>
      <c r="H30" s="23"/>
      <c r="I30" s="57" t="s">
        <v>49</v>
      </c>
      <c r="J30" s="158">
        <f t="shared" ref="J30:J31" si="9">MOD(D30,25)</f>
        <v>0</v>
      </c>
    </row>
    <row r="31" spans="1:10" ht="15" x14ac:dyDescent="0.2">
      <c r="A31" s="47" t="s">
        <v>182</v>
      </c>
      <c r="B31" s="47"/>
      <c r="C31" s="47"/>
      <c r="D31" s="23">
        <v>25</v>
      </c>
      <c r="E31" s="22">
        <f t="shared" ref="E31" si="10">SUM(F30+1)</f>
        <v>669476</v>
      </c>
      <c r="F31" s="22">
        <f t="shared" ref="F31" si="11">SUM(E31+D31-1)</f>
        <v>669500</v>
      </c>
      <c r="G31" s="23">
        <v>5</v>
      </c>
      <c r="H31" s="23"/>
      <c r="I31" s="57" t="s">
        <v>49</v>
      </c>
      <c r="J31" s="158">
        <f t="shared" si="9"/>
        <v>0</v>
      </c>
    </row>
    <row r="32" spans="1:10" ht="15" x14ac:dyDescent="0.2">
      <c r="A32" s="10"/>
      <c r="B32" s="10"/>
      <c r="C32" s="10"/>
      <c r="D32" s="7"/>
      <c r="E32" s="27"/>
      <c r="F32" s="27"/>
      <c r="G32" s="7"/>
      <c r="H32" s="7"/>
      <c r="I32" s="37"/>
      <c r="J32" s="40"/>
    </row>
    <row r="33" spans="1:10" s="18" customFormat="1" ht="15.75" x14ac:dyDescent="0.25">
      <c r="A33" s="36" t="s">
        <v>30</v>
      </c>
      <c r="B33" s="10"/>
      <c r="C33" s="10"/>
      <c r="D33" s="7"/>
      <c r="E33" s="27"/>
      <c r="F33" s="27"/>
      <c r="G33" s="7"/>
      <c r="H33" s="7"/>
      <c r="I33" s="37"/>
      <c r="J33" s="39"/>
    </row>
    <row r="34" spans="1:10" ht="15" x14ac:dyDescent="0.2">
      <c r="A34" s="47" t="s">
        <v>7</v>
      </c>
      <c r="B34" s="47"/>
      <c r="C34" s="47"/>
      <c r="D34" s="23">
        <v>25</v>
      </c>
      <c r="E34" s="22">
        <f>SUM(F31+1)</f>
        <v>669501</v>
      </c>
      <c r="F34" s="22">
        <f t="shared" si="5"/>
        <v>669525</v>
      </c>
      <c r="G34" s="23">
        <v>5</v>
      </c>
      <c r="H34" s="23"/>
      <c r="I34" s="57" t="s">
        <v>48</v>
      </c>
      <c r="J34" s="158">
        <f t="shared" ref="J34:J35" si="12">MOD(D34,25)</f>
        <v>0</v>
      </c>
    </row>
    <row r="35" spans="1:10" ht="15" x14ac:dyDescent="0.2">
      <c r="A35" s="47" t="s">
        <v>34</v>
      </c>
      <c r="B35" s="47"/>
      <c r="C35" s="47"/>
      <c r="D35" s="23">
        <v>25</v>
      </c>
      <c r="E35" s="22">
        <f t="shared" ref="E35" si="13">SUM(F34+1)</f>
        <v>669526</v>
      </c>
      <c r="F35" s="22">
        <f t="shared" si="5"/>
        <v>669550</v>
      </c>
      <c r="G35" s="23">
        <v>5</v>
      </c>
      <c r="H35" s="23"/>
      <c r="I35" s="57" t="s">
        <v>48</v>
      </c>
      <c r="J35" s="158">
        <f t="shared" si="12"/>
        <v>0</v>
      </c>
    </row>
    <row r="36" spans="1:10" ht="15" x14ac:dyDescent="0.2">
      <c r="A36" s="10"/>
      <c r="B36" s="10"/>
      <c r="C36" s="10"/>
      <c r="D36" s="7"/>
      <c r="E36" s="27"/>
      <c r="F36" s="27"/>
      <c r="G36" s="7"/>
      <c r="H36" s="7"/>
      <c r="I36" s="37"/>
      <c r="J36" s="40"/>
    </row>
    <row r="37" spans="1:10" ht="15.75" x14ac:dyDescent="0.25">
      <c r="A37" s="36" t="s">
        <v>33</v>
      </c>
      <c r="B37" s="10"/>
      <c r="C37" s="10"/>
      <c r="D37" s="7"/>
      <c r="E37" s="27"/>
      <c r="F37" s="27"/>
      <c r="G37" s="7"/>
      <c r="H37" s="7"/>
      <c r="I37" s="37"/>
      <c r="J37" s="39"/>
    </row>
    <row r="38" spans="1:10" s="18" customFormat="1" ht="15" x14ac:dyDescent="0.2">
      <c r="A38" s="102" t="s">
        <v>11</v>
      </c>
      <c r="B38" s="47"/>
      <c r="C38" s="47"/>
      <c r="D38" s="7">
        <v>25</v>
      </c>
      <c r="E38" s="140">
        <f>SUM(F35+1)</f>
        <v>669551</v>
      </c>
      <c r="F38" s="140">
        <f>SUM(E38+D38-1)</f>
        <v>669575</v>
      </c>
      <c r="G38" s="102">
        <v>25</v>
      </c>
      <c r="H38" s="102">
        <v>100</v>
      </c>
      <c r="I38" s="57" t="s">
        <v>50</v>
      </c>
      <c r="J38" s="158">
        <f>MOD(D38,25)</f>
        <v>0</v>
      </c>
    </row>
    <row r="39" spans="1:10" s="18" customFormat="1" ht="15" x14ac:dyDescent="0.2">
      <c r="A39" s="102" t="s">
        <v>12</v>
      </c>
      <c r="B39" s="47"/>
      <c r="C39" s="47"/>
      <c r="D39" s="10">
        <v>25</v>
      </c>
      <c r="E39" s="140">
        <f>SUM(F38+1)</f>
        <v>669576</v>
      </c>
      <c r="F39" s="140">
        <f t="shared" ref="F39:F67" si="14">SUM(E39+D39-1)</f>
        <v>669600</v>
      </c>
      <c r="G39" s="102">
        <v>25</v>
      </c>
      <c r="H39" s="102"/>
      <c r="I39" s="57" t="s">
        <v>50</v>
      </c>
      <c r="J39" s="158">
        <f t="shared" ref="J39:J67" si="15">MOD(D39,25)</f>
        <v>0</v>
      </c>
    </row>
    <row r="40" spans="1:10" s="18" customFormat="1" ht="15" x14ac:dyDescent="0.2">
      <c r="A40" s="102" t="s">
        <v>316</v>
      </c>
      <c r="B40" s="47"/>
      <c r="C40" s="47"/>
      <c r="D40" s="10">
        <v>25</v>
      </c>
      <c r="E40" s="140">
        <f t="shared" ref="E40:E67" si="16">SUM(F39+1)</f>
        <v>669601</v>
      </c>
      <c r="F40" s="140">
        <f t="shared" si="14"/>
        <v>669625</v>
      </c>
      <c r="G40" s="102">
        <v>5</v>
      </c>
      <c r="H40" s="102"/>
      <c r="I40" s="57" t="s">
        <v>50</v>
      </c>
      <c r="J40" s="158">
        <f t="shared" si="15"/>
        <v>0</v>
      </c>
    </row>
    <row r="41" spans="1:10" s="18" customFormat="1" ht="15" x14ac:dyDescent="0.2">
      <c r="A41" s="102" t="s">
        <v>326</v>
      </c>
      <c r="B41" s="47"/>
      <c r="C41" s="47"/>
      <c r="D41" s="10">
        <v>100</v>
      </c>
      <c r="E41" s="140">
        <f>SUM(F40+1)</f>
        <v>669626</v>
      </c>
      <c r="F41" s="140">
        <f t="shared" si="14"/>
        <v>669725</v>
      </c>
      <c r="G41" s="102">
        <v>5</v>
      </c>
      <c r="H41" s="102"/>
      <c r="I41" s="57" t="s">
        <v>50</v>
      </c>
      <c r="J41" s="158">
        <f t="shared" si="15"/>
        <v>0</v>
      </c>
    </row>
    <row r="42" spans="1:10" s="18" customFormat="1" ht="15" x14ac:dyDescent="0.2">
      <c r="A42" s="102" t="s">
        <v>317</v>
      </c>
      <c r="B42" s="47"/>
      <c r="C42" s="47"/>
      <c r="D42" s="10">
        <v>100</v>
      </c>
      <c r="E42" s="140">
        <f t="shared" si="16"/>
        <v>669726</v>
      </c>
      <c r="F42" s="140">
        <f t="shared" si="14"/>
        <v>669825</v>
      </c>
      <c r="G42" s="102">
        <v>5</v>
      </c>
      <c r="H42" s="102"/>
      <c r="I42" s="57" t="s">
        <v>50</v>
      </c>
      <c r="J42" s="158">
        <f t="shared" si="15"/>
        <v>0</v>
      </c>
    </row>
    <row r="43" spans="1:10" s="18" customFormat="1" ht="15" x14ac:dyDescent="0.2">
      <c r="A43" s="102" t="s">
        <v>802</v>
      </c>
      <c r="B43" s="47"/>
      <c r="C43" s="47"/>
      <c r="D43" s="10">
        <v>100</v>
      </c>
      <c r="E43" s="140">
        <f t="shared" si="16"/>
        <v>669826</v>
      </c>
      <c r="F43" s="140">
        <f t="shared" si="14"/>
        <v>669925</v>
      </c>
      <c r="G43" s="102">
        <v>5</v>
      </c>
      <c r="H43" s="102"/>
      <c r="I43" s="57" t="s">
        <v>50</v>
      </c>
      <c r="J43" s="158">
        <f t="shared" si="15"/>
        <v>0</v>
      </c>
    </row>
    <row r="44" spans="1:10" s="18" customFormat="1" ht="15" x14ac:dyDescent="0.2">
      <c r="A44" s="102" t="s">
        <v>803</v>
      </c>
      <c r="B44" s="47"/>
      <c r="C44" s="47"/>
      <c r="D44" s="10">
        <v>100</v>
      </c>
      <c r="E44" s="140">
        <f t="shared" si="16"/>
        <v>669926</v>
      </c>
      <c r="F44" s="140">
        <f t="shared" si="14"/>
        <v>670025</v>
      </c>
      <c r="G44" s="102">
        <v>5</v>
      </c>
      <c r="H44" s="102"/>
      <c r="I44" s="57" t="s">
        <v>50</v>
      </c>
      <c r="J44" s="158">
        <f t="shared" si="15"/>
        <v>0</v>
      </c>
    </row>
    <row r="45" spans="1:10" s="18" customFormat="1" ht="15" x14ac:dyDescent="0.2">
      <c r="A45" s="102" t="s">
        <v>318</v>
      </c>
      <c r="B45" s="47"/>
      <c r="C45" s="47"/>
      <c r="D45" s="10">
        <v>100</v>
      </c>
      <c r="E45" s="140">
        <f t="shared" si="16"/>
        <v>670026</v>
      </c>
      <c r="F45" s="140">
        <f t="shared" si="14"/>
        <v>670125</v>
      </c>
      <c r="G45" s="102">
        <v>5</v>
      </c>
      <c r="H45" s="102"/>
      <c r="I45" s="57" t="s">
        <v>50</v>
      </c>
      <c r="J45" s="158">
        <f t="shared" si="15"/>
        <v>0</v>
      </c>
    </row>
    <row r="46" spans="1:10" s="18" customFormat="1" ht="15" x14ac:dyDescent="0.2">
      <c r="A46" s="102" t="s">
        <v>847</v>
      </c>
      <c r="B46" s="47"/>
      <c r="C46" s="47"/>
      <c r="D46" s="10">
        <v>100</v>
      </c>
      <c r="E46" s="140">
        <f t="shared" si="16"/>
        <v>670126</v>
      </c>
      <c r="F46" s="140">
        <f t="shared" si="14"/>
        <v>670225</v>
      </c>
      <c r="G46" s="102">
        <v>5</v>
      </c>
      <c r="H46" s="102"/>
      <c r="I46" s="57" t="s">
        <v>50</v>
      </c>
      <c r="J46" s="158">
        <f t="shared" si="15"/>
        <v>0</v>
      </c>
    </row>
    <row r="47" spans="1:10" s="18" customFormat="1" ht="15" x14ac:dyDescent="0.2">
      <c r="A47" s="102" t="s">
        <v>848</v>
      </c>
      <c r="B47" s="47"/>
      <c r="C47" s="47"/>
      <c r="D47" s="10">
        <v>100</v>
      </c>
      <c r="E47" s="140">
        <f t="shared" si="16"/>
        <v>670226</v>
      </c>
      <c r="F47" s="140">
        <f t="shared" si="14"/>
        <v>670325</v>
      </c>
      <c r="G47" s="102">
        <v>5</v>
      </c>
      <c r="H47" s="102"/>
      <c r="I47" s="57" t="s">
        <v>50</v>
      </c>
      <c r="J47" s="158">
        <f t="shared" si="15"/>
        <v>0</v>
      </c>
    </row>
    <row r="48" spans="1:10" s="18" customFormat="1" ht="15" x14ac:dyDescent="0.2">
      <c r="A48" s="102" t="s">
        <v>846</v>
      </c>
      <c r="B48" s="47"/>
      <c r="C48" s="47"/>
      <c r="D48" s="10">
        <v>100</v>
      </c>
      <c r="E48" s="140">
        <f t="shared" si="16"/>
        <v>670326</v>
      </c>
      <c r="F48" s="140">
        <f t="shared" si="14"/>
        <v>670425</v>
      </c>
      <c r="G48" s="102">
        <v>5</v>
      </c>
      <c r="H48" s="102"/>
      <c r="I48" s="57" t="s">
        <v>50</v>
      </c>
      <c r="J48" s="158">
        <f t="shared" si="15"/>
        <v>0</v>
      </c>
    </row>
    <row r="49" spans="1:10" s="18" customFormat="1" ht="15" x14ac:dyDescent="0.2">
      <c r="A49" s="102" t="s">
        <v>279</v>
      </c>
      <c r="B49" s="47"/>
      <c r="C49" s="47"/>
      <c r="D49" s="7">
        <v>100</v>
      </c>
      <c r="E49" s="140">
        <f t="shared" si="16"/>
        <v>670426</v>
      </c>
      <c r="F49" s="140">
        <f t="shared" si="14"/>
        <v>670525</v>
      </c>
      <c r="G49" s="102">
        <v>5</v>
      </c>
      <c r="H49" s="102"/>
      <c r="I49" s="57" t="s">
        <v>50</v>
      </c>
      <c r="J49" s="158">
        <f t="shared" si="15"/>
        <v>0</v>
      </c>
    </row>
    <row r="50" spans="1:10" ht="15" x14ac:dyDescent="0.2">
      <c r="A50" s="102" t="s">
        <v>280</v>
      </c>
      <c r="B50" s="84"/>
      <c r="C50" s="84"/>
      <c r="D50" s="7">
        <v>100</v>
      </c>
      <c r="E50" s="140">
        <f t="shared" si="16"/>
        <v>670526</v>
      </c>
      <c r="F50" s="140">
        <f t="shared" si="14"/>
        <v>670625</v>
      </c>
      <c r="G50" s="102">
        <v>5</v>
      </c>
      <c r="H50" s="102"/>
      <c r="I50" s="57" t="s">
        <v>50</v>
      </c>
      <c r="J50" s="158">
        <f t="shared" si="15"/>
        <v>0</v>
      </c>
    </row>
    <row r="51" spans="1:10" ht="15" x14ac:dyDescent="0.2">
      <c r="A51" s="102" t="s">
        <v>281</v>
      </c>
      <c r="B51" s="84"/>
      <c r="C51" s="84"/>
      <c r="D51" s="7">
        <v>100</v>
      </c>
      <c r="E51" s="140">
        <f t="shared" si="16"/>
        <v>670626</v>
      </c>
      <c r="F51" s="140">
        <f t="shared" si="14"/>
        <v>670725</v>
      </c>
      <c r="G51" s="102">
        <v>5</v>
      </c>
      <c r="H51" s="102"/>
      <c r="I51" s="57" t="s">
        <v>50</v>
      </c>
      <c r="J51" s="158">
        <f t="shared" si="15"/>
        <v>0</v>
      </c>
    </row>
    <row r="52" spans="1:10" ht="15" x14ac:dyDescent="0.2">
      <c r="A52" s="102" t="s">
        <v>804</v>
      </c>
      <c r="B52" s="84"/>
      <c r="C52" s="84"/>
      <c r="D52" s="7">
        <v>100</v>
      </c>
      <c r="E52" s="140">
        <f t="shared" si="16"/>
        <v>670726</v>
      </c>
      <c r="F52" s="140">
        <f t="shared" si="14"/>
        <v>670825</v>
      </c>
      <c r="G52" s="102">
        <v>5</v>
      </c>
      <c r="H52" s="102"/>
      <c r="I52" s="57" t="s">
        <v>50</v>
      </c>
      <c r="J52" s="158">
        <f t="shared" si="15"/>
        <v>0</v>
      </c>
    </row>
    <row r="53" spans="1:10" ht="15" x14ac:dyDescent="0.2">
      <c r="A53" s="102" t="s">
        <v>287</v>
      </c>
      <c r="B53" s="84"/>
      <c r="C53" s="84"/>
      <c r="D53" s="7">
        <v>100</v>
      </c>
      <c r="E53" s="140">
        <f t="shared" si="16"/>
        <v>670826</v>
      </c>
      <c r="F53" s="140">
        <f t="shared" si="14"/>
        <v>670925</v>
      </c>
      <c r="G53" s="102">
        <v>5</v>
      </c>
      <c r="H53" s="102"/>
      <c r="I53" s="57" t="s">
        <v>50</v>
      </c>
      <c r="J53" s="158">
        <f t="shared" si="15"/>
        <v>0</v>
      </c>
    </row>
    <row r="54" spans="1:10" ht="15" x14ac:dyDescent="0.2">
      <c r="A54" s="102" t="s">
        <v>288</v>
      </c>
      <c r="B54" s="84"/>
      <c r="C54" s="84"/>
      <c r="D54" s="7">
        <v>100</v>
      </c>
      <c r="E54" s="140">
        <f t="shared" si="16"/>
        <v>670926</v>
      </c>
      <c r="F54" s="140">
        <f t="shared" si="14"/>
        <v>671025</v>
      </c>
      <c r="G54" s="102">
        <v>5</v>
      </c>
      <c r="H54" s="102"/>
      <c r="I54" s="57" t="s">
        <v>50</v>
      </c>
      <c r="J54" s="158">
        <f t="shared" si="15"/>
        <v>0</v>
      </c>
    </row>
    <row r="55" spans="1:10" ht="15" x14ac:dyDescent="0.2">
      <c r="A55" s="102" t="s">
        <v>290</v>
      </c>
      <c r="B55" s="84"/>
      <c r="C55" s="84"/>
      <c r="D55" s="7">
        <v>100</v>
      </c>
      <c r="E55" s="140">
        <f t="shared" si="16"/>
        <v>671026</v>
      </c>
      <c r="F55" s="140">
        <f t="shared" si="14"/>
        <v>671125</v>
      </c>
      <c r="G55" s="102">
        <v>5</v>
      </c>
      <c r="H55" s="102"/>
      <c r="I55" s="57" t="s">
        <v>50</v>
      </c>
      <c r="J55" s="158">
        <f t="shared" si="15"/>
        <v>0</v>
      </c>
    </row>
    <row r="56" spans="1:10" ht="15" x14ac:dyDescent="0.2">
      <c r="A56" s="102" t="s">
        <v>319</v>
      </c>
      <c r="B56" s="84"/>
      <c r="C56" s="84"/>
      <c r="D56" s="7">
        <v>100</v>
      </c>
      <c r="E56" s="140">
        <f t="shared" si="16"/>
        <v>671126</v>
      </c>
      <c r="F56" s="140">
        <f t="shared" si="14"/>
        <v>671225</v>
      </c>
      <c r="G56" s="102">
        <v>5</v>
      </c>
      <c r="H56" s="102"/>
      <c r="I56" s="57" t="s">
        <v>50</v>
      </c>
      <c r="J56" s="158">
        <f t="shared" si="15"/>
        <v>0</v>
      </c>
    </row>
    <row r="57" spans="1:10" ht="15" x14ac:dyDescent="0.2">
      <c r="A57" s="102" t="s">
        <v>805</v>
      </c>
      <c r="B57" s="84"/>
      <c r="C57" s="84"/>
      <c r="D57" s="7">
        <v>100</v>
      </c>
      <c r="E57" s="140">
        <f t="shared" si="16"/>
        <v>671226</v>
      </c>
      <c r="F57" s="140">
        <f t="shared" si="14"/>
        <v>671325</v>
      </c>
      <c r="G57" s="102">
        <v>5</v>
      </c>
      <c r="H57" s="102"/>
      <c r="I57" s="57" t="s">
        <v>50</v>
      </c>
      <c r="J57" s="158">
        <f t="shared" si="15"/>
        <v>0</v>
      </c>
    </row>
    <row r="58" spans="1:10" ht="15" x14ac:dyDescent="0.2">
      <c r="A58" s="102" t="s">
        <v>320</v>
      </c>
      <c r="B58" s="84"/>
      <c r="C58" s="84"/>
      <c r="D58" s="7">
        <v>100</v>
      </c>
      <c r="E58" s="140">
        <f t="shared" si="16"/>
        <v>671326</v>
      </c>
      <c r="F58" s="140">
        <f t="shared" si="14"/>
        <v>671425</v>
      </c>
      <c r="G58" s="102">
        <v>5</v>
      </c>
      <c r="H58" s="102"/>
      <c r="I58" s="57" t="s">
        <v>50</v>
      </c>
      <c r="J58" s="158">
        <f t="shared" si="15"/>
        <v>0</v>
      </c>
    </row>
    <row r="59" spans="1:10" ht="15" x14ac:dyDescent="0.2">
      <c r="A59" s="102" t="s">
        <v>321</v>
      </c>
      <c r="B59" s="84"/>
      <c r="C59" s="84"/>
      <c r="D59" s="7">
        <v>100</v>
      </c>
      <c r="E59" s="140">
        <f t="shared" si="16"/>
        <v>671426</v>
      </c>
      <c r="F59" s="140">
        <f t="shared" si="14"/>
        <v>671525</v>
      </c>
      <c r="G59" s="102">
        <v>5</v>
      </c>
      <c r="H59" s="102"/>
      <c r="I59" s="57" t="s">
        <v>50</v>
      </c>
      <c r="J59" s="158">
        <f t="shared" si="15"/>
        <v>0</v>
      </c>
    </row>
    <row r="60" spans="1:10" ht="15" x14ac:dyDescent="0.2">
      <c r="A60" s="102" t="s">
        <v>322</v>
      </c>
      <c r="B60" s="84"/>
      <c r="C60" s="84"/>
      <c r="D60" s="7">
        <v>100</v>
      </c>
      <c r="E60" s="140">
        <f t="shared" si="16"/>
        <v>671526</v>
      </c>
      <c r="F60" s="140">
        <f t="shared" si="14"/>
        <v>671625</v>
      </c>
      <c r="G60" s="102">
        <v>5</v>
      </c>
      <c r="H60" s="102"/>
      <c r="I60" s="57" t="s">
        <v>50</v>
      </c>
      <c r="J60" s="158">
        <f t="shared" si="15"/>
        <v>0</v>
      </c>
    </row>
    <row r="61" spans="1:10" ht="15" x14ac:dyDescent="0.2">
      <c r="A61" s="102" t="s">
        <v>327</v>
      </c>
      <c r="B61" s="84"/>
      <c r="C61" s="84"/>
      <c r="D61" s="7">
        <v>100</v>
      </c>
      <c r="E61" s="140">
        <f t="shared" si="16"/>
        <v>671626</v>
      </c>
      <c r="F61" s="140">
        <f t="shared" si="14"/>
        <v>671725</v>
      </c>
      <c r="G61" s="102">
        <v>5</v>
      </c>
      <c r="H61" s="102"/>
      <c r="I61" s="57" t="s">
        <v>50</v>
      </c>
      <c r="J61" s="158">
        <f t="shared" si="15"/>
        <v>0</v>
      </c>
    </row>
    <row r="62" spans="1:10" ht="15" x14ac:dyDescent="0.2">
      <c r="A62" s="102" t="s">
        <v>323</v>
      </c>
      <c r="B62" s="84"/>
      <c r="C62" s="84"/>
      <c r="D62" s="7">
        <v>100</v>
      </c>
      <c r="E62" s="140">
        <f t="shared" si="16"/>
        <v>671726</v>
      </c>
      <c r="F62" s="140">
        <f t="shared" si="14"/>
        <v>671825</v>
      </c>
      <c r="G62" s="102">
        <v>5</v>
      </c>
      <c r="H62" s="102"/>
      <c r="I62" s="57" t="s">
        <v>50</v>
      </c>
      <c r="J62" s="158">
        <f t="shared" si="15"/>
        <v>0</v>
      </c>
    </row>
    <row r="63" spans="1:10" ht="15" x14ac:dyDescent="0.2">
      <c r="A63" s="102" t="s">
        <v>328</v>
      </c>
      <c r="B63" s="84"/>
      <c r="C63" s="84"/>
      <c r="D63" s="7">
        <v>100</v>
      </c>
      <c r="E63" s="140">
        <f t="shared" si="16"/>
        <v>671826</v>
      </c>
      <c r="F63" s="140">
        <f t="shared" si="14"/>
        <v>671925</v>
      </c>
      <c r="G63" s="102">
        <v>5</v>
      </c>
      <c r="H63" s="102"/>
      <c r="I63" s="57" t="s">
        <v>50</v>
      </c>
      <c r="J63" s="158">
        <f t="shared" si="15"/>
        <v>0</v>
      </c>
    </row>
    <row r="64" spans="1:10" ht="15" x14ac:dyDescent="0.2">
      <c r="A64" s="102" t="s">
        <v>324</v>
      </c>
      <c r="B64" s="84"/>
      <c r="C64" s="84"/>
      <c r="D64" s="7">
        <v>100</v>
      </c>
      <c r="E64" s="140">
        <f t="shared" si="16"/>
        <v>671926</v>
      </c>
      <c r="F64" s="140">
        <f t="shared" si="14"/>
        <v>672025</v>
      </c>
      <c r="G64" s="102">
        <v>5</v>
      </c>
      <c r="H64" s="102"/>
      <c r="I64" s="57" t="s">
        <v>50</v>
      </c>
      <c r="J64" s="158">
        <f t="shared" si="15"/>
        <v>0</v>
      </c>
    </row>
    <row r="65" spans="1:10" ht="15" x14ac:dyDescent="0.2">
      <c r="A65" s="102" t="s">
        <v>325</v>
      </c>
      <c r="B65" s="84"/>
      <c r="C65" s="84"/>
      <c r="D65" s="7">
        <v>100</v>
      </c>
      <c r="E65" s="140">
        <f t="shared" si="16"/>
        <v>672026</v>
      </c>
      <c r="F65" s="140">
        <f t="shared" si="14"/>
        <v>672125</v>
      </c>
      <c r="G65" s="102">
        <v>5</v>
      </c>
      <c r="H65" s="102"/>
      <c r="I65" s="57" t="s">
        <v>50</v>
      </c>
      <c r="J65" s="158">
        <f t="shared" si="15"/>
        <v>0</v>
      </c>
    </row>
    <row r="66" spans="1:10" ht="18.75" customHeight="1" thickBot="1" x14ac:dyDescent="0.25">
      <c r="A66" s="102" t="s">
        <v>806</v>
      </c>
      <c r="B66" s="84"/>
      <c r="C66" s="84"/>
      <c r="D66" s="208">
        <v>100</v>
      </c>
      <c r="E66" s="140">
        <f t="shared" si="16"/>
        <v>672126</v>
      </c>
      <c r="F66" s="140">
        <f t="shared" si="14"/>
        <v>672225</v>
      </c>
      <c r="G66" s="102">
        <v>5</v>
      </c>
      <c r="H66" s="102"/>
      <c r="I66" s="57" t="s">
        <v>50</v>
      </c>
      <c r="J66" s="158">
        <f t="shared" si="15"/>
        <v>0</v>
      </c>
    </row>
    <row r="67" spans="1:10" ht="18" customHeight="1" thickBot="1" x14ac:dyDescent="0.25">
      <c r="A67" s="167" t="s">
        <v>807</v>
      </c>
      <c r="B67" s="88"/>
      <c r="C67" s="88"/>
      <c r="D67" s="169">
        <v>100</v>
      </c>
      <c r="E67" s="140">
        <f t="shared" si="16"/>
        <v>672226</v>
      </c>
      <c r="F67" s="140">
        <f t="shared" si="14"/>
        <v>672325</v>
      </c>
      <c r="G67" s="102">
        <v>5</v>
      </c>
      <c r="H67" s="167"/>
      <c r="I67" s="105" t="s">
        <v>50</v>
      </c>
      <c r="J67" s="158">
        <f t="shared" si="15"/>
        <v>0</v>
      </c>
    </row>
    <row r="68" spans="1:10" ht="15.75" x14ac:dyDescent="0.25">
      <c r="A68" s="49" t="s">
        <v>173</v>
      </c>
      <c r="B68" s="10"/>
      <c r="C68" s="10"/>
      <c r="D68" s="170">
        <f>SUM(D20:D67)</f>
        <v>3175</v>
      </c>
      <c r="E68" s="10"/>
      <c r="F68" s="10"/>
      <c r="G68" s="39"/>
      <c r="H68" s="39"/>
      <c r="I68" s="45"/>
      <c r="J68" s="39"/>
    </row>
    <row r="69" spans="1:10" ht="15.75" x14ac:dyDescent="0.25">
      <c r="A69" s="36" t="s">
        <v>174</v>
      </c>
      <c r="B69" s="10"/>
      <c r="C69" s="10"/>
      <c r="D69" s="170">
        <f>D16+D68</f>
        <v>5575</v>
      </c>
      <c r="E69" s="10"/>
      <c r="F69" s="10"/>
      <c r="G69" s="36">
        <f>SUM(G5:G67)</f>
        <v>305</v>
      </c>
      <c r="H69" s="36">
        <f>SUM(H5:H49)</f>
        <v>100</v>
      </c>
      <c r="I69" s="26"/>
      <c r="J69" s="36">
        <f>SUM(J5:J49)</f>
        <v>0</v>
      </c>
    </row>
    <row r="70" spans="1:10" ht="15.75" x14ac:dyDescent="0.25">
      <c r="A70" s="36"/>
      <c r="B70" s="10"/>
      <c r="C70" s="10"/>
      <c r="D70" s="170"/>
      <c r="E70" s="10"/>
      <c r="F70" s="10"/>
      <c r="G70" s="36"/>
      <c r="H70" s="36"/>
      <c r="I70" s="26"/>
      <c r="J70" s="36"/>
    </row>
    <row r="71" spans="1:10" ht="15" x14ac:dyDescent="0.2">
      <c r="A71" s="50" t="s">
        <v>40</v>
      </c>
      <c r="B71"/>
      <c r="C71"/>
      <c r="D71" s="171">
        <f>F67-E5+1</f>
        <v>5575</v>
      </c>
      <c r="E71"/>
      <c r="F71"/>
      <c r="G71"/>
      <c r="H71"/>
      <c r="I71" s="5"/>
      <c r="J71"/>
    </row>
  </sheetData>
  <sheetProtection sheet="1" selectLockedCells="1"/>
  <mergeCells count="2">
    <mergeCell ref="E3:F3"/>
    <mergeCell ref="H1:I1"/>
  </mergeCells>
  <phoneticPr fontId="0" type="noConversion"/>
  <conditionalFormatting sqref="A5:J15 A20:J24 A27:J27 A30:J31 A34:J35 E38:J38 A38:C66 D39:E47 F39:J67 D48:D66 A67:D67 E48:F67">
    <cfRule type="expression" dxfId="3" priority="2">
      <formula>MOD(ROW(),2)=0</formula>
    </cfRule>
  </conditionalFormatting>
  <conditionalFormatting sqref="C5:D15 G5:H15 C20:D24 G20:H24 C27:D27 G27:H27 C30:D31 G30:H31 C34:D35 G34:H35 C38:C66 G38:H67 D39:D66 C67:D67">
    <cfRule type="cellIs" dxfId="2" priority="1" operator="equal">
      <formula>0</formula>
    </cfRule>
  </conditionalFormatting>
  <printOptions gridLines="1"/>
  <pageMargins left="0.25" right="0.25" top="1.25" bottom="0.25" header="0.5" footer="0.5"/>
  <pageSetup scale="85" fitToHeight="0" orientation="portrait" r:id="rId1"/>
  <headerFooter alignWithMargins="0">
    <oddHeader>&amp;C&amp;"Arial,Bold"&amp;13ALASKA 2024 GENERAL ELECTION
BALLOT ORDER
House &amp;A</oddHeader>
  </headerFooter>
  <ignoredErrors>
    <ignoredError sqref="J1" unlockedFormula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76"/>
  <sheetViews>
    <sheetView topLeftCell="A38" zoomScaleNormal="75" zoomScalePageLayoutView="75" workbookViewId="0">
      <selection activeCell="H36" sqref="H36"/>
    </sheetView>
  </sheetViews>
  <sheetFormatPr defaultColWidth="9.140625" defaultRowHeight="12.75" x14ac:dyDescent="0.2"/>
  <cols>
    <col min="1" max="1" width="42.85546875" style="3" customWidth="1"/>
    <col min="2" max="2" width="11" style="3" bestFit="1" customWidth="1"/>
    <col min="3" max="3" width="11" style="3" hidden="1" customWidth="1"/>
    <col min="4" max="4" width="9" style="3" bestFit="1" customWidth="1"/>
    <col min="5" max="6" width="9.140625" style="3" bestFit="1" customWidth="1"/>
    <col min="7" max="7" width="10.140625" style="3" bestFit="1" customWidth="1"/>
    <col min="8" max="8" width="11.5703125" style="3" bestFit="1" customWidth="1"/>
    <col min="9" max="9" width="10.140625" style="21" bestFit="1" customWidth="1"/>
    <col min="10" max="10" width="8.140625" style="3" bestFit="1" customWidth="1"/>
    <col min="11" max="16384" width="9.140625" style="3"/>
  </cols>
  <sheetData>
    <row r="1" spans="1:10" ht="16.5" thickBot="1" x14ac:dyDescent="0.3">
      <c r="H1" s="224" t="s">
        <v>342</v>
      </c>
      <c r="I1" s="225"/>
      <c r="J1" s="97">
        <f>Totals!B48</f>
        <v>1071</v>
      </c>
    </row>
    <row r="3" spans="1:10" ht="16.5" thickBot="1" x14ac:dyDescent="0.3">
      <c r="A3" s="26"/>
      <c r="B3" s="26" t="s">
        <v>2</v>
      </c>
      <c r="C3" s="26"/>
      <c r="D3" s="29" t="s">
        <v>3</v>
      </c>
      <c r="E3" s="221" t="s">
        <v>38</v>
      </c>
      <c r="F3" s="221"/>
      <c r="G3" s="36" t="s">
        <v>35</v>
      </c>
      <c r="H3" s="36" t="s">
        <v>37</v>
      </c>
      <c r="I3" s="37"/>
      <c r="J3" s="10"/>
    </row>
    <row r="4" spans="1:10" ht="15.75" x14ac:dyDescent="0.25">
      <c r="A4" s="26" t="s">
        <v>4</v>
      </c>
      <c r="B4" s="26" t="s">
        <v>5</v>
      </c>
      <c r="C4" s="26"/>
      <c r="D4" s="29" t="s">
        <v>36</v>
      </c>
      <c r="E4" s="26" t="s">
        <v>0</v>
      </c>
      <c r="F4" s="26" t="s">
        <v>1</v>
      </c>
      <c r="G4" s="26" t="s">
        <v>36</v>
      </c>
      <c r="H4" s="26" t="s">
        <v>36</v>
      </c>
      <c r="I4" s="26" t="s">
        <v>46</v>
      </c>
      <c r="J4" s="26" t="s">
        <v>185</v>
      </c>
    </row>
    <row r="5" spans="1:10" ht="15" x14ac:dyDescent="0.2">
      <c r="A5" s="139" t="s">
        <v>16</v>
      </c>
      <c r="B5" s="128">
        <v>159</v>
      </c>
      <c r="C5" s="108">
        <f>SUM(B5*0.8)</f>
        <v>127.2</v>
      </c>
      <c r="D5" s="109">
        <f>MROUND(C5, 25)</f>
        <v>125</v>
      </c>
      <c r="E5" s="22">
        <f>SUM('HD39-JD4'!F67,1)</f>
        <v>672326</v>
      </c>
      <c r="F5" s="22">
        <f t="shared" ref="F5:F21" si="0">SUM(E5+D5-1)</f>
        <v>672450</v>
      </c>
      <c r="G5" s="102">
        <v>5</v>
      </c>
      <c r="H5" s="23"/>
      <c r="I5" s="57" t="s">
        <v>50</v>
      </c>
      <c r="J5" s="99">
        <f t="shared" ref="J5:J24" si="1">MOD(D5,25)</f>
        <v>0</v>
      </c>
    </row>
    <row r="6" spans="1:10" ht="15" x14ac:dyDescent="0.2">
      <c r="A6" s="145" t="s">
        <v>184</v>
      </c>
      <c r="B6" s="128">
        <v>258</v>
      </c>
      <c r="C6" s="108">
        <f t="shared" ref="C6:C24" si="2">SUM(B6*0.8)</f>
        <v>206.4</v>
      </c>
      <c r="D6" s="109">
        <v>150</v>
      </c>
      <c r="E6" s="22">
        <f>SUM(F5+1)</f>
        <v>672451</v>
      </c>
      <c r="F6" s="22">
        <f t="shared" si="0"/>
        <v>672600</v>
      </c>
      <c r="G6" s="102">
        <v>5</v>
      </c>
      <c r="H6" s="23"/>
      <c r="I6" s="57" t="s">
        <v>50</v>
      </c>
      <c r="J6" s="99">
        <f t="shared" si="1"/>
        <v>0</v>
      </c>
    </row>
    <row r="7" spans="1:10" ht="15" x14ac:dyDescent="0.2">
      <c r="A7" s="139" t="s">
        <v>59</v>
      </c>
      <c r="B7" s="128">
        <v>154</v>
      </c>
      <c r="C7" s="108">
        <f t="shared" si="2"/>
        <v>123.2</v>
      </c>
      <c r="D7" s="109">
        <f t="shared" ref="D7:D23" si="3">MROUND(C7, 25)</f>
        <v>125</v>
      </c>
      <c r="E7" s="22">
        <f>SUM(F6+1)</f>
        <v>672601</v>
      </c>
      <c r="F7" s="22">
        <f t="shared" si="0"/>
        <v>672725</v>
      </c>
      <c r="G7" s="102">
        <v>5</v>
      </c>
      <c r="H7" s="23"/>
      <c r="I7" s="57" t="s">
        <v>50</v>
      </c>
      <c r="J7" s="99">
        <f t="shared" si="1"/>
        <v>0</v>
      </c>
    </row>
    <row r="8" spans="1:10" ht="15" x14ac:dyDescent="0.2">
      <c r="A8" s="145" t="s">
        <v>810</v>
      </c>
      <c r="B8" s="137">
        <v>966</v>
      </c>
      <c r="C8" s="108">
        <f t="shared" si="2"/>
        <v>772.80000000000007</v>
      </c>
      <c r="D8" s="109">
        <v>550</v>
      </c>
      <c r="E8" s="22">
        <f t="shared" ref="E8:E20" si="4">SUM(F7+1)</f>
        <v>672726</v>
      </c>
      <c r="F8" s="22">
        <f t="shared" si="0"/>
        <v>673275</v>
      </c>
      <c r="G8" s="102">
        <v>5</v>
      </c>
      <c r="H8" s="23"/>
      <c r="I8" s="57" t="s">
        <v>50</v>
      </c>
      <c r="J8" s="99">
        <f t="shared" si="1"/>
        <v>0</v>
      </c>
    </row>
    <row r="9" spans="1:10" ht="15" x14ac:dyDescent="0.2">
      <c r="A9" s="139" t="s">
        <v>17</v>
      </c>
      <c r="B9" s="137">
        <v>1998</v>
      </c>
      <c r="C9" s="108">
        <f t="shared" si="2"/>
        <v>1598.4</v>
      </c>
      <c r="D9" s="109">
        <v>1250</v>
      </c>
      <c r="E9" s="22">
        <f t="shared" si="4"/>
        <v>673276</v>
      </c>
      <c r="F9" s="22">
        <f t="shared" si="0"/>
        <v>674525</v>
      </c>
      <c r="G9" s="102">
        <v>5</v>
      </c>
      <c r="H9" s="23"/>
      <c r="I9" s="57" t="s">
        <v>50</v>
      </c>
      <c r="J9" s="99">
        <f t="shared" si="1"/>
        <v>0</v>
      </c>
    </row>
    <row r="10" spans="1:10" ht="15" x14ac:dyDescent="0.2">
      <c r="A10" s="145" t="s">
        <v>18</v>
      </c>
      <c r="B10" s="128">
        <v>295</v>
      </c>
      <c r="C10" s="108">
        <f t="shared" si="2"/>
        <v>236</v>
      </c>
      <c r="D10" s="109">
        <v>150</v>
      </c>
      <c r="E10" s="22">
        <f t="shared" si="4"/>
        <v>674526</v>
      </c>
      <c r="F10" s="22">
        <f t="shared" si="0"/>
        <v>674675</v>
      </c>
      <c r="G10" s="102">
        <v>5</v>
      </c>
      <c r="H10" s="23"/>
      <c r="I10" s="57" t="s">
        <v>50</v>
      </c>
      <c r="J10" s="99">
        <f t="shared" si="1"/>
        <v>0</v>
      </c>
    </row>
    <row r="11" spans="1:10" ht="15" x14ac:dyDescent="0.2">
      <c r="A11" s="139" t="s">
        <v>19</v>
      </c>
      <c r="B11" s="128">
        <v>88</v>
      </c>
      <c r="C11" s="108">
        <f t="shared" si="2"/>
        <v>70.400000000000006</v>
      </c>
      <c r="D11" s="109">
        <v>100</v>
      </c>
      <c r="E11" s="22">
        <f t="shared" si="4"/>
        <v>674676</v>
      </c>
      <c r="F11" s="22">
        <f t="shared" si="0"/>
        <v>674775</v>
      </c>
      <c r="G11" s="102">
        <v>5</v>
      </c>
      <c r="H11" s="23"/>
      <c r="I11" s="57" t="s">
        <v>50</v>
      </c>
      <c r="J11" s="99">
        <f t="shared" si="1"/>
        <v>0</v>
      </c>
    </row>
    <row r="12" spans="1:10" ht="15" x14ac:dyDescent="0.2">
      <c r="A12" s="145" t="s">
        <v>20</v>
      </c>
      <c r="B12" s="128">
        <v>189</v>
      </c>
      <c r="C12" s="108">
        <f t="shared" si="2"/>
        <v>151.20000000000002</v>
      </c>
      <c r="D12" s="109">
        <f t="shared" si="3"/>
        <v>150</v>
      </c>
      <c r="E12" s="22">
        <f>SUM(F11+1)</f>
        <v>674776</v>
      </c>
      <c r="F12" s="22">
        <f t="shared" si="0"/>
        <v>674925</v>
      </c>
      <c r="G12" s="102">
        <v>5</v>
      </c>
      <c r="H12" s="23"/>
      <c r="I12" s="57" t="s">
        <v>50</v>
      </c>
      <c r="J12" s="99">
        <f t="shared" si="1"/>
        <v>0</v>
      </c>
    </row>
    <row r="13" spans="1:10" ht="15" x14ac:dyDescent="0.2">
      <c r="A13" s="139" t="s">
        <v>21</v>
      </c>
      <c r="B13" s="128">
        <v>254</v>
      </c>
      <c r="C13" s="108">
        <f t="shared" si="2"/>
        <v>203.20000000000002</v>
      </c>
      <c r="D13" s="109">
        <v>175</v>
      </c>
      <c r="E13" s="22">
        <f t="shared" si="4"/>
        <v>674926</v>
      </c>
      <c r="F13" s="22">
        <f t="shared" si="0"/>
        <v>675100</v>
      </c>
      <c r="G13" s="102">
        <v>5</v>
      </c>
      <c r="H13" s="23"/>
      <c r="I13" s="57" t="s">
        <v>50</v>
      </c>
      <c r="J13" s="99">
        <f t="shared" si="1"/>
        <v>0</v>
      </c>
    </row>
    <row r="14" spans="1:10" ht="15" x14ac:dyDescent="0.2">
      <c r="A14" s="145" t="s">
        <v>22</v>
      </c>
      <c r="B14" s="128">
        <v>244</v>
      </c>
      <c r="C14" s="108">
        <f t="shared" si="2"/>
        <v>195.20000000000002</v>
      </c>
      <c r="D14" s="109">
        <v>175</v>
      </c>
      <c r="E14" s="22">
        <f t="shared" si="4"/>
        <v>675101</v>
      </c>
      <c r="F14" s="22">
        <f t="shared" si="0"/>
        <v>675275</v>
      </c>
      <c r="G14" s="102">
        <v>5</v>
      </c>
      <c r="H14" s="23"/>
      <c r="I14" s="57" t="s">
        <v>50</v>
      </c>
      <c r="J14" s="99">
        <f t="shared" si="1"/>
        <v>0</v>
      </c>
    </row>
    <row r="15" spans="1:10" ht="15" x14ac:dyDescent="0.2">
      <c r="A15" s="139" t="s">
        <v>23</v>
      </c>
      <c r="B15" s="128">
        <v>81</v>
      </c>
      <c r="C15" s="108">
        <f t="shared" si="2"/>
        <v>64.8</v>
      </c>
      <c r="D15" s="109">
        <f t="shared" si="3"/>
        <v>75</v>
      </c>
      <c r="E15" s="22">
        <f t="shared" si="4"/>
        <v>675276</v>
      </c>
      <c r="F15" s="22">
        <f t="shared" si="0"/>
        <v>675350</v>
      </c>
      <c r="G15" s="102">
        <v>5</v>
      </c>
      <c r="H15" s="23"/>
      <c r="I15" s="57" t="s">
        <v>50</v>
      </c>
      <c r="J15" s="99">
        <f t="shared" si="1"/>
        <v>0</v>
      </c>
    </row>
    <row r="16" spans="1:10" ht="15" x14ac:dyDescent="0.2">
      <c r="A16" s="145" t="s">
        <v>24</v>
      </c>
      <c r="B16" s="137">
        <v>1918</v>
      </c>
      <c r="C16" s="108">
        <f t="shared" si="2"/>
        <v>1534.4</v>
      </c>
      <c r="D16" s="109">
        <v>1250</v>
      </c>
      <c r="E16" s="22">
        <f t="shared" si="4"/>
        <v>675351</v>
      </c>
      <c r="F16" s="22">
        <f t="shared" si="0"/>
        <v>676600</v>
      </c>
      <c r="G16" s="102">
        <v>5</v>
      </c>
      <c r="H16" s="23"/>
      <c r="I16" s="57" t="s">
        <v>50</v>
      </c>
      <c r="J16" s="99">
        <f>MOD(D16,25)</f>
        <v>0</v>
      </c>
    </row>
    <row r="17" spans="1:10" ht="15" x14ac:dyDescent="0.2">
      <c r="A17" s="139" t="s">
        <v>25</v>
      </c>
      <c r="B17" s="128">
        <v>335</v>
      </c>
      <c r="C17" s="108">
        <f t="shared" si="2"/>
        <v>268</v>
      </c>
      <c r="D17" s="109">
        <v>175</v>
      </c>
      <c r="E17" s="22">
        <f t="shared" si="4"/>
        <v>676601</v>
      </c>
      <c r="F17" s="22">
        <f t="shared" si="0"/>
        <v>676775</v>
      </c>
      <c r="G17" s="102">
        <v>5</v>
      </c>
      <c r="H17" s="23"/>
      <c r="I17" s="57" t="s">
        <v>50</v>
      </c>
      <c r="J17" s="99">
        <f t="shared" si="1"/>
        <v>0</v>
      </c>
    </row>
    <row r="18" spans="1:10" ht="15" x14ac:dyDescent="0.2">
      <c r="A18" s="145" t="s">
        <v>26</v>
      </c>
      <c r="B18" s="128">
        <v>365</v>
      </c>
      <c r="C18" s="108">
        <f t="shared" si="2"/>
        <v>292</v>
      </c>
      <c r="D18" s="109">
        <v>175</v>
      </c>
      <c r="E18" s="22">
        <f t="shared" si="4"/>
        <v>676776</v>
      </c>
      <c r="F18" s="22">
        <f t="shared" si="0"/>
        <v>676950</v>
      </c>
      <c r="G18" s="102">
        <v>5</v>
      </c>
      <c r="H18" s="23"/>
      <c r="I18" s="57" t="s">
        <v>50</v>
      </c>
      <c r="J18" s="99">
        <f t="shared" si="1"/>
        <v>0</v>
      </c>
    </row>
    <row r="19" spans="1:10" ht="15" x14ac:dyDescent="0.2">
      <c r="A19" s="139" t="s">
        <v>27</v>
      </c>
      <c r="B19" s="128">
        <v>269</v>
      </c>
      <c r="C19" s="108">
        <f t="shared" si="2"/>
        <v>215.20000000000002</v>
      </c>
      <c r="D19" s="109">
        <v>150</v>
      </c>
      <c r="E19" s="22">
        <f t="shared" si="4"/>
        <v>676951</v>
      </c>
      <c r="F19" s="22">
        <f t="shared" si="0"/>
        <v>677100</v>
      </c>
      <c r="G19" s="102">
        <v>5</v>
      </c>
      <c r="H19" s="23"/>
      <c r="I19" s="57" t="s">
        <v>50</v>
      </c>
      <c r="J19" s="99">
        <f t="shared" si="1"/>
        <v>0</v>
      </c>
    </row>
    <row r="20" spans="1:10" ht="15" x14ac:dyDescent="0.2">
      <c r="A20" s="145" t="s">
        <v>28</v>
      </c>
      <c r="B20" s="128">
        <v>472</v>
      </c>
      <c r="C20" s="108">
        <f t="shared" si="2"/>
        <v>377.6</v>
      </c>
      <c r="D20" s="109">
        <v>250</v>
      </c>
      <c r="E20" s="22">
        <f t="shared" si="4"/>
        <v>677101</v>
      </c>
      <c r="F20" s="22">
        <f t="shared" si="0"/>
        <v>677350</v>
      </c>
      <c r="G20" s="102">
        <v>5</v>
      </c>
      <c r="H20" s="23"/>
      <c r="I20" s="57" t="s">
        <v>50</v>
      </c>
      <c r="J20" s="99">
        <f t="shared" si="1"/>
        <v>0</v>
      </c>
    </row>
    <row r="21" spans="1:10" ht="15" x14ac:dyDescent="0.2">
      <c r="A21" s="139" t="s">
        <v>29</v>
      </c>
      <c r="B21" s="128">
        <v>154</v>
      </c>
      <c r="C21" s="108">
        <f t="shared" si="2"/>
        <v>123.2</v>
      </c>
      <c r="D21" s="109">
        <f t="shared" si="3"/>
        <v>125</v>
      </c>
      <c r="E21" s="22">
        <f>SUM(F20+1)</f>
        <v>677351</v>
      </c>
      <c r="F21" s="22">
        <f t="shared" si="0"/>
        <v>677475</v>
      </c>
      <c r="G21" s="102">
        <v>5</v>
      </c>
      <c r="H21" s="23"/>
      <c r="I21" s="57" t="s">
        <v>50</v>
      </c>
      <c r="J21" s="99">
        <f t="shared" si="1"/>
        <v>0</v>
      </c>
    </row>
    <row r="22" spans="1:10" ht="15" x14ac:dyDescent="0.2">
      <c r="A22" s="145" t="s">
        <v>55</v>
      </c>
      <c r="B22" s="128">
        <v>431</v>
      </c>
      <c r="C22" s="108">
        <f t="shared" si="2"/>
        <v>344.8</v>
      </c>
      <c r="D22" s="109">
        <v>175</v>
      </c>
      <c r="E22" s="22">
        <f>SUM(F21+1)</f>
        <v>677476</v>
      </c>
      <c r="F22" s="22">
        <f>SUM(E22+D22-1)</f>
        <v>677650</v>
      </c>
      <c r="G22" s="102">
        <v>5</v>
      </c>
      <c r="H22" s="23"/>
      <c r="I22" s="57" t="s">
        <v>50</v>
      </c>
      <c r="J22" s="99">
        <f t="shared" si="1"/>
        <v>0</v>
      </c>
    </row>
    <row r="23" spans="1:10" ht="15" x14ac:dyDescent="0.2">
      <c r="A23" s="139" t="s">
        <v>56</v>
      </c>
      <c r="B23" s="128">
        <v>145</v>
      </c>
      <c r="C23" s="108">
        <f t="shared" si="2"/>
        <v>116</v>
      </c>
      <c r="D23" s="109">
        <f t="shared" si="3"/>
        <v>125</v>
      </c>
      <c r="E23" s="22">
        <f>SUM(F22+1)</f>
        <v>677651</v>
      </c>
      <c r="F23" s="22">
        <f>SUM(E23+D23-1)</f>
        <v>677775</v>
      </c>
      <c r="G23" s="102">
        <v>5</v>
      </c>
      <c r="H23" s="23"/>
      <c r="I23" s="57" t="s">
        <v>50</v>
      </c>
      <c r="J23" s="99">
        <f t="shared" si="1"/>
        <v>0</v>
      </c>
    </row>
    <row r="24" spans="1:10" ht="15.75" thickBot="1" x14ac:dyDescent="0.25">
      <c r="A24" s="146" t="s">
        <v>183</v>
      </c>
      <c r="B24" s="129">
        <v>371</v>
      </c>
      <c r="C24" s="124">
        <f t="shared" si="2"/>
        <v>296.8</v>
      </c>
      <c r="D24" s="126">
        <v>250</v>
      </c>
      <c r="E24" s="104">
        <f>SUM(F23+1)</f>
        <v>677776</v>
      </c>
      <c r="F24" s="104">
        <f>SUM(E24+D24-1)</f>
        <v>678025</v>
      </c>
      <c r="G24" s="102">
        <v>5</v>
      </c>
      <c r="H24" s="111"/>
      <c r="I24" s="105" t="s">
        <v>50</v>
      </c>
      <c r="J24" s="106">
        <f t="shared" si="1"/>
        <v>0</v>
      </c>
    </row>
    <row r="25" spans="1:10" ht="15.75" x14ac:dyDescent="0.25">
      <c r="A25" s="36" t="s">
        <v>178</v>
      </c>
      <c r="B25" s="31">
        <f>SUM(B5:B24)</f>
        <v>9146</v>
      </c>
      <c r="C25" s="31"/>
      <c r="D25" s="110">
        <f>SUM(D5:D24)</f>
        <v>5700</v>
      </c>
      <c r="E25" s="10"/>
      <c r="F25" s="27"/>
      <c r="G25" s="7"/>
      <c r="H25" s="7"/>
      <c r="I25" s="37"/>
      <c r="J25" s="10"/>
    </row>
    <row r="26" spans="1:10" ht="15" x14ac:dyDescent="0.2">
      <c r="A26" s="10"/>
      <c r="B26" s="10"/>
      <c r="C26" s="10"/>
      <c r="D26" s="7"/>
      <c r="E26" s="10"/>
      <c r="F26" s="27"/>
      <c r="G26" s="7"/>
      <c r="H26" s="7"/>
      <c r="I26" s="37"/>
      <c r="J26" s="10"/>
    </row>
    <row r="27" spans="1:10" ht="16.5" thickBot="1" x14ac:dyDescent="0.3">
      <c r="A27" s="53" t="s">
        <v>6</v>
      </c>
      <c r="B27" s="10"/>
      <c r="C27" s="10"/>
      <c r="D27" s="7"/>
      <c r="E27" s="10"/>
      <c r="F27" s="10"/>
      <c r="G27" s="7"/>
      <c r="H27" s="7"/>
      <c r="I27" s="37"/>
      <c r="J27" s="10"/>
    </row>
    <row r="28" spans="1:10" ht="15.75" x14ac:dyDescent="0.25">
      <c r="A28" s="36" t="s">
        <v>31</v>
      </c>
      <c r="B28" s="10"/>
      <c r="C28" s="10"/>
      <c r="D28" s="7"/>
      <c r="E28" s="10"/>
      <c r="F28" s="10"/>
      <c r="G28" s="7"/>
      <c r="H28" s="7"/>
      <c r="I28" s="37"/>
      <c r="J28" s="10"/>
    </row>
    <row r="29" spans="1:10" ht="15" x14ac:dyDescent="0.2">
      <c r="A29" s="47" t="s">
        <v>8</v>
      </c>
      <c r="B29" s="47"/>
      <c r="C29" s="47"/>
      <c r="D29" s="23">
        <v>200</v>
      </c>
      <c r="E29" s="22">
        <f>SUM(F24+1)</f>
        <v>678026</v>
      </c>
      <c r="F29" s="22">
        <f>SUM(E29+D29-1)</f>
        <v>678225</v>
      </c>
      <c r="G29" s="23">
        <v>15</v>
      </c>
      <c r="H29" s="23"/>
      <c r="I29" s="57" t="s">
        <v>47</v>
      </c>
      <c r="J29" s="99">
        <f>MOD(D29,25)</f>
        <v>0</v>
      </c>
    </row>
    <row r="30" spans="1:10" ht="15" x14ac:dyDescent="0.2">
      <c r="A30" s="47" t="s">
        <v>9</v>
      </c>
      <c r="B30" s="47"/>
      <c r="C30" s="47"/>
      <c r="D30" s="23">
        <v>50</v>
      </c>
      <c r="E30" s="22">
        <f>SUM(F29+1)</f>
        <v>678226</v>
      </c>
      <c r="F30" s="22">
        <f>SUM(E30+D30-1)</f>
        <v>678275</v>
      </c>
      <c r="G30" s="23">
        <v>5</v>
      </c>
      <c r="H30" s="23"/>
      <c r="I30" s="57" t="s">
        <v>47</v>
      </c>
      <c r="J30" s="99">
        <f>MOD(D30,25)</f>
        <v>0</v>
      </c>
    </row>
    <row r="31" spans="1:10" ht="15" x14ac:dyDescent="0.2">
      <c r="A31" s="47" t="s">
        <v>14</v>
      </c>
      <c r="B31" s="47"/>
      <c r="C31" s="47"/>
      <c r="D31" s="23">
        <v>100</v>
      </c>
      <c r="E31" s="22">
        <f t="shared" ref="E31:E33" si="5">SUM(F30+1)</f>
        <v>678276</v>
      </c>
      <c r="F31" s="22">
        <f t="shared" ref="F31:F33" si="6">SUM(E31+D31-1)</f>
        <v>678375</v>
      </c>
      <c r="G31" s="23">
        <v>5</v>
      </c>
      <c r="H31" s="23"/>
      <c r="I31" s="57" t="s">
        <v>47</v>
      </c>
      <c r="J31" s="99">
        <f t="shared" ref="J31:J36" si="7">MOD(D31,25)</f>
        <v>0</v>
      </c>
    </row>
    <row r="32" spans="1:10" ht="15" x14ac:dyDescent="0.2">
      <c r="A32" s="47" t="s">
        <v>260</v>
      </c>
      <c r="B32" s="47"/>
      <c r="C32" s="47"/>
      <c r="D32" s="23">
        <v>100</v>
      </c>
      <c r="E32" s="22">
        <f t="shared" si="5"/>
        <v>678376</v>
      </c>
      <c r="F32" s="22">
        <f t="shared" si="6"/>
        <v>678475</v>
      </c>
      <c r="G32" s="23">
        <v>5</v>
      </c>
      <c r="H32" s="23"/>
      <c r="I32" s="57" t="s">
        <v>47</v>
      </c>
      <c r="J32" s="99">
        <f t="shared" si="7"/>
        <v>0</v>
      </c>
    </row>
    <row r="33" spans="1:10" ht="15" x14ac:dyDescent="0.2">
      <c r="A33" s="47" t="s">
        <v>852</v>
      </c>
      <c r="B33" s="47"/>
      <c r="C33" s="47"/>
      <c r="D33" s="23">
        <v>50</v>
      </c>
      <c r="E33" s="22">
        <f t="shared" si="5"/>
        <v>678476</v>
      </c>
      <c r="F33" s="22">
        <f t="shared" si="6"/>
        <v>678525</v>
      </c>
      <c r="G33" s="23">
        <v>5</v>
      </c>
      <c r="H33" s="23"/>
      <c r="I33" s="57" t="s">
        <v>47</v>
      </c>
      <c r="J33" s="99">
        <f t="shared" si="7"/>
        <v>0</v>
      </c>
    </row>
    <row r="34" spans="1:10" ht="15" x14ac:dyDescent="0.2">
      <c r="A34" s="10"/>
      <c r="B34" s="10"/>
      <c r="C34" s="10"/>
      <c r="D34" s="7"/>
      <c r="E34" s="27"/>
      <c r="F34" s="27"/>
      <c r="G34" s="7"/>
      <c r="H34" s="7"/>
      <c r="I34" s="37"/>
      <c r="J34" s="34"/>
    </row>
    <row r="35" spans="1:10" ht="15.75" x14ac:dyDescent="0.25">
      <c r="A35" s="36" t="s">
        <v>343</v>
      </c>
      <c r="B35" s="10"/>
      <c r="C35" s="10"/>
      <c r="D35" s="7"/>
      <c r="E35" s="27"/>
      <c r="F35" s="27"/>
      <c r="G35" s="7"/>
      <c r="H35" s="7"/>
      <c r="I35" s="37"/>
      <c r="J35" s="34"/>
    </row>
    <row r="36" spans="1:10" ht="15" x14ac:dyDescent="0.2">
      <c r="A36" s="47" t="s">
        <v>345</v>
      </c>
      <c r="B36" s="47"/>
      <c r="C36" s="47"/>
      <c r="D36" s="23">
        <v>25</v>
      </c>
      <c r="E36" s="22">
        <f>SUM(F33+1)</f>
        <v>678526</v>
      </c>
      <c r="F36" s="22">
        <f t="shared" ref="F36" si="8">SUM(E36+D36-1)</f>
        <v>678550</v>
      </c>
      <c r="G36" s="23">
        <v>5</v>
      </c>
      <c r="H36" s="23"/>
      <c r="I36" s="57" t="s">
        <v>344</v>
      </c>
      <c r="J36" s="99">
        <f t="shared" si="7"/>
        <v>0</v>
      </c>
    </row>
    <row r="37" spans="1:10" ht="15" x14ac:dyDescent="0.2">
      <c r="A37" s="10"/>
      <c r="B37" s="10"/>
      <c r="C37" s="10"/>
      <c r="D37" s="7"/>
      <c r="E37" s="27"/>
      <c r="F37" s="27"/>
      <c r="G37" s="7"/>
      <c r="H37" s="7"/>
      <c r="I37" s="37"/>
      <c r="J37" s="34"/>
    </row>
    <row r="38" spans="1:10" ht="15.75" x14ac:dyDescent="0.25">
      <c r="A38" s="36" t="s">
        <v>32</v>
      </c>
      <c r="B38" s="10"/>
      <c r="C38" s="10"/>
      <c r="D38" s="7"/>
      <c r="E38" s="27"/>
      <c r="F38" s="27"/>
      <c r="G38" s="7"/>
      <c r="H38" s="7"/>
      <c r="I38" s="37"/>
      <c r="J38" s="34"/>
    </row>
    <row r="39" spans="1:10" ht="15" x14ac:dyDescent="0.2">
      <c r="A39" s="47" t="s">
        <v>10</v>
      </c>
      <c r="B39" s="47"/>
      <c r="C39" s="47"/>
      <c r="D39" s="23">
        <v>50</v>
      </c>
      <c r="E39" s="22">
        <f>SUM(F36+1)</f>
        <v>678551</v>
      </c>
      <c r="F39" s="22">
        <f t="shared" ref="F39:F67" si="9">SUM(E39+D39-1)</f>
        <v>678600</v>
      </c>
      <c r="G39" s="23">
        <v>5</v>
      </c>
      <c r="H39" s="23"/>
      <c r="I39" s="57" t="s">
        <v>49</v>
      </c>
      <c r="J39" s="99">
        <f t="shared" ref="J39:J40" si="10">MOD(D39,25)</f>
        <v>0</v>
      </c>
    </row>
    <row r="40" spans="1:10" ht="15" x14ac:dyDescent="0.2">
      <c r="A40" s="47" t="s">
        <v>182</v>
      </c>
      <c r="B40" s="47"/>
      <c r="C40" s="47"/>
      <c r="D40" s="23">
        <v>25</v>
      </c>
      <c r="E40" s="22">
        <f t="shared" ref="E40:E44" si="11">SUM(F39+1)</f>
        <v>678601</v>
      </c>
      <c r="F40" s="22">
        <f t="shared" si="9"/>
        <v>678625</v>
      </c>
      <c r="G40" s="23">
        <v>5</v>
      </c>
      <c r="H40" s="23"/>
      <c r="I40" s="57" t="s">
        <v>49</v>
      </c>
      <c r="J40" s="99">
        <f t="shared" si="10"/>
        <v>0</v>
      </c>
    </row>
    <row r="41" spans="1:10" ht="15" x14ac:dyDescent="0.2">
      <c r="A41" s="10"/>
      <c r="B41" s="10"/>
      <c r="C41" s="10"/>
      <c r="D41" s="7"/>
      <c r="E41" s="27"/>
      <c r="F41" s="27"/>
      <c r="G41" s="7"/>
      <c r="H41" s="7"/>
      <c r="I41" s="37"/>
      <c r="J41" s="39"/>
    </row>
    <row r="42" spans="1:10" ht="15.75" x14ac:dyDescent="0.25">
      <c r="A42" s="36" t="s">
        <v>30</v>
      </c>
      <c r="B42" s="10"/>
      <c r="C42" s="10"/>
      <c r="D42" s="7"/>
      <c r="E42" s="27"/>
      <c r="F42" s="27"/>
      <c r="G42" s="7"/>
      <c r="H42" s="7"/>
      <c r="I42" s="37"/>
      <c r="J42" s="40"/>
    </row>
    <row r="43" spans="1:10" ht="15" x14ac:dyDescent="0.2">
      <c r="A43" s="47" t="s">
        <v>7</v>
      </c>
      <c r="B43" s="47"/>
      <c r="C43" s="47"/>
      <c r="D43" s="23">
        <v>25</v>
      </c>
      <c r="E43" s="22">
        <f>SUM(F40+1)</f>
        <v>678626</v>
      </c>
      <c r="F43" s="22">
        <f t="shared" si="9"/>
        <v>678650</v>
      </c>
      <c r="G43" s="23">
        <v>5</v>
      </c>
      <c r="H43" s="23"/>
      <c r="I43" s="57" t="s">
        <v>48</v>
      </c>
      <c r="J43" s="158">
        <f>MOD(D43,25)</f>
        <v>0</v>
      </c>
    </row>
    <row r="44" spans="1:10" ht="15" x14ac:dyDescent="0.2">
      <c r="A44" s="47" t="s">
        <v>34</v>
      </c>
      <c r="B44" s="47"/>
      <c r="C44" s="47"/>
      <c r="D44" s="23">
        <v>25</v>
      </c>
      <c r="E44" s="22">
        <f t="shared" si="11"/>
        <v>678651</v>
      </c>
      <c r="F44" s="22">
        <f t="shared" si="9"/>
        <v>678675</v>
      </c>
      <c r="G44" s="23">
        <v>5</v>
      </c>
      <c r="H44" s="23"/>
      <c r="I44" s="57" t="s">
        <v>48</v>
      </c>
      <c r="J44" s="158">
        <f>MOD(D44,25)</f>
        <v>0</v>
      </c>
    </row>
    <row r="45" spans="1:10" ht="15" x14ac:dyDescent="0.2">
      <c r="A45" s="10"/>
      <c r="B45" s="10"/>
      <c r="C45" s="10"/>
      <c r="D45" s="7"/>
      <c r="E45" s="27"/>
      <c r="F45" s="27"/>
      <c r="G45" s="7"/>
      <c r="H45" s="7"/>
      <c r="I45" s="37"/>
      <c r="J45" s="34"/>
    </row>
    <row r="46" spans="1:10" ht="15.75" x14ac:dyDescent="0.25">
      <c r="A46" s="36" t="s">
        <v>33</v>
      </c>
      <c r="B46" s="10"/>
      <c r="C46" s="10"/>
      <c r="D46" s="7"/>
      <c r="E46" s="27"/>
      <c r="F46" s="27"/>
      <c r="G46" s="7"/>
      <c r="H46" s="7"/>
      <c r="I46" s="37"/>
      <c r="J46" s="34"/>
    </row>
    <row r="47" spans="1:10" ht="15" x14ac:dyDescent="0.2">
      <c r="A47" s="102" t="s">
        <v>11</v>
      </c>
      <c r="B47" s="47"/>
      <c r="C47" s="47"/>
      <c r="D47" s="102">
        <v>25</v>
      </c>
      <c r="E47" s="140">
        <f>SUM(F44+1)</f>
        <v>678676</v>
      </c>
      <c r="F47" s="140">
        <f t="shared" si="9"/>
        <v>678700</v>
      </c>
      <c r="G47" s="102">
        <v>25</v>
      </c>
      <c r="H47" s="102">
        <v>100</v>
      </c>
      <c r="I47" s="57" t="s">
        <v>50</v>
      </c>
      <c r="J47" s="99">
        <f t="shared" ref="J47:J67" si="12">MOD(D47,25)</f>
        <v>0</v>
      </c>
    </row>
    <row r="48" spans="1:10" ht="15" x14ac:dyDescent="0.2">
      <c r="A48" s="102" t="s">
        <v>12</v>
      </c>
      <c r="B48" s="47"/>
      <c r="C48" s="47"/>
      <c r="D48" s="102">
        <v>25</v>
      </c>
      <c r="E48" s="140">
        <f>SUM(F47+1)</f>
        <v>678701</v>
      </c>
      <c r="F48" s="140">
        <f t="shared" si="9"/>
        <v>678725</v>
      </c>
      <c r="G48" s="102">
        <v>25</v>
      </c>
      <c r="H48" s="102"/>
      <c r="I48" s="57" t="s">
        <v>50</v>
      </c>
      <c r="J48" s="99">
        <f t="shared" si="12"/>
        <v>0</v>
      </c>
    </row>
    <row r="49" spans="1:10" ht="15" x14ac:dyDescent="0.2">
      <c r="A49" s="102" t="s">
        <v>282</v>
      </c>
      <c r="B49" s="47"/>
      <c r="C49" s="47"/>
      <c r="D49" s="168">
        <v>200</v>
      </c>
      <c r="E49" s="140">
        <f t="shared" ref="E49:E66" si="13">SUM(F48+1)</f>
        <v>678726</v>
      </c>
      <c r="F49" s="140">
        <f t="shared" si="9"/>
        <v>678925</v>
      </c>
      <c r="G49" s="102">
        <v>5</v>
      </c>
      <c r="H49" s="102"/>
      <c r="I49" s="57" t="s">
        <v>50</v>
      </c>
      <c r="J49" s="99">
        <f t="shared" si="12"/>
        <v>0</v>
      </c>
    </row>
    <row r="50" spans="1:10" ht="15" x14ac:dyDescent="0.2">
      <c r="A50" s="102" t="s">
        <v>283</v>
      </c>
      <c r="B50" s="47"/>
      <c r="C50" s="47"/>
      <c r="D50" s="168">
        <v>200</v>
      </c>
      <c r="E50" s="140">
        <f t="shared" si="13"/>
        <v>678926</v>
      </c>
      <c r="F50" s="140">
        <f t="shared" si="9"/>
        <v>679125</v>
      </c>
      <c r="G50" s="102">
        <v>5</v>
      </c>
      <c r="H50" s="102"/>
      <c r="I50" s="57" t="s">
        <v>50</v>
      </c>
      <c r="J50" s="99">
        <f t="shared" si="12"/>
        <v>0</v>
      </c>
    </row>
    <row r="51" spans="1:10" ht="15" x14ac:dyDescent="0.2">
      <c r="A51" s="102" t="s">
        <v>284</v>
      </c>
      <c r="B51" s="47"/>
      <c r="C51" s="47"/>
      <c r="D51" s="168">
        <v>100</v>
      </c>
      <c r="E51" s="140">
        <f t="shared" si="13"/>
        <v>679126</v>
      </c>
      <c r="F51" s="140">
        <f t="shared" si="9"/>
        <v>679225</v>
      </c>
      <c r="G51" s="102">
        <v>5</v>
      </c>
      <c r="H51" s="102"/>
      <c r="I51" s="57" t="s">
        <v>50</v>
      </c>
      <c r="J51" s="99">
        <f t="shared" si="12"/>
        <v>0</v>
      </c>
    </row>
    <row r="52" spans="1:10" ht="15" x14ac:dyDescent="0.2">
      <c r="A52" s="102" t="s">
        <v>329</v>
      </c>
      <c r="B52" s="47"/>
      <c r="C52" s="47"/>
      <c r="D52" s="168">
        <v>100</v>
      </c>
      <c r="E52" s="140">
        <f t="shared" si="13"/>
        <v>679226</v>
      </c>
      <c r="F52" s="140">
        <f t="shared" si="9"/>
        <v>679325</v>
      </c>
      <c r="G52" s="102">
        <v>5</v>
      </c>
      <c r="H52" s="102"/>
      <c r="I52" s="57" t="s">
        <v>50</v>
      </c>
      <c r="J52" s="99">
        <f t="shared" si="12"/>
        <v>0</v>
      </c>
    </row>
    <row r="53" spans="1:10" ht="15" x14ac:dyDescent="0.2">
      <c r="A53" s="102" t="s">
        <v>811</v>
      </c>
      <c r="B53" s="47"/>
      <c r="C53" s="47"/>
      <c r="D53" s="168">
        <v>100</v>
      </c>
      <c r="E53" s="140">
        <f>SUM(F52+1)</f>
        <v>679326</v>
      </c>
      <c r="F53" s="140">
        <f t="shared" si="9"/>
        <v>679425</v>
      </c>
      <c r="G53" s="102">
        <v>5</v>
      </c>
      <c r="H53" s="102"/>
      <c r="I53" s="57" t="s">
        <v>50</v>
      </c>
      <c r="J53" s="99">
        <f t="shared" si="12"/>
        <v>0</v>
      </c>
    </row>
    <row r="54" spans="1:10" ht="15" x14ac:dyDescent="0.2">
      <c r="A54" s="102" t="s">
        <v>330</v>
      </c>
      <c r="B54" s="47"/>
      <c r="C54" s="47"/>
      <c r="D54" s="168">
        <v>100</v>
      </c>
      <c r="E54" s="140">
        <f t="shared" si="13"/>
        <v>679426</v>
      </c>
      <c r="F54" s="140">
        <f t="shared" si="9"/>
        <v>679525</v>
      </c>
      <c r="G54" s="102">
        <v>5</v>
      </c>
      <c r="H54" s="102"/>
      <c r="I54" s="57" t="s">
        <v>50</v>
      </c>
      <c r="J54" s="99">
        <f t="shared" si="12"/>
        <v>0</v>
      </c>
    </row>
    <row r="55" spans="1:10" ht="15" x14ac:dyDescent="0.2">
      <c r="A55" s="102" t="s">
        <v>331</v>
      </c>
      <c r="B55" s="47"/>
      <c r="C55" s="47"/>
      <c r="D55" s="168">
        <v>100</v>
      </c>
      <c r="E55" s="140">
        <f>SUM(F54+1)</f>
        <v>679526</v>
      </c>
      <c r="F55" s="140">
        <f t="shared" si="9"/>
        <v>679625</v>
      </c>
      <c r="G55" s="102">
        <v>5</v>
      </c>
      <c r="H55" s="102"/>
      <c r="I55" s="57" t="s">
        <v>50</v>
      </c>
      <c r="J55" s="99">
        <f t="shared" si="12"/>
        <v>0</v>
      </c>
    </row>
    <row r="56" spans="1:10" ht="15" x14ac:dyDescent="0.2">
      <c r="A56" s="102" t="s">
        <v>812</v>
      </c>
      <c r="B56" s="47"/>
      <c r="C56" s="47"/>
      <c r="D56" s="168">
        <v>100</v>
      </c>
      <c r="E56" s="140">
        <f t="shared" si="13"/>
        <v>679626</v>
      </c>
      <c r="F56" s="140">
        <f t="shared" si="9"/>
        <v>679725</v>
      </c>
      <c r="G56" s="102">
        <v>5</v>
      </c>
      <c r="H56" s="102"/>
      <c r="I56" s="57" t="s">
        <v>50</v>
      </c>
      <c r="J56" s="99">
        <f t="shared" si="12"/>
        <v>0</v>
      </c>
    </row>
    <row r="57" spans="1:10" ht="15" x14ac:dyDescent="0.2">
      <c r="A57" s="102" t="s">
        <v>332</v>
      </c>
      <c r="B57" s="47"/>
      <c r="C57" s="47"/>
      <c r="D57" s="168">
        <v>100</v>
      </c>
      <c r="E57" s="140">
        <f t="shared" si="13"/>
        <v>679726</v>
      </c>
      <c r="F57" s="140">
        <f t="shared" si="9"/>
        <v>679825</v>
      </c>
      <c r="G57" s="102">
        <v>5</v>
      </c>
      <c r="H57" s="102"/>
      <c r="I57" s="57" t="s">
        <v>50</v>
      </c>
      <c r="J57" s="99">
        <f t="shared" si="12"/>
        <v>0</v>
      </c>
    </row>
    <row r="58" spans="1:10" ht="15" x14ac:dyDescent="0.2">
      <c r="A58" s="102" t="s">
        <v>333</v>
      </c>
      <c r="B58" s="47"/>
      <c r="C58" s="47"/>
      <c r="D58" s="168">
        <v>100</v>
      </c>
      <c r="E58" s="140">
        <f t="shared" si="13"/>
        <v>679826</v>
      </c>
      <c r="F58" s="140">
        <f t="shared" si="9"/>
        <v>679925</v>
      </c>
      <c r="G58" s="102">
        <v>5</v>
      </c>
      <c r="H58" s="102"/>
      <c r="I58" s="57" t="s">
        <v>50</v>
      </c>
      <c r="J58" s="99">
        <f t="shared" si="12"/>
        <v>0</v>
      </c>
    </row>
    <row r="59" spans="1:10" ht="15" x14ac:dyDescent="0.2">
      <c r="A59" s="102" t="s">
        <v>334</v>
      </c>
      <c r="B59" s="47"/>
      <c r="C59" s="47"/>
      <c r="D59" s="168">
        <v>100</v>
      </c>
      <c r="E59" s="140">
        <f t="shared" si="13"/>
        <v>679926</v>
      </c>
      <c r="F59" s="140">
        <f t="shared" si="9"/>
        <v>680025</v>
      </c>
      <c r="G59" s="102">
        <v>5</v>
      </c>
      <c r="H59" s="102"/>
      <c r="I59" s="57" t="s">
        <v>50</v>
      </c>
      <c r="J59" s="99">
        <f t="shared" si="12"/>
        <v>0</v>
      </c>
    </row>
    <row r="60" spans="1:10" ht="15" x14ac:dyDescent="0.2">
      <c r="A60" s="102" t="s">
        <v>335</v>
      </c>
      <c r="B60" s="47"/>
      <c r="C60" s="47"/>
      <c r="D60" s="168">
        <v>100</v>
      </c>
      <c r="E60" s="140">
        <f t="shared" si="13"/>
        <v>680026</v>
      </c>
      <c r="F60" s="140">
        <f t="shared" si="9"/>
        <v>680125</v>
      </c>
      <c r="G60" s="102">
        <v>5</v>
      </c>
      <c r="H60" s="102"/>
      <c r="I60" s="57" t="s">
        <v>50</v>
      </c>
      <c r="J60" s="99">
        <f t="shared" si="12"/>
        <v>0</v>
      </c>
    </row>
    <row r="61" spans="1:10" ht="15" x14ac:dyDescent="0.2">
      <c r="A61" s="102" t="s">
        <v>336</v>
      </c>
      <c r="B61" s="47"/>
      <c r="C61" s="47"/>
      <c r="D61" s="168">
        <v>100</v>
      </c>
      <c r="E61" s="140">
        <f t="shared" si="13"/>
        <v>680126</v>
      </c>
      <c r="F61" s="140">
        <f t="shared" si="9"/>
        <v>680225</v>
      </c>
      <c r="G61" s="102">
        <v>5</v>
      </c>
      <c r="H61" s="102"/>
      <c r="I61" s="57" t="s">
        <v>50</v>
      </c>
      <c r="J61" s="99">
        <f t="shared" si="12"/>
        <v>0</v>
      </c>
    </row>
    <row r="62" spans="1:10" ht="15" x14ac:dyDescent="0.2">
      <c r="A62" s="102" t="s">
        <v>337</v>
      </c>
      <c r="B62" s="47"/>
      <c r="C62" s="47"/>
      <c r="D62" s="168">
        <v>100</v>
      </c>
      <c r="E62" s="140">
        <f t="shared" si="13"/>
        <v>680226</v>
      </c>
      <c r="F62" s="140">
        <f t="shared" si="9"/>
        <v>680325</v>
      </c>
      <c r="G62" s="102">
        <v>5</v>
      </c>
      <c r="H62" s="102"/>
      <c r="I62" s="57" t="s">
        <v>50</v>
      </c>
      <c r="J62" s="99">
        <f t="shared" si="12"/>
        <v>0</v>
      </c>
    </row>
    <row r="63" spans="1:10" ht="15" x14ac:dyDescent="0.2">
      <c r="A63" s="102" t="s">
        <v>813</v>
      </c>
      <c r="B63" s="47"/>
      <c r="C63" s="47"/>
      <c r="D63" s="168">
        <v>100</v>
      </c>
      <c r="E63" s="140">
        <f t="shared" si="13"/>
        <v>680326</v>
      </c>
      <c r="F63" s="140">
        <f t="shared" si="9"/>
        <v>680425</v>
      </c>
      <c r="G63" s="102">
        <v>5</v>
      </c>
      <c r="H63" s="102"/>
      <c r="I63" s="57" t="s">
        <v>50</v>
      </c>
      <c r="J63" s="99">
        <f t="shared" si="12"/>
        <v>0</v>
      </c>
    </row>
    <row r="64" spans="1:10" ht="15" x14ac:dyDescent="0.2">
      <c r="A64" s="102" t="s">
        <v>814</v>
      </c>
      <c r="B64" s="47"/>
      <c r="C64" s="47"/>
      <c r="D64" s="168">
        <v>100</v>
      </c>
      <c r="E64" s="140">
        <f t="shared" si="13"/>
        <v>680426</v>
      </c>
      <c r="F64" s="140">
        <f t="shared" si="9"/>
        <v>680525</v>
      </c>
      <c r="G64" s="102">
        <v>5</v>
      </c>
      <c r="H64" s="102"/>
      <c r="I64" s="57" t="s">
        <v>50</v>
      </c>
      <c r="J64" s="99">
        <f t="shared" si="12"/>
        <v>0</v>
      </c>
    </row>
    <row r="65" spans="1:10" ht="15" x14ac:dyDescent="0.2">
      <c r="A65" s="102" t="s">
        <v>815</v>
      </c>
      <c r="B65" s="47"/>
      <c r="C65" s="47"/>
      <c r="D65" s="168">
        <v>100</v>
      </c>
      <c r="E65" s="140">
        <f t="shared" si="13"/>
        <v>680526</v>
      </c>
      <c r="F65" s="140">
        <f t="shared" si="9"/>
        <v>680625</v>
      </c>
      <c r="G65" s="102">
        <v>5</v>
      </c>
      <c r="H65" s="102"/>
      <c r="I65" s="57" t="s">
        <v>50</v>
      </c>
      <c r="J65" s="99">
        <f t="shared" si="12"/>
        <v>0</v>
      </c>
    </row>
    <row r="66" spans="1:10" ht="15" x14ac:dyDescent="0.2">
      <c r="A66" s="102" t="s">
        <v>816</v>
      </c>
      <c r="B66" s="47"/>
      <c r="C66" s="47"/>
      <c r="D66" s="168">
        <v>100</v>
      </c>
      <c r="E66" s="140">
        <f t="shared" si="13"/>
        <v>680626</v>
      </c>
      <c r="F66" s="140">
        <f t="shared" si="9"/>
        <v>680725</v>
      </c>
      <c r="G66" s="102">
        <v>5</v>
      </c>
      <c r="H66" s="102"/>
      <c r="I66" s="57" t="s">
        <v>50</v>
      </c>
      <c r="J66" s="99">
        <f t="shared" si="12"/>
        <v>0</v>
      </c>
    </row>
    <row r="67" spans="1:10" ht="15.75" thickBot="1" x14ac:dyDescent="0.25">
      <c r="A67" s="167" t="s">
        <v>338</v>
      </c>
      <c r="B67" s="103"/>
      <c r="C67" s="103"/>
      <c r="D67" s="168">
        <v>100</v>
      </c>
      <c r="E67" s="166">
        <f>SUM(F66+1)</f>
        <v>680726</v>
      </c>
      <c r="F67" s="166">
        <f t="shared" si="9"/>
        <v>680825</v>
      </c>
      <c r="G67" s="102">
        <v>5</v>
      </c>
      <c r="H67" s="167"/>
      <c r="I67" s="105" t="s">
        <v>50</v>
      </c>
      <c r="J67" s="106">
        <f t="shared" si="12"/>
        <v>0</v>
      </c>
    </row>
    <row r="68" spans="1:10" ht="15.75" x14ac:dyDescent="0.25">
      <c r="A68" s="49" t="s">
        <v>179</v>
      </c>
      <c r="B68" s="10"/>
      <c r="C68" s="10"/>
      <c r="D68" s="170">
        <f>SUM(D29:D67)</f>
        <v>2800</v>
      </c>
      <c r="E68" s="10"/>
      <c r="F68" s="10"/>
      <c r="G68" s="39"/>
      <c r="H68" s="39"/>
      <c r="I68" s="45"/>
      <c r="J68" s="39"/>
    </row>
    <row r="69" spans="1:10" ht="15.75" x14ac:dyDescent="0.25">
      <c r="A69" s="36" t="s">
        <v>180</v>
      </c>
      <c r="B69" s="10"/>
      <c r="C69" s="10"/>
      <c r="D69" s="170">
        <f>D25+D68</f>
        <v>8500</v>
      </c>
      <c r="E69" s="10"/>
      <c r="F69" s="10"/>
      <c r="G69" s="36">
        <f>SUM(G5:G68)</f>
        <v>305</v>
      </c>
      <c r="H69" s="36">
        <f>SUM(H5:H68)</f>
        <v>100</v>
      </c>
      <c r="I69" s="45"/>
      <c r="J69" s="36">
        <f>SUM(J5:J68)</f>
        <v>0</v>
      </c>
    </row>
    <row r="70" spans="1:10" x14ac:dyDescent="0.2">
      <c r="A70"/>
      <c r="B70"/>
      <c r="C70"/>
      <c r="E70"/>
      <c r="F70"/>
      <c r="G70"/>
      <c r="H70"/>
      <c r="I70" s="5"/>
      <c r="J70"/>
    </row>
    <row r="71" spans="1:10" x14ac:dyDescent="0.2">
      <c r="A71"/>
      <c r="B71"/>
      <c r="C71"/>
      <c r="E71"/>
      <c r="F71"/>
      <c r="G71"/>
      <c r="H71"/>
      <c r="I71" s="5"/>
      <c r="J71"/>
    </row>
    <row r="72" spans="1:10" ht="15" x14ac:dyDescent="0.2">
      <c r="A72" s="50" t="s">
        <v>40</v>
      </c>
      <c r="B72"/>
      <c r="C72"/>
      <c r="D72" s="171">
        <f>F67-E5+1</f>
        <v>8500</v>
      </c>
      <c r="E72"/>
      <c r="F72"/>
      <c r="G72"/>
      <c r="H72"/>
      <c r="I72" s="5"/>
      <c r="J72"/>
    </row>
    <row r="76" spans="1:10" x14ac:dyDescent="0.2">
      <c r="A76" s="19"/>
    </row>
  </sheetData>
  <sheetProtection sheet="1" selectLockedCells="1"/>
  <mergeCells count="2">
    <mergeCell ref="E3:F3"/>
    <mergeCell ref="H1:I1"/>
  </mergeCells>
  <phoneticPr fontId="0" type="noConversion"/>
  <conditionalFormatting sqref="A5:J24 A29:J33 A36:J36 A39:J40 A43:J44 A47:J67">
    <cfRule type="expression" dxfId="1" priority="2">
      <formula>MOD(ROW(),2)=0</formula>
    </cfRule>
  </conditionalFormatting>
  <conditionalFormatting sqref="C5:D24 G5:H24 C29:D33 G29:H33 C36:D36 G36:H36 C39:D40 G39:H40 C43:D44 G43:H44 C47:D67 G47:H67">
    <cfRule type="cellIs" dxfId="0" priority="1" operator="equal">
      <formula>0</formula>
    </cfRule>
  </conditionalFormatting>
  <printOptions gridLines="1"/>
  <pageMargins left="0.25" right="0.25" top="1.25" bottom="0.25" header="0.5" footer="0.5"/>
  <pageSetup scale="85" fitToHeight="0" orientation="portrait" r:id="rId1"/>
  <headerFooter alignWithMargins="0">
    <oddHeader>&amp;C&amp;"Arial,Bold"&amp;13ALASKA 2024 GENERAL ELECTION
BALLOT ORDER
House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Totals</vt:lpstr>
      <vt:lpstr>Test Deck Order</vt:lpstr>
      <vt:lpstr>Federal Only</vt:lpstr>
      <vt:lpstr>Abs By Mail</vt:lpstr>
      <vt:lpstr>HD1-JD1</vt:lpstr>
      <vt:lpstr>HD2-JD1</vt:lpstr>
      <vt:lpstr>HD3-JD1</vt:lpstr>
      <vt:lpstr>HD4-JD1</vt:lpstr>
      <vt:lpstr>HD5-JD3</vt:lpstr>
      <vt:lpstr>HD6-JD3</vt:lpstr>
      <vt:lpstr>HD7-JD3</vt:lpstr>
      <vt:lpstr>HD8-JD3</vt:lpstr>
      <vt:lpstr>HD9-JD3</vt:lpstr>
      <vt:lpstr>HD10-JD3</vt:lpstr>
      <vt:lpstr>HD11-JD3</vt:lpstr>
      <vt:lpstr>HD12-JD3</vt:lpstr>
      <vt:lpstr>HD13-JD3</vt:lpstr>
      <vt:lpstr>HD14-JD3</vt:lpstr>
      <vt:lpstr>HD15-JD3</vt:lpstr>
      <vt:lpstr>HD16-JD3</vt:lpstr>
      <vt:lpstr>HD17-JD3</vt:lpstr>
      <vt:lpstr>HD18-JD3</vt:lpstr>
      <vt:lpstr>HD19-JD3</vt:lpstr>
      <vt:lpstr>HD20-JD3</vt:lpstr>
      <vt:lpstr>HD21-JD3</vt:lpstr>
      <vt:lpstr>HD22-JD3</vt:lpstr>
      <vt:lpstr>HD23-JD3</vt:lpstr>
      <vt:lpstr>HD24-JD3</vt:lpstr>
      <vt:lpstr>HD25-JD3</vt:lpstr>
      <vt:lpstr>HD26-JD3</vt:lpstr>
      <vt:lpstr>HD27-JD3</vt:lpstr>
      <vt:lpstr>HD28-JD3</vt:lpstr>
      <vt:lpstr>HD29-JD3</vt:lpstr>
      <vt:lpstr>HD30-JD3</vt:lpstr>
      <vt:lpstr>HD30-JD4</vt:lpstr>
      <vt:lpstr>HD31-JD4</vt:lpstr>
      <vt:lpstr>HD32-JD4</vt:lpstr>
      <vt:lpstr>HD33-JD4</vt:lpstr>
      <vt:lpstr>HD34-JD4</vt:lpstr>
      <vt:lpstr>HD35-JD4</vt:lpstr>
      <vt:lpstr>HD36-JD3</vt:lpstr>
      <vt:lpstr>HD36-JD4</vt:lpstr>
      <vt:lpstr>HD37-JD3</vt:lpstr>
      <vt:lpstr>HD37-JD4</vt:lpstr>
      <vt:lpstr>HD38-JD4</vt:lpstr>
      <vt:lpstr>HD39-JD2</vt:lpstr>
      <vt:lpstr>HD39-JD4</vt:lpstr>
      <vt:lpstr>HD40-JD2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kari.spencer@alaska.gov</dc:creator>
  <cp:lastModifiedBy>Jackson, Brian M (GOV)</cp:lastModifiedBy>
  <cp:lastPrinted>2024-08-08T15:56:28Z</cp:lastPrinted>
  <dcterms:created xsi:type="dcterms:W3CDTF">1998-05-14T18:58:05Z</dcterms:created>
  <dcterms:modified xsi:type="dcterms:W3CDTF">2024-10-31T20:09:51Z</dcterms:modified>
</cp:coreProperties>
</file>