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JNU-HQ\EA-Election Administration\Elections - Primary &amp; General\2024 - Delete December 2030\PRIM\Ballot orders\"/>
    </mc:Choice>
  </mc:AlternateContent>
  <xr:revisionPtr revIDLastSave="0" documentId="13_ncr:1_{71B6ACAB-B469-46E0-84EE-4AF56C4AE85F}" xr6:coauthVersionLast="47" xr6:coauthVersionMax="47" xr10:uidLastSave="{00000000-0000-0000-0000-000000000000}"/>
  <bookViews>
    <workbookView xWindow="28680" yWindow="-120" windowWidth="29040" windowHeight="15840" tabRatio="937" firstSheet="20" activeTab="43" xr2:uid="{00000000-000D-0000-FFFF-FFFF00000000}"/>
  </bookViews>
  <sheets>
    <sheet name="Totals" sheetId="49" r:id="rId1"/>
    <sheet name="Test Deck Order" sheetId="52" r:id="rId2"/>
    <sheet name="Federal Only" sheetId="48" r:id="rId3"/>
    <sheet name="Abs By Mail" sheetId="1" r:id="rId4"/>
    <sheet name="Dist 1" sheetId="37" r:id="rId5"/>
    <sheet name="Dist 2" sheetId="36" r:id="rId6"/>
    <sheet name="Dist 3" sheetId="35" r:id="rId7"/>
    <sheet name="Dist 4" sheetId="34" r:id="rId8"/>
    <sheet name="Dist 5" sheetId="33" r:id="rId9"/>
    <sheet name="Dist 6" sheetId="32" r:id="rId10"/>
    <sheet name="Dist 7" sheetId="31" r:id="rId11"/>
    <sheet name="Dist 8" sheetId="30" r:id="rId12"/>
    <sheet name="Dist 9" sheetId="29" r:id="rId13"/>
    <sheet name="Dist 10" sheetId="25" r:id="rId14"/>
    <sheet name="Dist 11" sheetId="27" r:id="rId15"/>
    <sheet name="Dist 12" sheetId="26" r:id="rId16"/>
    <sheet name="Dist 13" sheetId="24" r:id="rId17"/>
    <sheet name="Dist 14" sheetId="19" r:id="rId18"/>
    <sheet name="Dist 15" sheetId="23" r:id="rId19"/>
    <sheet name="Dist 16" sheetId="22" r:id="rId20"/>
    <sheet name="Dist 17" sheetId="21" r:id="rId21"/>
    <sheet name="Dist 18" sheetId="20" r:id="rId22"/>
    <sheet name="Dist 19" sheetId="18" r:id="rId23"/>
    <sheet name="Dist 20" sheetId="17" r:id="rId24"/>
    <sheet name="Dist 21" sheetId="28" r:id="rId25"/>
    <sheet name="Dist 22" sheetId="15" r:id="rId26"/>
    <sheet name="Dist 23" sheetId="16" r:id="rId27"/>
    <sheet name="Dist 24" sheetId="14" r:id="rId28"/>
    <sheet name="Dist 25" sheetId="12" r:id="rId29"/>
    <sheet name="Dist 26" sheetId="13" r:id="rId30"/>
    <sheet name="Dist 27" sheetId="8" r:id="rId31"/>
    <sheet name="Dist 28" sheetId="11" r:id="rId32"/>
    <sheet name="Dist 29" sheetId="10" r:id="rId33"/>
    <sheet name="Dist 30" sheetId="9" r:id="rId34"/>
    <sheet name="Dist 31" sheetId="2" r:id="rId35"/>
    <sheet name="Dist 32" sheetId="3" r:id="rId36"/>
    <sheet name="Dist 33" sheetId="4" r:id="rId37"/>
    <sheet name="Dist 34" sheetId="5" r:id="rId38"/>
    <sheet name="Dist 35" sheetId="6" r:id="rId39"/>
    <sheet name="Dist 36" sheetId="7" r:id="rId40"/>
    <sheet name="Dist 37" sheetId="38" r:id="rId41"/>
    <sheet name="Dist 38" sheetId="39" r:id="rId42"/>
    <sheet name="Dist 39" sheetId="40" r:id="rId43"/>
    <sheet name="Dist 40" sheetId="41" r:id="rId44"/>
  </sheets>
  <definedNames>
    <definedName name="_xlnm.Print_Area" localSheetId="3">'Abs By Mail'!$A$1:$J$47</definedName>
    <definedName name="_xlnm.Print_Area" localSheetId="41">'Dist 38'!$A$1:$J$86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38" l="1"/>
  <c r="J51" i="38"/>
  <c r="E36" i="30"/>
  <c r="D41" i="30"/>
  <c r="E51" i="36"/>
  <c r="F50" i="36"/>
  <c r="E50" i="36"/>
  <c r="J50" i="36"/>
  <c r="D101" i="7"/>
  <c r="J15" i="28"/>
  <c r="J16" i="28"/>
  <c r="J22" i="29"/>
  <c r="D5" i="26"/>
  <c r="D5" i="16"/>
  <c r="D5" i="9"/>
  <c r="J7" i="20"/>
  <c r="C7" i="20"/>
  <c r="J35" i="30"/>
  <c r="J30" i="31"/>
  <c r="J33" i="32"/>
  <c r="C6" i="41"/>
  <c r="C7" i="41"/>
  <c r="C8" i="41"/>
  <c r="C9" i="41"/>
  <c r="C10" i="41"/>
  <c r="C11" i="41"/>
  <c r="C12" i="41"/>
  <c r="C13" i="41"/>
  <c r="C14" i="41"/>
  <c r="C15" i="41"/>
  <c r="D15" i="41" s="1"/>
  <c r="C16" i="41"/>
  <c r="C17" i="41"/>
  <c r="C18" i="41"/>
  <c r="C19" i="41"/>
  <c r="C20" i="41"/>
  <c r="C21" i="41"/>
  <c r="C22" i="41"/>
  <c r="C23" i="41"/>
  <c r="D23" i="41" s="1"/>
  <c r="C24" i="41"/>
  <c r="C5" i="41"/>
  <c r="D11" i="40"/>
  <c r="D14" i="40"/>
  <c r="D20" i="40"/>
  <c r="D24" i="40"/>
  <c r="D32" i="40"/>
  <c r="C6" i="40"/>
  <c r="D6" i="40" s="1"/>
  <c r="C7" i="40"/>
  <c r="D7" i="40" s="1"/>
  <c r="C8" i="40"/>
  <c r="C9" i="40"/>
  <c r="C10" i="40"/>
  <c r="C11" i="40"/>
  <c r="C12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28" i="40"/>
  <c r="C29" i="40"/>
  <c r="D29" i="40" s="1"/>
  <c r="C30" i="40"/>
  <c r="C31" i="40"/>
  <c r="D31" i="40" s="1"/>
  <c r="C32" i="40"/>
  <c r="C5" i="40"/>
  <c r="C6" i="39"/>
  <c r="C7" i="39"/>
  <c r="C8" i="39"/>
  <c r="C9" i="39"/>
  <c r="C10" i="39"/>
  <c r="C11" i="39"/>
  <c r="C12" i="39"/>
  <c r="C13" i="39"/>
  <c r="C14" i="39"/>
  <c r="C15" i="39"/>
  <c r="C16" i="39"/>
  <c r="C17" i="39"/>
  <c r="C18" i="39"/>
  <c r="C19" i="39"/>
  <c r="D19" i="39" s="1"/>
  <c r="C20" i="39"/>
  <c r="C21" i="39"/>
  <c r="C22" i="39"/>
  <c r="C23" i="39"/>
  <c r="C24" i="39"/>
  <c r="C25" i="39"/>
  <c r="C26" i="39"/>
  <c r="C27" i="39"/>
  <c r="C28" i="39"/>
  <c r="D28" i="39" s="1"/>
  <c r="C5" i="39"/>
  <c r="D6" i="39"/>
  <c r="D7" i="39"/>
  <c r="C6" i="38"/>
  <c r="D6" i="38" s="1"/>
  <c r="C7" i="38"/>
  <c r="D7" i="38" s="1"/>
  <c r="C8" i="38"/>
  <c r="D8" i="38" s="1"/>
  <c r="C9" i="38"/>
  <c r="D9" i="38" s="1"/>
  <c r="C10" i="38"/>
  <c r="D10" i="38" s="1"/>
  <c r="C11" i="38"/>
  <c r="C12" i="38"/>
  <c r="D12" i="38" s="1"/>
  <c r="C13" i="38"/>
  <c r="D13" i="38" s="1"/>
  <c r="C14" i="38"/>
  <c r="D14" i="38" s="1"/>
  <c r="C15" i="38"/>
  <c r="D15" i="38" s="1"/>
  <c r="C16" i="38"/>
  <c r="D16" i="38" s="1"/>
  <c r="C17" i="38"/>
  <c r="D17" i="38" s="1"/>
  <c r="C18" i="38"/>
  <c r="D18" i="38" s="1"/>
  <c r="C19" i="38"/>
  <c r="D19" i="38" s="1"/>
  <c r="C20" i="38"/>
  <c r="D20" i="38" s="1"/>
  <c r="C21" i="38"/>
  <c r="D21" i="38" s="1"/>
  <c r="C22" i="38"/>
  <c r="D22" i="38" s="1"/>
  <c r="C23" i="38"/>
  <c r="D23" i="38" s="1"/>
  <c r="C24" i="38"/>
  <c r="D24" i="38" s="1"/>
  <c r="C25" i="38"/>
  <c r="D25" i="38" s="1"/>
  <c r="C26" i="38"/>
  <c r="D26" i="38" s="1"/>
  <c r="C27" i="38"/>
  <c r="D27" i="38" s="1"/>
  <c r="C28" i="38"/>
  <c r="D28" i="38" s="1"/>
  <c r="C29" i="38"/>
  <c r="C30" i="38"/>
  <c r="D30" i="38" s="1"/>
  <c r="C31" i="38"/>
  <c r="D31" i="38" s="1"/>
  <c r="C32" i="38"/>
  <c r="C33" i="38"/>
  <c r="D33" i="38" s="1"/>
  <c r="C34" i="38"/>
  <c r="C35" i="38"/>
  <c r="D35" i="38" s="1"/>
  <c r="C36" i="38"/>
  <c r="C37" i="38"/>
  <c r="C38" i="38"/>
  <c r="D38" i="38" s="1"/>
  <c r="C39" i="38"/>
  <c r="D39" i="38" s="1"/>
  <c r="C5" i="38"/>
  <c r="D5" i="38" s="1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D36" i="7" s="1"/>
  <c r="C37" i="7"/>
  <c r="C38" i="7"/>
  <c r="C39" i="7"/>
  <c r="C40" i="7"/>
  <c r="C41" i="7"/>
  <c r="D41" i="7" s="1"/>
  <c r="C42" i="7"/>
  <c r="D42" i="7" s="1"/>
  <c r="C43" i="7"/>
  <c r="C44" i="7"/>
  <c r="C5" i="7"/>
  <c r="D11" i="7"/>
  <c r="D14" i="7"/>
  <c r="D18" i="7"/>
  <c r="D26" i="7"/>
  <c r="D30" i="7"/>
  <c r="D39" i="7"/>
  <c r="C6" i="6"/>
  <c r="C7" i="6"/>
  <c r="C8" i="6"/>
  <c r="C9" i="6"/>
  <c r="C10" i="6"/>
  <c r="C11" i="6"/>
  <c r="C12" i="6"/>
  <c r="C5" i="6"/>
  <c r="C6" i="5"/>
  <c r="C7" i="5"/>
  <c r="C8" i="5"/>
  <c r="C9" i="5"/>
  <c r="C10" i="5"/>
  <c r="C11" i="5"/>
  <c r="C12" i="5"/>
  <c r="C5" i="5"/>
  <c r="D6" i="5"/>
  <c r="D7" i="4"/>
  <c r="C6" i="4"/>
  <c r="C7" i="4"/>
  <c r="C8" i="4"/>
  <c r="C9" i="4"/>
  <c r="C10" i="4"/>
  <c r="C5" i="4"/>
  <c r="C6" i="3"/>
  <c r="C7" i="3"/>
  <c r="C8" i="3"/>
  <c r="C5" i="3"/>
  <c r="C6" i="2"/>
  <c r="C7" i="2"/>
  <c r="C8" i="2"/>
  <c r="C5" i="2"/>
  <c r="C6" i="9"/>
  <c r="C7" i="9"/>
  <c r="C8" i="9"/>
  <c r="D8" i="9" s="1"/>
  <c r="C9" i="9"/>
  <c r="D9" i="9" s="1"/>
  <c r="C10" i="9"/>
  <c r="D10" i="9" s="1"/>
  <c r="C11" i="9"/>
  <c r="C12" i="9"/>
  <c r="C13" i="9"/>
  <c r="D13" i="9" s="1"/>
  <c r="C14" i="9"/>
  <c r="C15" i="9"/>
  <c r="C16" i="9"/>
  <c r="C5" i="9"/>
  <c r="D6" i="9"/>
  <c r="D7" i="9"/>
  <c r="D11" i="9"/>
  <c r="D12" i="9"/>
  <c r="D14" i="9"/>
  <c r="D15" i="9"/>
  <c r="D16" i="9"/>
  <c r="D7" i="10"/>
  <c r="D10" i="10"/>
  <c r="D11" i="10"/>
  <c r="D5" i="10"/>
  <c r="C6" i="10"/>
  <c r="D6" i="10" s="1"/>
  <c r="C7" i="10"/>
  <c r="C8" i="10"/>
  <c r="D8" i="10" s="1"/>
  <c r="C9" i="10"/>
  <c r="D9" i="10" s="1"/>
  <c r="C10" i="10"/>
  <c r="C11" i="10"/>
  <c r="C12" i="10"/>
  <c r="D12" i="10" s="1"/>
  <c r="C13" i="10"/>
  <c r="D13" i="10" s="1"/>
  <c r="C5" i="10"/>
  <c r="C6" i="11"/>
  <c r="D6" i="11" s="1"/>
  <c r="C7" i="11"/>
  <c r="C8" i="11"/>
  <c r="C9" i="11"/>
  <c r="D9" i="11" s="1"/>
  <c r="C10" i="11"/>
  <c r="D10" i="11" s="1"/>
  <c r="C11" i="11"/>
  <c r="D11" i="11" s="1"/>
  <c r="C5" i="11"/>
  <c r="D5" i="11" s="1"/>
  <c r="D7" i="11"/>
  <c r="D8" i="11"/>
  <c r="D7" i="8"/>
  <c r="D8" i="8"/>
  <c r="D9" i="8"/>
  <c r="C6" i="8"/>
  <c r="D6" i="8" s="1"/>
  <c r="C7" i="8"/>
  <c r="C8" i="8"/>
  <c r="C9" i="8"/>
  <c r="C5" i="8"/>
  <c r="D5" i="8" s="1"/>
  <c r="D6" i="13"/>
  <c r="D9" i="13"/>
  <c r="D10" i="13"/>
  <c r="D11" i="13"/>
  <c r="C6" i="13"/>
  <c r="C7" i="13"/>
  <c r="D7" i="13" s="1"/>
  <c r="C8" i="13"/>
  <c r="D8" i="13" s="1"/>
  <c r="C9" i="13"/>
  <c r="C10" i="13"/>
  <c r="C11" i="13"/>
  <c r="C5" i="13"/>
  <c r="D5" i="13" s="1"/>
  <c r="C6" i="12"/>
  <c r="D6" i="12" s="1"/>
  <c r="C7" i="12"/>
  <c r="C8" i="12"/>
  <c r="D8" i="12" s="1"/>
  <c r="C9" i="12"/>
  <c r="C10" i="12"/>
  <c r="C11" i="12"/>
  <c r="D7" i="12"/>
  <c r="D9" i="12"/>
  <c r="D10" i="12"/>
  <c r="D11" i="12"/>
  <c r="C5" i="12"/>
  <c r="D5" i="12" s="1"/>
  <c r="D6" i="14"/>
  <c r="D7" i="14"/>
  <c r="D8" i="14"/>
  <c r="D9" i="14"/>
  <c r="D11" i="14"/>
  <c r="C11" i="14"/>
  <c r="C6" i="14"/>
  <c r="C7" i="14"/>
  <c r="C8" i="14"/>
  <c r="C9" i="14"/>
  <c r="C10" i="14"/>
  <c r="D10" i="14" s="1"/>
  <c r="C5" i="14"/>
  <c r="D5" i="14"/>
  <c r="D8" i="16"/>
  <c r="C6" i="16"/>
  <c r="D6" i="16" s="1"/>
  <c r="C7" i="16"/>
  <c r="D7" i="16" s="1"/>
  <c r="C8" i="16"/>
  <c r="C9" i="16"/>
  <c r="D9" i="16" s="1"/>
  <c r="C10" i="16"/>
  <c r="D10" i="16" s="1"/>
  <c r="C5" i="16"/>
  <c r="C6" i="15"/>
  <c r="D6" i="15" s="1"/>
  <c r="C7" i="15"/>
  <c r="D7" i="15" s="1"/>
  <c r="C8" i="15"/>
  <c r="D8" i="15" s="1"/>
  <c r="C5" i="15"/>
  <c r="D5" i="15" s="1"/>
  <c r="D8" i="28"/>
  <c r="D9" i="28"/>
  <c r="D5" i="28"/>
  <c r="C6" i="28"/>
  <c r="D6" i="28" s="1"/>
  <c r="C7" i="28"/>
  <c r="D7" i="28" s="1"/>
  <c r="C8" i="28"/>
  <c r="C9" i="28"/>
  <c r="C5" i="28"/>
  <c r="C6" i="17"/>
  <c r="D6" i="17" s="1"/>
  <c r="C7" i="17"/>
  <c r="D7" i="17" s="1"/>
  <c r="C8" i="17"/>
  <c r="D8" i="17" s="1"/>
  <c r="C9" i="17"/>
  <c r="D9" i="17" s="1"/>
  <c r="C5" i="17"/>
  <c r="D5" i="17" s="1"/>
  <c r="D6" i="18"/>
  <c r="D7" i="18"/>
  <c r="D8" i="18"/>
  <c r="C6" i="18"/>
  <c r="C7" i="18"/>
  <c r="C8" i="18"/>
  <c r="C9" i="18"/>
  <c r="D9" i="18" s="1"/>
  <c r="C5" i="18"/>
  <c r="D5" i="18" s="1"/>
  <c r="C6" i="20"/>
  <c r="C8" i="20"/>
  <c r="D8" i="20" s="1"/>
  <c r="C9" i="20"/>
  <c r="D9" i="20" s="1"/>
  <c r="C5" i="20"/>
  <c r="D5" i="20"/>
  <c r="D6" i="21"/>
  <c r="D7" i="21"/>
  <c r="D9" i="21"/>
  <c r="D11" i="21"/>
  <c r="C6" i="21"/>
  <c r="C7" i="21"/>
  <c r="C8" i="21"/>
  <c r="D8" i="21" s="1"/>
  <c r="C9" i="21"/>
  <c r="C10" i="21"/>
  <c r="D10" i="21" s="1"/>
  <c r="C11" i="21"/>
  <c r="C5" i="21"/>
  <c r="D5" i="21" s="1"/>
  <c r="C6" i="22"/>
  <c r="C7" i="22"/>
  <c r="C8" i="22"/>
  <c r="D8" i="22" s="1"/>
  <c r="C9" i="22"/>
  <c r="C10" i="22"/>
  <c r="D10" i="22" s="1"/>
  <c r="C11" i="22"/>
  <c r="C5" i="22"/>
  <c r="D5" i="22" s="1"/>
  <c r="D6" i="22"/>
  <c r="D7" i="22"/>
  <c r="D9" i="22"/>
  <c r="D11" i="22"/>
  <c r="C6" i="23"/>
  <c r="C7" i="23"/>
  <c r="D7" i="23" s="1"/>
  <c r="C8" i="23"/>
  <c r="C9" i="23"/>
  <c r="D9" i="23" s="1"/>
  <c r="C10" i="23"/>
  <c r="D10" i="23" s="1"/>
  <c r="D6" i="23"/>
  <c r="D8" i="23"/>
  <c r="D5" i="23"/>
  <c r="C5" i="23"/>
  <c r="D6" i="19"/>
  <c r="D7" i="19"/>
  <c r="D9" i="19"/>
  <c r="D11" i="19"/>
  <c r="C6" i="19"/>
  <c r="C7" i="19"/>
  <c r="C8" i="19"/>
  <c r="D8" i="19" s="1"/>
  <c r="C9" i="19"/>
  <c r="C10" i="19"/>
  <c r="D10" i="19" s="1"/>
  <c r="C11" i="19"/>
  <c r="C5" i="19"/>
  <c r="D5" i="19"/>
  <c r="C6" i="24"/>
  <c r="C7" i="24"/>
  <c r="C8" i="24"/>
  <c r="C9" i="24"/>
  <c r="D6" i="24"/>
  <c r="D7" i="24"/>
  <c r="D8" i="24"/>
  <c r="D9" i="24"/>
  <c r="D5" i="24"/>
  <c r="C5" i="24"/>
  <c r="D6" i="26"/>
  <c r="D7" i="26"/>
  <c r="D10" i="26"/>
  <c r="C6" i="26"/>
  <c r="C7" i="26"/>
  <c r="C8" i="26"/>
  <c r="D8" i="26" s="1"/>
  <c r="C9" i="26"/>
  <c r="D9" i="26" s="1"/>
  <c r="C10" i="26"/>
  <c r="C5" i="26"/>
  <c r="D6" i="27"/>
  <c r="C6" i="27"/>
  <c r="C7" i="27"/>
  <c r="D7" i="27" s="1"/>
  <c r="C8" i="27"/>
  <c r="D8" i="27" s="1"/>
  <c r="C9" i="27"/>
  <c r="D9" i="27" s="1"/>
  <c r="C10" i="27"/>
  <c r="D10" i="27" s="1"/>
  <c r="C11" i="27"/>
  <c r="D11" i="27" s="1"/>
  <c r="C5" i="27"/>
  <c r="D5" i="27" s="1"/>
  <c r="C6" i="25"/>
  <c r="D6" i="25" s="1"/>
  <c r="C7" i="25"/>
  <c r="D7" i="25" s="1"/>
  <c r="C8" i="25"/>
  <c r="D8" i="25" s="1"/>
  <c r="C9" i="25"/>
  <c r="D9" i="25" s="1"/>
  <c r="C10" i="25"/>
  <c r="D10" i="25" s="1"/>
  <c r="C5" i="25"/>
  <c r="D5" i="25" s="1"/>
  <c r="D10" i="29"/>
  <c r="C6" i="29"/>
  <c r="D6" i="29" s="1"/>
  <c r="C7" i="29"/>
  <c r="D7" i="29" s="1"/>
  <c r="C8" i="29"/>
  <c r="D8" i="29" s="1"/>
  <c r="C9" i="29"/>
  <c r="D9" i="29" s="1"/>
  <c r="C10" i="29"/>
  <c r="C11" i="29"/>
  <c r="D11" i="29" s="1"/>
  <c r="C12" i="29"/>
  <c r="D12" i="29" s="1"/>
  <c r="C13" i="29"/>
  <c r="D13" i="29" s="1"/>
  <c r="C5" i="29"/>
  <c r="D5" i="29" s="1"/>
  <c r="D6" i="30"/>
  <c r="D13" i="30"/>
  <c r="D14" i="30"/>
  <c r="C6" i="30"/>
  <c r="C7" i="30"/>
  <c r="D7" i="30" s="1"/>
  <c r="C8" i="30"/>
  <c r="D8" i="30" s="1"/>
  <c r="C9" i="30"/>
  <c r="D9" i="30" s="1"/>
  <c r="C10" i="30"/>
  <c r="D10" i="30" s="1"/>
  <c r="C11" i="30"/>
  <c r="D11" i="30" s="1"/>
  <c r="C12" i="30"/>
  <c r="D12" i="30" s="1"/>
  <c r="C13" i="30"/>
  <c r="C14" i="30"/>
  <c r="C15" i="30"/>
  <c r="D15" i="30" s="1"/>
  <c r="C5" i="30"/>
  <c r="D5" i="30" s="1"/>
  <c r="C6" i="31"/>
  <c r="D6" i="31" s="1"/>
  <c r="C7" i="31"/>
  <c r="D7" i="31" s="1"/>
  <c r="C8" i="31"/>
  <c r="D8" i="31" s="1"/>
  <c r="C9" i="31"/>
  <c r="D9" i="31" s="1"/>
  <c r="C10" i="31"/>
  <c r="D10" i="31" s="1"/>
  <c r="C5" i="31"/>
  <c r="D5" i="31" s="1"/>
  <c r="C6" i="32"/>
  <c r="D6" i="32" s="1"/>
  <c r="C7" i="32"/>
  <c r="D7" i="32" s="1"/>
  <c r="C8" i="32"/>
  <c r="D8" i="32" s="1"/>
  <c r="C9" i="32"/>
  <c r="D9" i="32" s="1"/>
  <c r="C10" i="32"/>
  <c r="C11" i="32"/>
  <c r="D11" i="32" s="1"/>
  <c r="C12" i="32"/>
  <c r="D12" i="32" s="1"/>
  <c r="C13" i="32"/>
  <c r="D13" i="32" s="1"/>
  <c r="C5" i="32"/>
  <c r="D5" i="32" s="1"/>
  <c r="D6" i="33"/>
  <c r="C6" i="33"/>
  <c r="C7" i="33"/>
  <c r="C8" i="33"/>
  <c r="D8" i="33" s="1"/>
  <c r="C9" i="33"/>
  <c r="D9" i="33" s="1"/>
  <c r="C10" i="33"/>
  <c r="D10" i="33" s="1"/>
  <c r="C11" i="33"/>
  <c r="D11" i="33" s="1"/>
  <c r="C12" i="33"/>
  <c r="D12" i="33" s="1"/>
  <c r="C13" i="33"/>
  <c r="D13" i="33" s="1"/>
  <c r="C14" i="33"/>
  <c r="D14" i="33" s="1"/>
  <c r="C15" i="33"/>
  <c r="D15" i="33" s="1"/>
  <c r="C16" i="33"/>
  <c r="D16" i="33" s="1"/>
  <c r="C5" i="33"/>
  <c r="D5" i="33" s="1"/>
  <c r="D6" i="34"/>
  <c r="D7" i="34"/>
  <c r="D8" i="34"/>
  <c r="D11" i="34"/>
  <c r="D12" i="34"/>
  <c r="C6" i="34"/>
  <c r="C7" i="34"/>
  <c r="C8" i="34"/>
  <c r="C9" i="34"/>
  <c r="D9" i="34" s="1"/>
  <c r="C10" i="34"/>
  <c r="D10" i="34" s="1"/>
  <c r="C11" i="34"/>
  <c r="C12" i="34"/>
  <c r="C5" i="34"/>
  <c r="D5" i="34" s="1"/>
  <c r="D7" i="35"/>
  <c r="D8" i="35"/>
  <c r="D11" i="35"/>
  <c r="D12" i="35"/>
  <c r="D14" i="35"/>
  <c r="C6" i="35"/>
  <c r="D6" i="35" s="1"/>
  <c r="C7" i="35"/>
  <c r="C8" i="35"/>
  <c r="C9" i="35"/>
  <c r="D9" i="35" s="1"/>
  <c r="C10" i="35"/>
  <c r="D10" i="35" s="1"/>
  <c r="C11" i="35"/>
  <c r="C12" i="35"/>
  <c r="C13" i="35"/>
  <c r="C14" i="35"/>
  <c r="C5" i="35"/>
  <c r="D5" i="35" s="1"/>
  <c r="D6" i="36"/>
  <c r="D9" i="36"/>
  <c r="D10" i="36"/>
  <c r="C6" i="36"/>
  <c r="C7" i="36"/>
  <c r="D7" i="36" s="1"/>
  <c r="C8" i="36"/>
  <c r="D8" i="36" s="1"/>
  <c r="C9" i="36"/>
  <c r="C10" i="36"/>
  <c r="C11" i="36"/>
  <c r="D11" i="36" s="1"/>
  <c r="C12" i="36"/>
  <c r="C13" i="36"/>
  <c r="D13" i="36" s="1"/>
  <c r="C14" i="36"/>
  <c r="C15" i="36"/>
  <c r="D15" i="36" s="1"/>
  <c r="C16" i="36"/>
  <c r="D16" i="36" s="1"/>
  <c r="C17" i="36"/>
  <c r="C18" i="36"/>
  <c r="D18" i="36" s="1"/>
  <c r="C19" i="36"/>
  <c r="D19" i="36" s="1"/>
  <c r="C5" i="36"/>
  <c r="D5" i="36" s="1"/>
  <c r="C6" i="37"/>
  <c r="D6" i="37" s="1"/>
  <c r="C5" i="37"/>
  <c r="H44" i="52"/>
  <c r="G44" i="52"/>
  <c r="F44" i="52"/>
  <c r="E44" i="52"/>
  <c r="D44" i="52"/>
  <c r="C7" i="37"/>
  <c r="D7" i="37" s="1"/>
  <c r="C8" i="37"/>
  <c r="D8" i="37" s="1"/>
  <c r="C9" i="37"/>
  <c r="D9" i="37" s="1"/>
  <c r="C10" i="37"/>
  <c r="D10" i="37" s="1"/>
  <c r="C11" i="37"/>
  <c r="D11" i="37" s="1"/>
  <c r="C12" i="37"/>
  <c r="D12" i="37" s="1"/>
  <c r="C13" i="37"/>
  <c r="D13" i="37" s="1"/>
  <c r="C14" i="37"/>
  <c r="D14" i="37" s="1"/>
  <c r="D5" i="37"/>
  <c r="D15" i="37" l="1"/>
  <c r="J32" i="35"/>
  <c r="J25" i="10"/>
  <c r="J28" i="9"/>
  <c r="J29" i="9"/>
  <c r="J30" i="9"/>
  <c r="J31" i="9"/>
  <c r="J32" i="9"/>
  <c r="A3" i="52"/>
  <c r="A4" i="52"/>
  <c r="A5" i="52"/>
  <c r="A6" i="52"/>
  <c r="A7" i="52"/>
  <c r="A8" i="52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40" i="52"/>
  <c r="A41" i="52"/>
  <c r="A42" i="52"/>
  <c r="A43" i="52"/>
  <c r="D14" i="32"/>
  <c r="D20" i="36"/>
  <c r="J13" i="37"/>
  <c r="J18" i="16"/>
  <c r="J19" i="14"/>
  <c r="B10" i="8" l="1"/>
  <c r="I30" i="1" s="1"/>
  <c r="B12" i="13"/>
  <c r="I29" i="1" s="1"/>
  <c r="B14" i="32"/>
  <c r="I9" i="1" s="1"/>
  <c r="B15" i="35"/>
  <c r="I6" i="1" s="1"/>
  <c r="B20" i="36"/>
  <c r="I5" i="1" s="1"/>
  <c r="B11" i="26"/>
  <c r="I15" i="1" s="1"/>
  <c r="D45" i="7"/>
  <c r="D103" i="7" s="1"/>
  <c r="J64" i="38"/>
  <c r="J65" i="38"/>
  <c r="J66" i="38"/>
  <c r="J67" i="38"/>
  <c r="J68" i="38"/>
  <c r="J69" i="38"/>
  <c r="J70" i="38"/>
  <c r="J71" i="38"/>
  <c r="J72" i="38"/>
  <c r="J73" i="38"/>
  <c r="J74" i="38"/>
  <c r="J75" i="38"/>
  <c r="J76" i="38"/>
  <c r="J77" i="38"/>
  <c r="J78" i="38"/>
  <c r="J79" i="38"/>
  <c r="J80" i="38"/>
  <c r="J81" i="38"/>
  <c r="J82" i="38"/>
  <c r="J83" i="38"/>
  <c r="J84" i="38"/>
  <c r="J85" i="38"/>
  <c r="J86" i="38"/>
  <c r="J87" i="38"/>
  <c r="J88" i="38"/>
  <c r="J89" i="38"/>
  <c r="J90" i="38"/>
  <c r="J91" i="38"/>
  <c r="J92" i="38"/>
  <c r="J93" i="38"/>
  <c r="J94" i="38"/>
  <c r="J95" i="38"/>
  <c r="J96" i="38"/>
  <c r="J97" i="38"/>
  <c r="J98" i="38"/>
  <c r="J99" i="38"/>
  <c r="J100" i="38"/>
  <c r="J101" i="38"/>
  <c r="J102" i="38"/>
  <c r="J103" i="38"/>
  <c r="J6" i="38"/>
  <c r="J7" i="38"/>
  <c r="J8" i="38"/>
  <c r="J9" i="38"/>
  <c r="J10" i="38"/>
  <c r="J11" i="38"/>
  <c r="J12" i="38"/>
  <c r="J13" i="38"/>
  <c r="J14" i="38"/>
  <c r="J15" i="38"/>
  <c r="J16" i="38"/>
  <c r="J17" i="38"/>
  <c r="J18" i="38"/>
  <c r="J19" i="38"/>
  <c r="J20" i="38"/>
  <c r="J21" i="38"/>
  <c r="J22" i="38"/>
  <c r="J23" i="38"/>
  <c r="J24" i="38"/>
  <c r="J25" i="38"/>
  <c r="J26" i="38"/>
  <c r="J27" i="38"/>
  <c r="J28" i="38"/>
  <c r="J29" i="38"/>
  <c r="J30" i="38"/>
  <c r="J31" i="38"/>
  <c r="J32" i="38"/>
  <c r="J33" i="38"/>
  <c r="J34" i="38"/>
  <c r="J35" i="38"/>
  <c r="J36" i="38"/>
  <c r="J37" i="38"/>
  <c r="J38" i="38"/>
  <c r="J39" i="38"/>
  <c r="J5" i="38"/>
  <c r="J50" i="39"/>
  <c r="J51" i="39"/>
  <c r="J52" i="39"/>
  <c r="J53" i="39"/>
  <c r="J54" i="39"/>
  <c r="J55" i="39"/>
  <c r="J56" i="39"/>
  <c r="J57" i="39"/>
  <c r="J58" i="39"/>
  <c r="J59" i="39"/>
  <c r="J60" i="39"/>
  <c r="J61" i="39"/>
  <c r="J62" i="39"/>
  <c r="J63" i="39"/>
  <c r="J64" i="39"/>
  <c r="J65" i="39"/>
  <c r="J66" i="39"/>
  <c r="J67" i="39"/>
  <c r="J68" i="39"/>
  <c r="J69" i="39"/>
  <c r="J70" i="39"/>
  <c r="J71" i="39"/>
  <c r="J72" i="39"/>
  <c r="J73" i="39"/>
  <c r="J74" i="39"/>
  <c r="J75" i="39"/>
  <c r="J76" i="39"/>
  <c r="J77" i="39"/>
  <c r="J78" i="39"/>
  <c r="J79" i="39"/>
  <c r="J80" i="39"/>
  <c r="J6" i="39"/>
  <c r="J7" i="39"/>
  <c r="J8" i="39"/>
  <c r="J9" i="39"/>
  <c r="J10" i="39"/>
  <c r="J11" i="39"/>
  <c r="J12" i="39"/>
  <c r="J13" i="39"/>
  <c r="J14" i="39"/>
  <c r="J15" i="39"/>
  <c r="J16" i="39"/>
  <c r="J17" i="39"/>
  <c r="J18" i="39"/>
  <c r="J19" i="39"/>
  <c r="J20" i="39"/>
  <c r="J21" i="39"/>
  <c r="J22" i="39"/>
  <c r="J23" i="39"/>
  <c r="J24" i="39"/>
  <c r="J25" i="39"/>
  <c r="J26" i="39"/>
  <c r="J27" i="39"/>
  <c r="J28" i="39"/>
  <c r="J5" i="39"/>
  <c r="J54" i="40"/>
  <c r="J55" i="40"/>
  <c r="J56" i="40"/>
  <c r="J57" i="40"/>
  <c r="J58" i="40"/>
  <c r="J59" i="40"/>
  <c r="J60" i="40"/>
  <c r="J61" i="40"/>
  <c r="J62" i="40"/>
  <c r="J63" i="40"/>
  <c r="J64" i="40"/>
  <c r="J65" i="40"/>
  <c r="J66" i="40"/>
  <c r="J67" i="40"/>
  <c r="J68" i="40"/>
  <c r="J69" i="40"/>
  <c r="J70" i="40"/>
  <c r="J71" i="40"/>
  <c r="J72" i="40"/>
  <c r="J73" i="40"/>
  <c r="J74" i="40"/>
  <c r="J75" i="40"/>
  <c r="J76" i="40"/>
  <c r="J77" i="40"/>
  <c r="J78" i="40"/>
  <c r="J6" i="40"/>
  <c r="J7" i="40"/>
  <c r="J8" i="40"/>
  <c r="J9" i="40"/>
  <c r="J10" i="40"/>
  <c r="J11" i="40"/>
  <c r="J12" i="40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J30" i="40"/>
  <c r="J31" i="40"/>
  <c r="J32" i="40"/>
  <c r="J5" i="40"/>
  <c r="J46" i="41"/>
  <c r="J47" i="41"/>
  <c r="J48" i="41"/>
  <c r="J49" i="41"/>
  <c r="J50" i="41"/>
  <c r="J51" i="41"/>
  <c r="J52" i="41"/>
  <c r="J53" i="41"/>
  <c r="J54" i="41"/>
  <c r="J55" i="41"/>
  <c r="J56" i="41"/>
  <c r="J57" i="41"/>
  <c r="J58" i="41"/>
  <c r="J59" i="41"/>
  <c r="J60" i="41"/>
  <c r="J61" i="41"/>
  <c r="J62" i="41"/>
  <c r="J63" i="41"/>
  <c r="J64" i="41"/>
  <c r="J6" i="41"/>
  <c r="J7" i="41"/>
  <c r="J8" i="41"/>
  <c r="J9" i="41"/>
  <c r="J10" i="4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5" i="41"/>
  <c r="B40" i="38"/>
  <c r="I40" i="1" s="1"/>
  <c r="J15" i="33"/>
  <c r="J11" i="33"/>
  <c r="J8" i="33"/>
  <c r="J8" i="16"/>
  <c r="J9" i="19"/>
  <c r="J10" i="19"/>
  <c r="J11" i="19"/>
  <c r="J9" i="13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" i="16"/>
  <c r="J8" i="17"/>
  <c r="J9" i="18"/>
  <c r="J8" i="36"/>
  <c r="H9" i="2"/>
  <c r="G9" i="2"/>
  <c r="H9" i="3"/>
  <c r="G9" i="3"/>
  <c r="J10" i="5"/>
  <c r="J11" i="5"/>
  <c r="J12" i="5"/>
  <c r="J9" i="4"/>
  <c r="H11" i="4"/>
  <c r="G11" i="4"/>
  <c r="H13" i="5"/>
  <c r="G13" i="5"/>
  <c r="H13" i="6"/>
  <c r="G13" i="6"/>
  <c r="G45" i="7"/>
  <c r="H45" i="7"/>
  <c r="J34" i="7"/>
  <c r="J35" i="7"/>
  <c r="J36" i="7"/>
  <c r="J37" i="7"/>
  <c r="J38" i="7"/>
  <c r="J39" i="7"/>
  <c r="J40" i="7"/>
  <c r="J41" i="7"/>
  <c r="J42" i="7"/>
  <c r="J43" i="7"/>
  <c r="J44" i="7"/>
  <c r="J8" i="2"/>
  <c r="J7" i="2"/>
  <c r="J6" i="2"/>
  <c r="J5" i="2"/>
  <c r="J1" i="37" l="1"/>
  <c r="J1" i="36"/>
  <c r="J1" i="35"/>
  <c r="J1" i="34"/>
  <c r="J1" i="33"/>
  <c r="J1" i="32"/>
  <c r="J1" i="31"/>
  <c r="J1" i="30"/>
  <c r="J1" i="29"/>
  <c r="J1" i="25"/>
  <c r="J1" i="27"/>
  <c r="J1" i="26"/>
  <c r="J1" i="24"/>
  <c r="J1" i="19"/>
  <c r="J1" i="23"/>
  <c r="J1" i="22"/>
  <c r="J1" i="21"/>
  <c r="J1" i="20"/>
  <c r="J1" i="18"/>
  <c r="J1" i="17"/>
  <c r="J1" i="28"/>
  <c r="J1" i="15"/>
  <c r="J1" i="16"/>
  <c r="J1" i="14"/>
  <c r="J1" i="12"/>
  <c r="J1" i="13"/>
  <c r="J1" i="8"/>
  <c r="J1" i="11"/>
  <c r="J1" i="10"/>
  <c r="J1" i="9"/>
  <c r="J21" i="2"/>
  <c r="J1" i="2"/>
  <c r="J1" i="3"/>
  <c r="J1" i="4"/>
  <c r="J1" i="5"/>
  <c r="J1" i="6"/>
  <c r="J1" i="7"/>
  <c r="J60" i="38"/>
  <c r="C44" i="52"/>
  <c r="J1" i="41"/>
  <c r="J1" i="40"/>
  <c r="J1" i="39"/>
  <c r="J1" i="38"/>
  <c r="A43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5" i="1"/>
  <c r="A4" i="1"/>
  <c r="G2" i="48"/>
  <c r="J6" i="10"/>
  <c r="B13" i="6" l="1"/>
  <c r="I38" i="1" s="1"/>
  <c r="B14" i="10" l="1"/>
  <c r="I32" i="1" s="1"/>
  <c r="J58" i="7" l="1"/>
  <c r="J59" i="7"/>
  <c r="J60" i="7"/>
  <c r="J61" i="7"/>
  <c r="J62" i="7"/>
  <c r="J63" i="7"/>
  <c r="J64" i="7"/>
  <c r="J65" i="7"/>
  <c r="J66" i="7"/>
  <c r="J67" i="7"/>
  <c r="J68" i="7"/>
  <c r="J69" i="7"/>
  <c r="J42" i="33" l="1"/>
  <c r="J41" i="33"/>
  <c r="J40" i="33"/>
  <c r="J45" i="41" l="1"/>
  <c r="J53" i="40"/>
  <c r="J49" i="39"/>
  <c r="J63" i="38" l="1"/>
  <c r="J27" i="30"/>
  <c r="J26" i="30"/>
  <c r="J18" i="15"/>
  <c r="J21" i="14"/>
  <c r="J22" i="13"/>
  <c r="J22" i="11"/>
  <c r="J23" i="11"/>
  <c r="J24" i="11"/>
  <c r="J25" i="11"/>
  <c r="J23" i="10"/>
  <c r="J26" i="9"/>
  <c r="J19" i="8"/>
  <c r="J29" i="31"/>
  <c r="J31" i="31"/>
  <c r="J21" i="31"/>
  <c r="J22" i="31"/>
  <c r="J70" i="7"/>
  <c r="J71" i="7"/>
  <c r="J72" i="7"/>
  <c r="J41" i="41" l="1"/>
  <c r="J30" i="41"/>
  <c r="J31" i="41"/>
  <c r="J34" i="41"/>
  <c r="J38" i="40"/>
  <c r="J39" i="40"/>
  <c r="J42" i="40"/>
  <c r="J35" i="39"/>
  <c r="J38" i="39"/>
  <c r="J44" i="38"/>
  <c r="J45" i="38"/>
  <c r="J46" i="38"/>
  <c r="J49" i="38"/>
  <c r="J30" i="37"/>
  <c r="J31" i="37"/>
  <c r="J32" i="37"/>
  <c r="J33" i="37"/>
  <c r="J34" i="37"/>
  <c r="J35" i="37"/>
  <c r="J36" i="37"/>
  <c r="J37" i="37"/>
  <c r="J20" i="37"/>
  <c r="J21" i="37"/>
  <c r="J24" i="37"/>
  <c r="J27" i="37"/>
  <c r="J36" i="36"/>
  <c r="J37" i="36"/>
  <c r="J38" i="36"/>
  <c r="J39" i="36"/>
  <c r="J40" i="36"/>
  <c r="J41" i="36"/>
  <c r="J42" i="36"/>
  <c r="J43" i="36"/>
  <c r="J44" i="36"/>
  <c r="J45" i="36"/>
  <c r="J46" i="36"/>
  <c r="J47" i="36"/>
  <c r="J48" i="36"/>
  <c r="J49" i="36"/>
  <c r="J51" i="36"/>
  <c r="J52" i="36"/>
  <c r="J53" i="36"/>
  <c r="J54" i="36"/>
  <c r="J55" i="36"/>
  <c r="J33" i="35"/>
  <c r="J27" i="35"/>
  <c r="J25" i="34"/>
  <c r="J28" i="34"/>
  <c r="J29" i="34"/>
  <c r="J35" i="33"/>
  <c r="J36" i="33"/>
  <c r="J37" i="33"/>
  <c r="J38" i="33"/>
  <c r="J39" i="33"/>
  <c r="J31" i="33"/>
  <c r="J31" i="32"/>
  <c r="J28" i="32"/>
  <c r="J10" i="27"/>
  <c r="J9" i="23"/>
  <c r="J49" i="7"/>
  <c r="J50" i="7"/>
  <c r="J51" i="7"/>
  <c r="J54" i="7"/>
  <c r="J18" i="6"/>
  <c r="J19" i="6"/>
  <c r="J22" i="6"/>
  <c r="J18" i="5"/>
  <c r="J19" i="5"/>
  <c r="J22" i="5"/>
  <c r="J16" i="4"/>
  <c r="J17" i="4"/>
  <c r="J20" i="4"/>
  <c r="J15" i="3"/>
  <c r="J14" i="2"/>
  <c r="J15" i="2"/>
  <c r="J18" i="2"/>
  <c r="J16" i="31" l="1"/>
  <c r="J17" i="31"/>
  <c r="J20" i="31"/>
  <c r="J25" i="31"/>
  <c r="J28" i="31"/>
  <c r="J34" i="31"/>
  <c r="J21" i="30"/>
  <c r="J22" i="30"/>
  <c r="J25" i="30"/>
  <c r="J30" i="30"/>
  <c r="J33" i="30"/>
  <c r="J34" i="30"/>
  <c r="J36" i="30"/>
  <c r="J39" i="30"/>
  <c r="J40" i="30"/>
  <c r="J32" i="29"/>
  <c r="J28" i="29"/>
  <c r="J28" i="3" l="1"/>
  <c r="J27" i="9"/>
  <c r="J9" i="11" l="1"/>
  <c r="J10" i="11"/>
  <c r="J11" i="11"/>
  <c r="J8" i="18"/>
  <c r="J9" i="22"/>
  <c r="J10" i="22"/>
  <c r="J11" i="22"/>
  <c r="J10" i="34"/>
  <c r="J11" i="34"/>
  <c r="J12" i="34"/>
  <c r="J9" i="12"/>
  <c r="J10" i="12"/>
  <c r="J20" i="10"/>
  <c r="J24" i="10"/>
  <c r="C3" i="49" l="1"/>
  <c r="J9" i="37"/>
  <c r="J10" i="37"/>
  <c r="J12" i="37"/>
  <c r="J14" i="37"/>
  <c r="J13" i="36"/>
  <c r="J14" i="36"/>
  <c r="J15" i="36"/>
  <c r="J16" i="36"/>
  <c r="J17" i="36"/>
  <c r="J18" i="36"/>
  <c r="J6" i="35"/>
  <c r="J7" i="35"/>
  <c r="J8" i="35"/>
  <c r="J9" i="35"/>
  <c r="J14" i="35"/>
  <c r="J13" i="33"/>
  <c r="J14" i="33"/>
  <c r="J16" i="33"/>
  <c r="J9" i="32"/>
  <c r="J10" i="32"/>
  <c r="J11" i="32"/>
  <c r="J12" i="32"/>
  <c r="J9" i="30"/>
  <c r="J10" i="30"/>
  <c r="J11" i="30"/>
  <c r="J12" i="30"/>
  <c r="J13" i="30"/>
  <c r="J14" i="30"/>
  <c r="J9" i="21"/>
  <c r="J10" i="21"/>
  <c r="J11" i="21"/>
  <c r="J8" i="14"/>
  <c r="J9" i="14"/>
  <c r="J11" i="14"/>
  <c r="J8" i="13"/>
  <c r="J10" i="13"/>
  <c r="J11" i="13"/>
  <c r="J10" i="10"/>
  <c r="J11" i="10"/>
  <c r="J12" i="10"/>
  <c r="J13" i="10"/>
  <c r="J27" i="8" l="1"/>
  <c r="J30" i="8"/>
  <c r="J31" i="8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6" i="6"/>
  <c r="J7" i="6"/>
  <c r="J8" i="6"/>
  <c r="J9" i="6"/>
  <c r="J10" i="6"/>
  <c r="J11" i="6"/>
  <c r="J12" i="6"/>
  <c r="J6" i="5"/>
  <c r="J7" i="5"/>
  <c r="J8" i="5"/>
  <c r="J9" i="5"/>
  <c r="J6" i="3"/>
  <c r="J7" i="3"/>
  <c r="J8" i="3"/>
  <c r="D37" i="10" l="1"/>
  <c r="D33" i="14"/>
  <c r="D34" i="13"/>
  <c r="D34" i="12"/>
  <c r="D37" i="11"/>
  <c r="D32" i="8"/>
  <c r="D47" i="33" l="1"/>
  <c r="D40" i="32"/>
  <c r="D36" i="31"/>
  <c r="J33" i="39" l="1"/>
  <c r="J20" i="29"/>
  <c r="J22" i="33"/>
  <c r="D29" i="39"/>
  <c r="J7" i="34" l="1"/>
  <c r="J8" i="34"/>
  <c r="J9" i="34"/>
  <c r="J19" i="32"/>
  <c r="J6" i="32"/>
  <c r="J6" i="33"/>
  <c r="J9" i="31"/>
  <c r="J17" i="27"/>
  <c r="J40" i="41"/>
  <c r="J52" i="40"/>
  <c r="J48" i="39"/>
  <c r="J17" i="34"/>
  <c r="J18" i="34"/>
  <c r="J14" i="8"/>
  <c r="J15" i="8"/>
  <c r="J24" i="22"/>
  <c r="J16" i="14"/>
  <c r="J17" i="14"/>
  <c r="J16" i="12"/>
  <c r="J17" i="12"/>
  <c r="J16" i="13"/>
  <c r="J17" i="13"/>
  <c r="J18" i="14"/>
  <c r="J22" i="12"/>
  <c r="J21" i="12"/>
  <c r="J18" i="12"/>
  <c r="J21" i="11"/>
  <c r="J18" i="11"/>
  <c r="J17" i="11"/>
  <c r="J16" i="11"/>
  <c r="J19" i="10"/>
  <c r="J18" i="10"/>
  <c r="J23" i="9"/>
  <c r="J22" i="9"/>
  <c r="J21" i="9"/>
  <c r="J16" i="8"/>
  <c r="J20" i="8"/>
  <c r="J21" i="13"/>
  <c r="J18" i="13"/>
  <c r="J35" i="9"/>
  <c r="J25" i="2"/>
  <c r="J8" i="28"/>
  <c r="J9" i="28"/>
  <c r="J11" i="36"/>
  <c r="J12" i="36"/>
  <c r="J12" i="33"/>
  <c r="J8" i="31"/>
  <c r="J10" i="31"/>
  <c r="J10" i="29"/>
  <c r="J11" i="29"/>
  <c r="J12" i="29"/>
  <c r="J13" i="29"/>
  <c r="J11" i="27"/>
  <c r="J10" i="26"/>
  <c r="J10" i="25"/>
  <c r="J9" i="20"/>
  <c r="J8" i="19"/>
  <c r="J7" i="17"/>
  <c r="J9" i="17"/>
  <c r="J10" i="16"/>
  <c r="J8" i="15"/>
  <c r="J8" i="9"/>
  <c r="J11" i="9"/>
  <c r="J16" i="9"/>
  <c r="J8" i="8"/>
  <c r="J9" i="8"/>
  <c r="J10" i="4"/>
  <c r="J13" i="2"/>
  <c r="J15" i="4"/>
  <c r="J28" i="10"/>
  <c r="J14" i="28"/>
  <c r="J13" i="3"/>
  <c r="J17" i="6"/>
  <c r="J28" i="11"/>
  <c r="J25" i="12"/>
  <c r="J14" i="18"/>
  <c r="J16" i="21"/>
  <c r="J16" i="22"/>
  <c r="J15" i="25"/>
  <c r="J16" i="27"/>
  <c r="J31" i="10"/>
  <c r="J34" i="32"/>
  <c r="J19" i="28"/>
  <c r="J18" i="27"/>
  <c r="J17" i="25"/>
  <c r="J18" i="22"/>
  <c r="J18" i="21"/>
  <c r="J16" i="19"/>
  <c r="J16" i="18"/>
  <c r="J14" i="15"/>
  <c r="J25" i="13"/>
  <c r="J23" i="8"/>
  <c r="J6" i="29"/>
  <c r="J7" i="29"/>
  <c r="J8" i="29"/>
  <c r="J9" i="29"/>
  <c r="J7" i="19"/>
  <c r="J6" i="17"/>
  <c r="B10" i="17"/>
  <c r="I23" i="1" s="1"/>
  <c r="D10" i="17"/>
  <c r="J6" i="8"/>
  <c r="J7" i="8"/>
  <c r="J6" i="11"/>
  <c r="J7" i="11"/>
  <c r="J8" i="11"/>
  <c r="D6" i="48"/>
  <c r="C9" i="48" s="1"/>
  <c r="D3" i="49" s="1"/>
  <c r="C44" i="1"/>
  <c r="C4" i="49" s="1"/>
  <c r="D9" i="2"/>
  <c r="D30" i="2"/>
  <c r="D9" i="3"/>
  <c r="D30" i="3"/>
  <c r="D11" i="4"/>
  <c r="D32" i="4"/>
  <c r="D13" i="5"/>
  <c r="D34" i="5"/>
  <c r="D13" i="6"/>
  <c r="D34" i="6"/>
  <c r="D10" i="8"/>
  <c r="D17" i="9"/>
  <c r="D44" i="9"/>
  <c r="D14" i="10"/>
  <c r="D12" i="11"/>
  <c r="D12" i="12"/>
  <c r="D12" i="13"/>
  <c r="D12" i="14"/>
  <c r="D35" i="14" s="1"/>
  <c r="C28" i="49" s="1"/>
  <c r="D9" i="15"/>
  <c r="D30" i="15"/>
  <c r="D11" i="16"/>
  <c r="D32" i="16"/>
  <c r="D31" i="17"/>
  <c r="D10" i="18"/>
  <c r="D31" i="18"/>
  <c r="D12" i="19"/>
  <c r="D33" i="19"/>
  <c r="D10" i="20"/>
  <c r="D31" i="20"/>
  <c r="D12" i="21"/>
  <c r="D33" i="21"/>
  <c r="D12" i="22"/>
  <c r="D33" i="22"/>
  <c r="D11" i="23"/>
  <c r="D32" i="23"/>
  <c r="D10" i="24"/>
  <c r="D31" i="24"/>
  <c r="D11" i="25"/>
  <c r="D32" i="25"/>
  <c r="D11" i="26"/>
  <c r="D32" i="26"/>
  <c r="D12" i="27"/>
  <c r="D33" i="27"/>
  <c r="D10" i="28"/>
  <c r="D31" i="28"/>
  <c r="D14" i="29"/>
  <c r="D37" i="29"/>
  <c r="D16" i="30"/>
  <c r="D43" i="30" s="1"/>
  <c r="C12" i="49" s="1"/>
  <c r="D11" i="31"/>
  <c r="D38" i="31" s="1"/>
  <c r="C11" i="49" s="1"/>
  <c r="D17" i="33"/>
  <c r="D49" i="33" s="1"/>
  <c r="C9" i="49" s="1"/>
  <c r="D13" i="34"/>
  <c r="D34" i="34"/>
  <c r="D15" i="35"/>
  <c r="D40" i="35"/>
  <c r="D60" i="36"/>
  <c r="D42" i="37"/>
  <c r="D40" i="38"/>
  <c r="D104" i="38"/>
  <c r="D81" i="39"/>
  <c r="D83" i="39" s="1"/>
  <c r="C42" i="49" s="1"/>
  <c r="D33" i="40"/>
  <c r="D79" i="40"/>
  <c r="D25" i="41"/>
  <c r="D65" i="41"/>
  <c r="H6" i="48"/>
  <c r="H9" i="48" s="1"/>
  <c r="J29" i="41"/>
  <c r="J44" i="41"/>
  <c r="J37" i="41"/>
  <c r="H67" i="41"/>
  <c r="G67" i="41"/>
  <c r="J37" i="40"/>
  <c r="J48" i="40"/>
  <c r="J49" i="40"/>
  <c r="J45" i="40"/>
  <c r="H81" i="40"/>
  <c r="G81" i="40"/>
  <c r="J34" i="39"/>
  <c r="J44" i="39"/>
  <c r="J45" i="39"/>
  <c r="J41" i="39"/>
  <c r="H83" i="39"/>
  <c r="G83" i="39"/>
  <c r="J62" i="38"/>
  <c r="J54" i="38"/>
  <c r="J58" i="38"/>
  <c r="J59" i="38"/>
  <c r="H106" i="38"/>
  <c r="G106" i="38"/>
  <c r="J6" i="37"/>
  <c r="J7" i="37"/>
  <c r="J8" i="37"/>
  <c r="J19" i="37"/>
  <c r="J40" i="37"/>
  <c r="J41" i="37"/>
  <c r="H44" i="37"/>
  <c r="G44" i="37"/>
  <c r="J5" i="36"/>
  <c r="J6" i="36"/>
  <c r="J7" i="36"/>
  <c r="J9" i="36"/>
  <c r="J10" i="36"/>
  <c r="J24" i="36"/>
  <c r="J25" i="36"/>
  <c r="J26" i="36"/>
  <c r="J29" i="36"/>
  <c r="J32" i="36"/>
  <c r="J35" i="36"/>
  <c r="J58" i="36"/>
  <c r="J59" i="36"/>
  <c r="H62" i="36"/>
  <c r="G62" i="36"/>
  <c r="J5" i="35"/>
  <c r="J19" i="35"/>
  <c r="J20" i="35"/>
  <c r="J21" i="35"/>
  <c r="J24" i="35"/>
  <c r="J30" i="35"/>
  <c r="J31" i="35"/>
  <c r="J34" i="35"/>
  <c r="J35" i="35"/>
  <c r="J38" i="35"/>
  <c r="J39" i="35"/>
  <c r="H42" i="35"/>
  <c r="G42" i="35"/>
  <c r="J5" i="34"/>
  <c r="J6" i="34"/>
  <c r="J19" i="34"/>
  <c r="J22" i="34"/>
  <c r="J32" i="34"/>
  <c r="J33" i="34"/>
  <c r="H36" i="34"/>
  <c r="G36" i="34"/>
  <c r="J5" i="33"/>
  <c r="J7" i="33"/>
  <c r="J9" i="33"/>
  <c r="J10" i="33"/>
  <c r="J34" i="33"/>
  <c r="J21" i="33"/>
  <c r="J23" i="33"/>
  <c r="J26" i="33"/>
  <c r="J45" i="33"/>
  <c r="J46" i="33"/>
  <c r="H49" i="33"/>
  <c r="G49" i="33"/>
  <c r="J5" i="32"/>
  <c r="J7" i="32"/>
  <c r="J8" i="32"/>
  <c r="J32" i="32"/>
  <c r="J35" i="32"/>
  <c r="J18" i="32"/>
  <c r="J20" i="32"/>
  <c r="J23" i="32"/>
  <c r="J38" i="32"/>
  <c r="J39" i="32"/>
  <c r="H42" i="32"/>
  <c r="G42" i="32"/>
  <c r="J5" i="31"/>
  <c r="J6" i="31"/>
  <c r="J7" i="31"/>
  <c r="J15" i="31"/>
  <c r="J35" i="31"/>
  <c r="H38" i="31"/>
  <c r="G38" i="31"/>
  <c r="J5" i="30"/>
  <c r="J6" i="30"/>
  <c r="J7" i="30"/>
  <c r="J8" i="30"/>
  <c r="J20" i="30"/>
  <c r="H43" i="30"/>
  <c r="G43" i="30"/>
  <c r="J5" i="29"/>
  <c r="J31" i="29"/>
  <c r="J19" i="29"/>
  <c r="J21" i="29"/>
  <c r="J25" i="29"/>
  <c r="J35" i="29"/>
  <c r="J36" i="29"/>
  <c r="H39" i="29"/>
  <c r="G39" i="29"/>
  <c r="J5" i="28"/>
  <c r="J6" i="28"/>
  <c r="J7" i="28"/>
  <c r="J25" i="28"/>
  <c r="J26" i="28"/>
  <c r="J22" i="28"/>
  <c r="J29" i="28"/>
  <c r="J30" i="28"/>
  <c r="H33" i="28"/>
  <c r="G33" i="28"/>
  <c r="J5" i="27"/>
  <c r="J6" i="27"/>
  <c r="J7" i="27"/>
  <c r="J8" i="27"/>
  <c r="J9" i="27"/>
  <c r="J21" i="27"/>
  <c r="J27" i="27"/>
  <c r="J28" i="27"/>
  <c r="J24" i="27"/>
  <c r="J31" i="27"/>
  <c r="J32" i="27"/>
  <c r="H35" i="27"/>
  <c r="G35" i="27"/>
  <c r="J5" i="26"/>
  <c r="J6" i="26"/>
  <c r="J7" i="26"/>
  <c r="J8" i="26"/>
  <c r="J9" i="26"/>
  <c r="J15" i="26"/>
  <c r="J16" i="26"/>
  <c r="J17" i="26"/>
  <c r="J20" i="26"/>
  <c r="J26" i="26"/>
  <c r="J27" i="26"/>
  <c r="J23" i="26"/>
  <c r="J30" i="26"/>
  <c r="J31" i="26"/>
  <c r="H34" i="26"/>
  <c r="G34" i="26"/>
  <c r="J5" i="25"/>
  <c r="J6" i="25"/>
  <c r="J7" i="25"/>
  <c r="J8" i="25"/>
  <c r="J9" i="25"/>
  <c r="J16" i="25"/>
  <c r="J20" i="25"/>
  <c r="J26" i="25"/>
  <c r="J27" i="25"/>
  <c r="J23" i="25"/>
  <c r="J30" i="25"/>
  <c r="J31" i="25"/>
  <c r="H34" i="25"/>
  <c r="G34" i="25"/>
  <c r="J5" i="24"/>
  <c r="J6" i="24"/>
  <c r="J7" i="24"/>
  <c r="J8" i="24"/>
  <c r="J14" i="24"/>
  <c r="J15" i="24"/>
  <c r="J16" i="24"/>
  <c r="J19" i="24"/>
  <c r="J25" i="24"/>
  <c r="J26" i="24"/>
  <c r="J22" i="24"/>
  <c r="J29" i="24"/>
  <c r="J30" i="24"/>
  <c r="H33" i="24"/>
  <c r="G33" i="24"/>
  <c r="J5" i="23"/>
  <c r="J6" i="23"/>
  <c r="J7" i="23"/>
  <c r="J8" i="23"/>
  <c r="J10" i="23"/>
  <c r="J15" i="23"/>
  <c r="J16" i="23"/>
  <c r="J17" i="23"/>
  <c r="J20" i="23"/>
  <c r="J26" i="23"/>
  <c r="J27" i="23"/>
  <c r="J23" i="23"/>
  <c r="J30" i="23"/>
  <c r="J31" i="23"/>
  <c r="H34" i="23"/>
  <c r="G34" i="23"/>
  <c r="J5" i="22"/>
  <c r="J6" i="22"/>
  <c r="J7" i="22"/>
  <c r="J8" i="22"/>
  <c r="J17" i="22"/>
  <c r="J21" i="22"/>
  <c r="J27" i="22"/>
  <c r="J28" i="22"/>
  <c r="J31" i="22"/>
  <c r="J32" i="22"/>
  <c r="H35" i="22"/>
  <c r="G35" i="22"/>
  <c r="J5" i="21"/>
  <c r="J6" i="21"/>
  <c r="J7" i="21"/>
  <c r="J8" i="21"/>
  <c r="J17" i="21"/>
  <c r="J21" i="21"/>
  <c r="J27" i="21"/>
  <c r="J28" i="21"/>
  <c r="J24" i="21"/>
  <c r="J31" i="21"/>
  <c r="J32" i="21"/>
  <c r="H35" i="21"/>
  <c r="G35" i="21"/>
  <c r="J5" i="20"/>
  <c r="J6" i="20"/>
  <c r="J8" i="20"/>
  <c r="J14" i="20"/>
  <c r="J15" i="20"/>
  <c r="J16" i="20"/>
  <c r="J19" i="20"/>
  <c r="J25" i="20"/>
  <c r="J26" i="20"/>
  <c r="J22" i="20"/>
  <c r="J29" i="20"/>
  <c r="J30" i="20"/>
  <c r="H33" i="20"/>
  <c r="G33" i="20"/>
  <c r="J5" i="19"/>
  <c r="J6" i="19"/>
  <c r="J17" i="19"/>
  <c r="J18" i="19"/>
  <c r="J21" i="19"/>
  <c r="J27" i="19"/>
  <c r="J28" i="19"/>
  <c r="J24" i="19"/>
  <c r="J31" i="19"/>
  <c r="J32" i="19"/>
  <c r="H35" i="19"/>
  <c r="G35" i="19"/>
  <c r="J5" i="18"/>
  <c r="J6" i="18"/>
  <c r="J7" i="18"/>
  <c r="J15" i="18"/>
  <c r="J19" i="18"/>
  <c r="J25" i="18"/>
  <c r="J26" i="18"/>
  <c r="J22" i="18"/>
  <c r="J29" i="18"/>
  <c r="J30" i="18"/>
  <c r="H33" i="18"/>
  <c r="G33" i="18"/>
  <c r="J5" i="17"/>
  <c r="J19" i="17"/>
  <c r="J14" i="17"/>
  <c r="J15" i="17"/>
  <c r="J16" i="17"/>
  <c r="J25" i="17"/>
  <c r="J26" i="17"/>
  <c r="J22" i="17"/>
  <c r="J29" i="17"/>
  <c r="J30" i="17"/>
  <c r="H33" i="17"/>
  <c r="G33" i="17"/>
  <c r="J5" i="16"/>
  <c r="J6" i="16"/>
  <c r="J7" i="16"/>
  <c r="J20" i="16"/>
  <c r="J15" i="16"/>
  <c r="J16" i="16"/>
  <c r="J17" i="16"/>
  <c r="J26" i="16"/>
  <c r="J27" i="16"/>
  <c r="J23" i="16"/>
  <c r="J30" i="16"/>
  <c r="J31" i="16"/>
  <c r="H34" i="16"/>
  <c r="G34" i="16"/>
  <c r="J5" i="15"/>
  <c r="J6" i="15"/>
  <c r="J7" i="15"/>
  <c r="J13" i="15"/>
  <c r="J15" i="15"/>
  <c r="J24" i="15"/>
  <c r="J25" i="15"/>
  <c r="J21" i="15"/>
  <c r="J28" i="15"/>
  <c r="J29" i="15"/>
  <c r="H32" i="15"/>
  <c r="G32" i="15"/>
  <c r="J5" i="14"/>
  <c r="J6" i="14"/>
  <c r="J7" i="14"/>
  <c r="J27" i="14"/>
  <c r="J28" i="14"/>
  <c r="J24" i="14"/>
  <c r="J31" i="14"/>
  <c r="J32" i="14"/>
  <c r="H35" i="14"/>
  <c r="G35" i="14"/>
  <c r="J24" i="2"/>
  <c r="J28" i="2"/>
  <c r="J29" i="2"/>
  <c r="G44" i="1"/>
  <c r="J5" i="13"/>
  <c r="J6" i="13"/>
  <c r="J7" i="13"/>
  <c r="J28" i="13"/>
  <c r="J29" i="13"/>
  <c r="J32" i="13"/>
  <c r="J33" i="13"/>
  <c r="H36" i="13"/>
  <c r="G36" i="13"/>
  <c r="J5" i="12"/>
  <c r="J6" i="12"/>
  <c r="J7" i="12"/>
  <c r="J8" i="12"/>
  <c r="J11" i="12"/>
  <c r="J28" i="12"/>
  <c r="J29" i="12"/>
  <c r="J32" i="12"/>
  <c r="J33" i="12"/>
  <c r="H36" i="12"/>
  <c r="G36" i="12"/>
  <c r="J5" i="11"/>
  <c r="J31" i="11"/>
  <c r="J32" i="11"/>
  <c r="J35" i="11"/>
  <c r="J36" i="11"/>
  <c r="H39" i="11"/>
  <c r="G39" i="11"/>
  <c r="J5" i="10"/>
  <c r="J7" i="10"/>
  <c r="J8" i="10"/>
  <c r="J9" i="10"/>
  <c r="J32" i="10"/>
  <c r="J35" i="10"/>
  <c r="J36" i="10"/>
  <c r="H39" i="10"/>
  <c r="G39" i="10"/>
  <c r="J5" i="9"/>
  <c r="J6" i="9"/>
  <c r="J7" i="9"/>
  <c r="J38" i="9"/>
  <c r="J39" i="9"/>
  <c r="J42" i="9"/>
  <c r="J43" i="9"/>
  <c r="H46" i="9"/>
  <c r="G46" i="9"/>
  <c r="J5" i="8"/>
  <c r="J26" i="8"/>
  <c r="H34" i="8"/>
  <c r="G34" i="8"/>
  <c r="J5" i="7"/>
  <c r="J57" i="7"/>
  <c r="J92" i="7"/>
  <c r="J95" i="7"/>
  <c r="J96" i="7"/>
  <c r="J99" i="7"/>
  <c r="J100" i="7"/>
  <c r="H103" i="7"/>
  <c r="G103" i="7"/>
  <c r="J5" i="6"/>
  <c r="J25" i="6"/>
  <c r="J28" i="6"/>
  <c r="J29" i="6"/>
  <c r="J32" i="6"/>
  <c r="J33" i="6"/>
  <c r="H36" i="6"/>
  <c r="G36" i="6"/>
  <c r="J5" i="5"/>
  <c r="J17" i="5"/>
  <c r="J25" i="5"/>
  <c r="J28" i="5"/>
  <c r="J29" i="5"/>
  <c r="J32" i="5"/>
  <c r="J33" i="5"/>
  <c r="H36" i="5"/>
  <c r="G36" i="5"/>
  <c r="J5" i="4"/>
  <c r="J6" i="4"/>
  <c r="J7" i="4"/>
  <c r="J8" i="4"/>
  <c r="J23" i="4"/>
  <c r="J26" i="4"/>
  <c r="J27" i="4"/>
  <c r="J30" i="4"/>
  <c r="J31" i="4"/>
  <c r="H34" i="4"/>
  <c r="G34" i="4"/>
  <c r="J5" i="3"/>
  <c r="J14" i="3"/>
  <c r="J18" i="3"/>
  <c r="J21" i="3"/>
  <c r="J24" i="3"/>
  <c r="J25" i="3"/>
  <c r="J29" i="3"/>
  <c r="H32" i="3"/>
  <c r="G32" i="3"/>
  <c r="H32" i="2"/>
  <c r="G32" i="2"/>
  <c r="B9" i="2"/>
  <c r="I34" i="1" s="1"/>
  <c r="B12" i="11"/>
  <c r="I31" i="1" s="1"/>
  <c r="B12" i="12"/>
  <c r="I28" i="1" s="1"/>
  <c r="B12" i="14"/>
  <c r="I27" i="1" s="1"/>
  <c r="B9" i="15"/>
  <c r="I25" i="1" s="1"/>
  <c r="B11" i="16"/>
  <c r="I26" i="1" s="1"/>
  <c r="B10" i="18"/>
  <c r="I22" i="1" s="1"/>
  <c r="B12" i="19"/>
  <c r="I17" i="1" s="1"/>
  <c r="B10" i="20"/>
  <c r="I21" i="1" s="1"/>
  <c r="B9" i="3"/>
  <c r="I35" i="1" s="1"/>
  <c r="B12" i="21"/>
  <c r="I20" i="1" s="1"/>
  <c r="B12" i="22"/>
  <c r="I19" i="1" s="1"/>
  <c r="B11" i="23"/>
  <c r="I18" i="1" s="1"/>
  <c r="B10" i="24"/>
  <c r="I16" i="1" s="1"/>
  <c r="B11" i="25"/>
  <c r="I13" i="1" s="1"/>
  <c r="B12" i="27"/>
  <c r="I14" i="1" s="1"/>
  <c r="B10" i="28"/>
  <c r="I24" i="1" s="1"/>
  <c r="B14" i="29"/>
  <c r="I12" i="1" s="1"/>
  <c r="B16" i="30"/>
  <c r="I11" i="1" s="1"/>
  <c r="B11" i="4"/>
  <c r="I36" i="1" s="1"/>
  <c r="B11" i="31"/>
  <c r="I10" i="1" s="1"/>
  <c r="B17" i="33"/>
  <c r="I8" i="1" s="1"/>
  <c r="B13" i="34"/>
  <c r="I7" i="1" s="1"/>
  <c r="B15" i="37"/>
  <c r="I4" i="1" s="1"/>
  <c r="B29" i="39"/>
  <c r="I41" i="1" s="1"/>
  <c r="B33" i="40"/>
  <c r="I42" i="1" s="1"/>
  <c r="B13" i="5"/>
  <c r="I37" i="1" s="1"/>
  <c r="B25" i="41"/>
  <c r="I43" i="1" s="1"/>
  <c r="B45" i="7"/>
  <c r="I39" i="1" s="1"/>
  <c r="B17" i="9"/>
  <c r="I33" i="1" s="1"/>
  <c r="I44" i="1" l="1"/>
  <c r="E3" i="49"/>
  <c r="D33" i="28"/>
  <c r="C25" i="49" s="1"/>
  <c r="D81" i="40"/>
  <c r="C43" i="49" s="1"/>
  <c r="D32" i="15"/>
  <c r="C26" i="49" s="1"/>
  <c r="D36" i="6"/>
  <c r="D34" i="4"/>
  <c r="C37" i="49" s="1"/>
  <c r="D34" i="26"/>
  <c r="C16" i="49" s="1"/>
  <c r="D34" i="25"/>
  <c r="C14" i="49" s="1"/>
  <c r="D33" i="24"/>
  <c r="C17" i="49" s="1"/>
  <c r="D35" i="19"/>
  <c r="C18" i="49" s="1"/>
  <c r="J32" i="15"/>
  <c r="G26" i="49" s="1"/>
  <c r="D67" i="41"/>
  <c r="C44" i="49" s="1"/>
  <c r="D42" i="35"/>
  <c r="C7" i="49" s="1"/>
  <c r="D34" i="16"/>
  <c r="C27" i="49" s="1"/>
  <c r="J36" i="5"/>
  <c r="G38" i="49" s="1"/>
  <c r="I45" i="52"/>
  <c r="J49" i="33"/>
  <c r="G9" i="49" s="1"/>
  <c r="J67" i="41"/>
  <c r="G44" i="49" s="1"/>
  <c r="D106" i="38"/>
  <c r="C41" i="49" s="1"/>
  <c r="J106" i="38"/>
  <c r="G41" i="49" s="1"/>
  <c r="D62" i="36"/>
  <c r="C6" i="49" s="1"/>
  <c r="J62" i="36"/>
  <c r="G6" i="49" s="1"/>
  <c r="J42" i="35"/>
  <c r="G7" i="49" s="1"/>
  <c r="J36" i="34"/>
  <c r="G8" i="49" s="1"/>
  <c r="D36" i="34"/>
  <c r="C8" i="49" s="1"/>
  <c r="J38" i="31"/>
  <c r="G11" i="49" s="1"/>
  <c r="J43" i="30"/>
  <c r="G12" i="49" s="1"/>
  <c r="J39" i="29"/>
  <c r="G13" i="49" s="1"/>
  <c r="D39" i="29"/>
  <c r="C13" i="49" s="1"/>
  <c r="J33" i="28"/>
  <c r="G25" i="49" s="1"/>
  <c r="D35" i="27"/>
  <c r="C15" i="49" s="1"/>
  <c r="J35" i="27"/>
  <c r="G15" i="49" s="1"/>
  <c r="J34" i="26"/>
  <c r="G16" i="49" s="1"/>
  <c r="J34" i="25"/>
  <c r="G14" i="49" s="1"/>
  <c r="J33" i="24"/>
  <c r="G17" i="49" s="1"/>
  <c r="J34" i="23"/>
  <c r="G19" i="49" s="1"/>
  <c r="D34" i="23"/>
  <c r="C19" i="49" s="1"/>
  <c r="J35" i="22"/>
  <c r="G20" i="49" s="1"/>
  <c r="D35" i="22"/>
  <c r="C20" i="49" s="1"/>
  <c r="J35" i="21"/>
  <c r="G21" i="49" s="1"/>
  <c r="D35" i="21"/>
  <c r="C21" i="49" s="1"/>
  <c r="D33" i="20"/>
  <c r="C22" i="49" s="1"/>
  <c r="J33" i="20"/>
  <c r="G22" i="49" s="1"/>
  <c r="J35" i="19"/>
  <c r="G18" i="49" s="1"/>
  <c r="J33" i="18"/>
  <c r="G23" i="49" s="1"/>
  <c r="D33" i="18"/>
  <c r="C23" i="49" s="1"/>
  <c r="J33" i="17"/>
  <c r="G24" i="49" s="1"/>
  <c r="D33" i="17"/>
  <c r="C24" i="49" s="1"/>
  <c r="J34" i="16"/>
  <c r="G27" i="49" s="1"/>
  <c r="J35" i="14"/>
  <c r="G28" i="49" s="1"/>
  <c r="J36" i="13"/>
  <c r="G30" i="49" s="1"/>
  <c r="D36" i="13"/>
  <c r="C30" i="49" s="1"/>
  <c r="J36" i="12"/>
  <c r="G29" i="49" s="1"/>
  <c r="D36" i="12"/>
  <c r="C29" i="49" s="1"/>
  <c r="J39" i="10"/>
  <c r="G33" i="49" s="1"/>
  <c r="D39" i="10"/>
  <c r="C33" i="49" s="1"/>
  <c r="J46" i="9"/>
  <c r="G34" i="49" s="1"/>
  <c r="D46" i="9"/>
  <c r="C34" i="49" s="1"/>
  <c r="J34" i="8"/>
  <c r="G31" i="49" s="1"/>
  <c r="D34" i="8"/>
  <c r="C31" i="49" s="1"/>
  <c r="C40" i="49"/>
  <c r="J36" i="6"/>
  <c r="G39" i="49" s="1"/>
  <c r="D36" i="5"/>
  <c r="C38" i="49" s="1"/>
  <c r="J34" i="4"/>
  <c r="G37" i="49" s="1"/>
  <c r="J103" i="7"/>
  <c r="G40" i="49" s="1"/>
  <c r="J32" i="3"/>
  <c r="G36" i="49" s="1"/>
  <c r="D32" i="2"/>
  <c r="D4" i="1"/>
  <c r="E4" i="1" s="1"/>
  <c r="D5" i="1" s="1"/>
  <c r="E5" i="1" s="1"/>
  <c r="D6" i="1" s="1"/>
  <c r="E6" i="1" s="1"/>
  <c r="D7" i="1" s="1"/>
  <c r="E7" i="1" s="1"/>
  <c r="D8" i="1" s="1"/>
  <c r="E8" i="1" s="1"/>
  <c r="D9" i="1" s="1"/>
  <c r="E9" i="1" s="1"/>
  <c r="D10" i="1" s="1"/>
  <c r="E10" i="1" s="1"/>
  <c r="J32" i="2"/>
  <c r="D39" i="11"/>
  <c r="C32" i="49" s="1"/>
  <c r="D32" i="3"/>
  <c r="C36" i="49" s="1"/>
  <c r="D42" i="32"/>
  <c r="C10" i="49" s="1"/>
  <c r="J42" i="32"/>
  <c r="G10" i="49" s="1"/>
  <c r="J39" i="11"/>
  <c r="G32" i="49" s="1"/>
  <c r="J83" i="39"/>
  <c r="G42" i="49" s="1"/>
  <c r="G3" i="49"/>
  <c r="J81" i="40"/>
  <c r="G43" i="49" s="1"/>
  <c r="C35" i="49" l="1"/>
  <c r="G35" i="49"/>
  <c r="C39" i="49"/>
  <c r="D11" i="1"/>
  <c r="E11" i="1" s="1"/>
  <c r="D12" i="1" l="1"/>
  <c r="E12" i="1" s="1"/>
  <c r="D13" i="1" s="1"/>
  <c r="E13" i="1" l="1"/>
  <c r="D14" i="1" l="1"/>
  <c r="E14" i="1" s="1"/>
  <c r="D15" i="1" l="1"/>
  <c r="E15" i="1" s="1"/>
  <c r="D16" i="1" l="1"/>
  <c r="E16" i="1" s="1"/>
  <c r="D17" i="1" l="1"/>
  <c r="E17" i="1" s="1"/>
  <c r="D18" i="1" l="1"/>
  <c r="E18" i="1" s="1"/>
  <c r="D19" i="1" l="1"/>
  <c r="E19" i="1" s="1"/>
  <c r="D20" i="1" l="1"/>
  <c r="E20" i="1" s="1"/>
  <c r="D21" i="1" l="1"/>
  <c r="E21" i="1" s="1"/>
  <c r="D22" i="1" l="1"/>
  <c r="E22" i="1" s="1"/>
  <c r="D23" i="1" l="1"/>
  <c r="E23" i="1" s="1"/>
  <c r="D24" i="1" l="1"/>
  <c r="E24" i="1" s="1"/>
  <c r="D25" i="1" l="1"/>
  <c r="E25" i="1" s="1"/>
  <c r="D26" i="1" l="1"/>
  <c r="E26" i="1" s="1"/>
  <c r="D27" i="1" l="1"/>
  <c r="E27" i="1" s="1"/>
  <c r="D28" i="1" l="1"/>
  <c r="E28" i="1" s="1"/>
  <c r="D29" i="1" l="1"/>
  <c r="E29" i="1" s="1"/>
  <c r="D30" i="1" l="1"/>
  <c r="E30" i="1" s="1"/>
  <c r="D31" i="1" l="1"/>
  <c r="E31" i="1" s="1"/>
  <c r="D32" i="1" l="1"/>
  <c r="E32" i="1" s="1"/>
  <c r="D33" i="1" l="1"/>
  <c r="E33" i="1" s="1"/>
  <c r="D34" i="1" l="1"/>
  <c r="E34" i="1" s="1"/>
  <c r="D35" i="1" l="1"/>
  <c r="E35" i="1" s="1"/>
  <c r="D36" i="1" l="1"/>
  <c r="E36" i="1" s="1"/>
  <c r="D37" i="1" l="1"/>
  <c r="E37" i="1" s="1"/>
  <c r="D38" i="1" l="1"/>
  <c r="E38" i="1" s="1"/>
  <c r="D39" i="1" l="1"/>
  <c r="E39" i="1" s="1"/>
  <c r="D40" i="1" l="1"/>
  <c r="E40" i="1" s="1"/>
  <c r="D41" i="1" l="1"/>
  <c r="E41" i="1" s="1"/>
  <c r="D42" i="1" l="1"/>
  <c r="E42" i="1" s="1"/>
  <c r="D43" i="1" s="1"/>
  <c r="E43" i="1" l="1"/>
  <c r="E5" i="37" s="1"/>
  <c r="D47" i="1" l="1"/>
  <c r="D4" i="49" s="1"/>
  <c r="E4" i="49" s="1"/>
  <c r="D44" i="37"/>
  <c r="C5" i="49" s="1"/>
  <c r="C45" i="49" s="1"/>
  <c r="J5" i="37"/>
  <c r="J44" i="37" s="1"/>
  <c r="G5" i="49" s="1"/>
  <c r="F5" i="37"/>
  <c r="E6" i="37" s="1"/>
  <c r="F6" i="37" s="1"/>
  <c r="E7" i="37" s="1"/>
  <c r="F7" i="37" s="1"/>
  <c r="E8" i="37" s="1"/>
  <c r="F8" i="37" s="1"/>
  <c r="E9" i="37" s="1"/>
  <c r="F9" i="37" s="1"/>
  <c r="E10" i="37" s="1"/>
  <c r="F10" i="37" s="1"/>
  <c r="E11" i="37" s="1"/>
  <c r="F11" i="37" s="1"/>
  <c r="E12" i="37" s="1"/>
  <c r="F12" i="37" s="1"/>
  <c r="E13" i="37" s="1"/>
  <c r="F13" i="37" s="1"/>
  <c r="E14" i="37" s="1"/>
  <c r="F14" i="37" s="1"/>
  <c r="E19" i="37" s="1"/>
  <c r="F19" i="37" s="1"/>
  <c r="E20" i="37" s="1"/>
  <c r="F20" i="37" s="1"/>
  <c r="E21" i="37" s="1"/>
  <c r="F21" i="37" s="1"/>
  <c r="E24" i="37" s="1"/>
  <c r="F24" i="37" s="1"/>
  <c r="E27" i="37" s="1"/>
  <c r="F27" i="37" s="1"/>
  <c r="E30" i="37" s="1"/>
  <c r="F30" i="37" s="1"/>
  <c r="E31" i="37" s="1"/>
  <c r="F31" i="37" s="1"/>
  <c r="E32" i="37" s="1"/>
  <c r="F32" i="37" s="1"/>
  <c r="E33" i="37" s="1"/>
  <c r="F33" i="37" s="1"/>
  <c r="E34" i="37" s="1"/>
  <c r="F34" i="37" s="1"/>
  <c r="E35" i="37" s="1"/>
  <c r="F35" i="37" s="1"/>
  <c r="E36" i="37" s="1"/>
  <c r="F36" i="37" s="1"/>
  <c r="E37" i="37" s="1"/>
  <c r="F37" i="37" s="1"/>
  <c r="E40" i="37" s="1"/>
  <c r="F40" i="37" s="1"/>
  <c r="E41" i="37" s="1"/>
  <c r="F41" i="37" s="1"/>
  <c r="D47" i="37" l="1"/>
  <c r="D5" i="49" s="1"/>
  <c r="E5" i="36"/>
  <c r="F5" i="36" s="1"/>
  <c r="E6" i="36" s="1"/>
  <c r="F6" i="36" s="1"/>
  <c r="E7" i="36" s="1"/>
  <c r="F7" i="36" s="1"/>
  <c r="E8" i="36" s="1"/>
  <c r="F8" i="36" s="1"/>
  <c r="E9" i="36" s="1"/>
  <c r="F9" i="36" s="1"/>
  <c r="E10" i="36" s="1"/>
  <c r="F10" i="36" s="1"/>
  <c r="E11" i="36" s="1"/>
  <c r="F11" i="36" s="1"/>
  <c r="E12" i="36" s="1"/>
  <c r="F12" i="36" s="1"/>
  <c r="E13" i="36" s="1"/>
  <c r="F13" i="36" s="1"/>
  <c r="E14" i="36" s="1"/>
  <c r="F14" i="36" s="1"/>
  <c r="E15" i="36" s="1"/>
  <c r="F15" i="36" s="1"/>
  <c r="E16" i="36" s="1"/>
  <c r="F16" i="36" s="1"/>
  <c r="E17" i="36" s="1"/>
  <c r="F17" i="36" s="1"/>
  <c r="E18" i="36" s="1"/>
  <c r="F18" i="36" s="1"/>
  <c r="E19" i="36" s="1"/>
  <c r="F19" i="36" s="1"/>
  <c r="E24" i="36" s="1"/>
  <c r="F24" i="36" s="1"/>
  <c r="E25" i="36" s="1"/>
  <c r="F25" i="36" s="1"/>
  <c r="E26" i="36" s="1"/>
  <c r="F26" i="36" s="1"/>
  <c r="E29" i="36" s="1"/>
  <c r="F29" i="36" s="1"/>
  <c r="E32" i="36" s="1"/>
  <c r="F32" i="36" s="1"/>
  <c r="E35" i="36" s="1"/>
  <c r="F35" i="36" s="1"/>
  <c r="E36" i="36" s="1"/>
  <c r="F36" i="36" s="1"/>
  <c r="E37" i="36" s="1"/>
  <c r="F37" i="36" s="1"/>
  <c r="E38" i="36" s="1"/>
  <c r="F38" i="36" s="1"/>
  <c r="E39" i="36" s="1"/>
  <c r="F39" i="36" s="1"/>
  <c r="E40" i="36" s="1"/>
  <c r="F40" i="36" s="1"/>
  <c r="E41" i="36" s="1"/>
  <c r="F41" i="36" s="1"/>
  <c r="E42" i="36" s="1"/>
  <c r="F42" i="36" s="1"/>
  <c r="E43" i="36" s="1"/>
  <c r="F43" i="36" s="1"/>
  <c r="E44" i="36" s="1"/>
  <c r="F44" i="36" s="1"/>
  <c r="E45" i="36" s="1"/>
  <c r="F45" i="36" s="1"/>
  <c r="E46" i="36" s="1"/>
  <c r="F46" i="36" s="1"/>
  <c r="E47" i="36" s="1"/>
  <c r="F47" i="36" s="1"/>
  <c r="E48" i="36" s="1"/>
  <c r="F48" i="36" s="1"/>
  <c r="E49" i="36" s="1"/>
  <c r="F49" i="36" s="1"/>
  <c r="F51" i="36" s="1"/>
  <c r="E52" i="36" s="1"/>
  <c r="F52" i="36" s="1"/>
  <c r="E53" i="36" s="1"/>
  <c r="F53" i="36" s="1"/>
  <c r="E54" i="36" s="1"/>
  <c r="F54" i="36" s="1"/>
  <c r="E55" i="36" s="1"/>
  <c r="F55" i="36" s="1"/>
  <c r="E58" i="36" s="1"/>
  <c r="F58" i="36" s="1"/>
  <c r="E59" i="36" s="1"/>
  <c r="F59" i="36" s="1"/>
  <c r="D65" i="36" l="1"/>
  <c r="D6" i="49" s="1"/>
  <c r="E6" i="49" s="1"/>
  <c r="E5" i="35"/>
  <c r="F5" i="35" s="1"/>
  <c r="E6" i="35" s="1"/>
  <c r="F6" i="35" s="1"/>
  <c r="E7" i="35" s="1"/>
  <c r="F7" i="35" s="1"/>
  <c r="E8" i="35" s="1"/>
  <c r="F8" i="35" s="1"/>
  <c r="E9" i="35" s="1"/>
  <c r="F9" i="35" s="1"/>
  <c r="E10" i="35" s="1"/>
  <c r="F10" i="35" s="1"/>
  <c r="E11" i="35" s="1"/>
  <c r="F11" i="35" s="1"/>
  <c r="E12" i="35" s="1"/>
  <c r="F12" i="35" s="1"/>
  <c r="E13" i="35" s="1"/>
  <c r="F13" i="35" s="1"/>
  <c r="E14" i="35" s="1"/>
  <c r="F14" i="35" s="1"/>
  <c r="E19" i="35" s="1"/>
  <c r="F19" i="35" s="1"/>
  <c r="E20" i="35" s="1"/>
  <c r="F20" i="35" s="1"/>
  <c r="E21" i="35" s="1"/>
  <c r="F21" i="35" s="1"/>
  <c r="E24" i="35" s="1"/>
  <c r="F24" i="35" s="1"/>
  <c r="E27" i="35" s="1"/>
  <c r="F27" i="35" s="1"/>
  <c r="E30" i="35" s="1"/>
  <c r="F30" i="35" s="1"/>
  <c r="E31" i="35" s="1"/>
  <c r="F31" i="35" s="1"/>
  <c r="E32" i="35" s="1"/>
  <c r="F32" i="35" s="1"/>
  <c r="E33" i="35" s="1"/>
  <c r="F33" i="35" s="1"/>
  <c r="E34" i="35" s="1"/>
  <c r="F34" i="35" s="1"/>
  <c r="E35" i="35" s="1"/>
  <c r="F35" i="35" s="1"/>
  <c r="E38" i="35" s="1"/>
  <c r="F38" i="35" s="1"/>
  <c r="E39" i="35" s="1"/>
  <c r="F39" i="35" s="1"/>
  <c r="E5" i="49"/>
  <c r="D45" i="35" l="1"/>
  <c r="D7" i="49" s="1"/>
  <c r="E5" i="34"/>
  <c r="F5" i="34" s="1"/>
  <c r="E6" i="34" s="1"/>
  <c r="F6" i="34" s="1"/>
  <c r="E7" i="34" s="1"/>
  <c r="F7" i="34" s="1"/>
  <c r="E8" i="34" s="1"/>
  <c r="F8" i="34" s="1"/>
  <c r="E9" i="34" s="1"/>
  <c r="F9" i="34" s="1"/>
  <c r="E10" i="34" s="1"/>
  <c r="F10" i="34" s="1"/>
  <c r="E11" i="34" s="1"/>
  <c r="F11" i="34" s="1"/>
  <c r="E12" i="34" s="1"/>
  <c r="F12" i="34" s="1"/>
  <c r="E17" i="34" s="1"/>
  <c r="F17" i="34" s="1"/>
  <c r="E18" i="34" s="1"/>
  <c r="F18" i="34" s="1"/>
  <c r="E19" i="34" s="1"/>
  <c r="F19" i="34" s="1"/>
  <c r="E22" i="34" s="1"/>
  <c r="F22" i="34" s="1"/>
  <c r="E25" i="34" s="1"/>
  <c r="F25" i="34" s="1"/>
  <c r="E28" i="34" s="1"/>
  <c r="F28" i="34" s="1"/>
  <c r="E29" i="34" s="1"/>
  <c r="F29" i="34" s="1"/>
  <c r="E32" i="34" s="1"/>
  <c r="F32" i="34" s="1"/>
  <c r="E33" i="34" s="1"/>
  <c r="F33" i="34" s="1"/>
  <c r="D39" i="34" l="1"/>
  <c r="D8" i="49" s="1"/>
  <c r="E8" i="49" s="1"/>
  <c r="E5" i="33"/>
  <c r="F5" i="33" s="1"/>
  <c r="E6" i="33" s="1"/>
  <c r="F6" i="33" s="1"/>
  <c r="E7" i="33" s="1"/>
  <c r="F7" i="33" s="1"/>
  <c r="E8" i="33" s="1"/>
  <c r="F8" i="33" s="1"/>
  <c r="E9" i="33" s="1"/>
  <c r="F9" i="33" s="1"/>
  <c r="E10" i="33" s="1"/>
  <c r="F10" i="33" s="1"/>
  <c r="E11" i="33" s="1"/>
  <c r="F11" i="33" s="1"/>
  <c r="E12" i="33" s="1"/>
  <c r="F12" i="33" s="1"/>
  <c r="E13" i="33" s="1"/>
  <c r="F13" i="33" s="1"/>
  <c r="E14" i="33" s="1"/>
  <c r="F14" i="33" s="1"/>
  <c r="E15" i="33" s="1"/>
  <c r="F15" i="33" s="1"/>
  <c r="E16" i="33" s="1"/>
  <c r="F16" i="33" s="1"/>
  <c r="E21" i="33" s="1"/>
  <c r="F21" i="33" s="1"/>
  <c r="E22" i="33" s="1"/>
  <c r="F22" i="33" s="1"/>
  <c r="E23" i="33" s="1"/>
  <c r="F23" i="33" s="1"/>
  <c r="E26" i="33" s="1"/>
  <c r="F26" i="33" s="1"/>
  <c r="E27" i="33" s="1"/>
  <c r="F27" i="33" s="1"/>
  <c r="E28" i="33" s="1"/>
  <c r="F28" i="33" s="1"/>
  <c r="E31" i="33" s="1"/>
  <c r="F31" i="33" s="1"/>
  <c r="E34" i="33" s="1"/>
  <c r="F34" i="33" s="1"/>
  <c r="E35" i="33" s="1"/>
  <c r="F35" i="33" s="1"/>
  <c r="E36" i="33" s="1"/>
  <c r="F36" i="33" s="1"/>
  <c r="E37" i="33" s="1"/>
  <c r="F37" i="33" s="1"/>
  <c r="E38" i="33" s="1"/>
  <c r="F38" i="33" s="1"/>
  <c r="E39" i="33" s="1"/>
  <c r="F39" i="33" s="1"/>
  <c r="E40" i="33" s="1"/>
  <c r="F40" i="33" s="1"/>
  <c r="E41" i="33" s="1"/>
  <c r="F41" i="33" s="1"/>
  <c r="E42" i="33" s="1"/>
  <c r="F42" i="33" s="1"/>
  <c r="E45" i="33" s="1"/>
  <c r="F45" i="33" s="1"/>
  <c r="E46" i="33" s="1"/>
  <c r="F46" i="33" s="1"/>
  <c r="E7" i="49"/>
  <c r="D52" i="33" l="1"/>
  <c r="D9" i="49" s="1"/>
  <c r="E5" i="32"/>
  <c r="F5" i="32" s="1"/>
  <c r="E6" i="32" s="1"/>
  <c r="F6" i="32" s="1"/>
  <c r="E7" i="32" s="1"/>
  <c r="F7" i="32" s="1"/>
  <c r="E8" i="32" s="1"/>
  <c r="F8" i="32" s="1"/>
  <c r="E9" i="32" s="1"/>
  <c r="F9" i="32" s="1"/>
  <c r="E10" i="32" s="1"/>
  <c r="F10" i="32" s="1"/>
  <c r="E11" i="32" s="1"/>
  <c r="F11" i="32" s="1"/>
  <c r="E12" i="32" s="1"/>
  <c r="F12" i="32" s="1"/>
  <c r="E13" i="32" s="1"/>
  <c r="F13" i="32" s="1"/>
  <c r="E18" i="32" s="1"/>
  <c r="F18" i="32" s="1"/>
  <c r="E19" i="32" s="1"/>
  <c r="F19" i="32" s="1"/>
  <c r="E20" i="32" s="1"/>
  <c r="F20" i="32" s="1"/>
  <c r="E23" i="32" s="1"/>
  <c r="F23" i="32" s="1"/>
  <c r="E24" i="32" s="1"/>
  <c r="F24" i="32" s="1"/>
  <c r="E25" i="32" s="1"/>
  <c r="F25" i="32" s="1"/>
  <c r="E28" i="32" s="1"/>
  <c r="F28" i="32" s="1"/>
  <c r="E31" i="32" s="1"/>
  <c r="F31" i="32" s="1"/>
  <c r="E32" i="32" s="1"/>
  <c r="F32" i="32" s="1"/>
  <c r="E33" i="32" l="1"/>
  <c r="F33" i="32" s="1"/>
  <c r="E34" i="32" s="1"/>
  <c r="F34" i="32" s="1"/>
  <c r="E35" i="32" s="1"/>
  <c r="F35" i="32" s="1"/>
  <c r="E38" i="32" s="1"/>
  <c r="F38" i="32" s="1"/>
  <c r="E39" i="32" s="1"/>
  <c r="F39" i="32" s="1"/>
  <c r="E9" i="49"/>
  <c r="D45" i="32" l="1"/>
  <c r="D10" i="49" s="1"/>
  <c r="E10" i="49" s="1"/>
  <c r="E5" i="31"/>
  <c r="F5" i="31" s="1"/>
  <c r="E6" i="31" s="1"/>
  <c r="F6" i="31" s="1"/>
  <c r="E7" i="31" s="1"/>
  <c r="F7" i="31" s="1"/>
  <c r="E8" i="31" s="1"/>
  <c r="F8" i="31" s="1"/>
  <c r="E9" i="31" s="1"/>
  <c r="F9" i="31" s="1"/>
  <c r="E10" i="31" s="1"/>
  <c r="F10" i="31" s="1"/>
  <c r="E15" i="31" s="1"/>
  <c r="F15" i="31" s="1"/>
  <c r="E16" i="31" s="1"/>
  <c r="F16" i="31" s="1"/>
  <c r="E17" i="31" s="1"/>
  <c r="F17" i="31" s="1"/>
  <c r="E20" i="31" s="1"/>
  <c r="F20" i="31" s="1"/>
  <c r="E21" i="31" s="1"/>
  <c r="F21" i="31" s="1"/>
  <c r="E22" i="31" s="1"/>
  <c r="F22" i="31" s="1"/>
  <c r="E25" i="31" s="1"/>
  <c r="F25" i="31" s="1"/>
  <c r="E28" i="31" s="1"/>
  <c r="F28" i="31" s="1"/>
  <c r="E29" i="31" s="1"/>
  <c r="F29" i="31" s="1"/>
  <c r="E30" i="31" s="1"/>
  <c r="F30" i="31" s="1"/>
  <c r="E31" i="31" s="1"/>
  <c r="F31" i="31" s="1"/>
  <c r="E34" i="31" s="1"/>
  <c r="F34" i="31" s="1"/>
  <c r="E35" i="31" s="1"/>
  <c r="F35" i="31" s="1"/>
  <c r="D41" i="31" l="1"/>
  <c r="D11" i="49" s="1"/>
  <c r="E11" i="49" s="1"/>
  <c r="E5" i="30"/>
  <c r="F5" i="30" s="1"/>
  <c r="E6" i="30" s="1"/>
  <c r="F6" i="30" s="1"/>
  <c r="E7" i="30" s="1"/>
  <c r="F7" i="30" s="1"/>
  <c r="E8" i="30" s="1"/>
  <c r="F8" i="30" s="1"/>
  <c r="E9" i="30" s="1"/>
  <c r="F9" i="30" s="1"/>
  <c r="E10" i="30" s="1"/>
  <c r="F10" i="30" s="1"/>
  <c r="E11" i="30" s="1"/>
  <c r="F11" i="30" s="1"/>
  <c r="E12" i="30" s="1"/>
  <c r="F12" i="30" s="1"/>
  <c r="E13" i="30" s="1"/>
  <c r="F13" i="30" s="1"/>
  <c r="E14" i="30" s="1"/>
  <c r="F14" i="30" s="1"/>
  <c r="E15" i="30" s="1"/>
  <c r="F15" i="30" s="1"/>
  <c r="E20" i="30" s="1"/>
  <c r="F20" i="30" s="1"/>
  <c r="E21" i="30" s="1"/>
  <c r="F21" i="30" s="1"/>
  <c r="E22" i="30" s="1"/>
  <c r="F22" i="30" s="1"/>
  <c r="E25" i="30" s="1"/>
  <c r="F25" i="30" s="1"/>
  <c r="E26" i="30" s="1"/>
  <c r="F26" i="30" s="1"/>
  <c r="E27" i="30" s="1"/>
  <c r="F27" i="30" s="1"/>
  <c r="E30" i="30" s="1"/>
  <c r="F30" i="30" s="1"/>
  <c r="E33" i="30" s="1"/>
  <c r="F33" i="30" s="1"/>
  <c r="E34" i="30" s="1"/>
  <c r="F34" i="30" s="1"/>
  <c r="F36" i="30" l="1"/>
  <c r="E39" i="30" s="1"/>
  <c r="F39" i="30" s="1"/>
  <c r="E40" i="30" s="1"/>
  <c r="F40" i="30" s="1"/>
  <c r="D46" i="30" s="1"/>
  <c r="E35" i="30"/>
  <c r="F35" i="30" s="1"/>
  <c r="D12" i="49" l="1"/>
  <c r="E12" i="49" s="1"/>
  <c r="E5" i="29"/>
  <c r="F5" i="29" s="1"/>
  <c r="E6" i="29" s="1"/>
  <c r="F6" i="29" s="1"/>
  <c r="E7" i="29" s="1"/>
  <c r="F7" i="29" s="1"/>
  <c r="E8" i="29" s="1"/>
  <c r="F8" i="29" s="1"/>
  <c r="E9" i="29" s="1"/>
  <c r="F9" i="29" s="1"/>
  <c r="E10" i="29" s="1"/>
  <c r="F10" i="29" s="1"/>
  <c r="E11" i="29" s="1"/>
  <c r="F11" i="29" s="1"/>
  <c r="E12" i="29" s="1"/>
  <c r="F12" i="29" s="1"/>
  <c r="E13" i="29" s="1"/>
  <c r="F13" i="29" s="1"/>
  <c r="E19" i="29" s="1"/>
  <c r="F19" i="29" s="1"/>
  <c r="E20" i="29" s="1"/>
  <c r="F20" i="29" s="1"/>
  <c r="E21" i="29" s="1"/>
  <c r="F21" i="29" s="1"/>
  <c r="E22" i="29" l="1"/>
  <c r="F22" i="29" s="1"/>
  <c r="E25" i="29" s="1"/>
  <c r="F25" i="29" s="1"/>
  <c r="E28" i="29" s="1"/>
  <c r="F28" i="29" s="1"/>
  <c r="E31" i="29" s="1"/>
  <c r="F31" i="29" s="1"/>
  <c r="E32" i="29" s="1"/>
  <c r="F32" i="29" s="1"/>
  <c r="E35" i="29" s="1"/>
  <c r="F35" i="29" s="1"/>
  <c r="E36" i="29" s="1"/>
  <c r="F36" i="29" s="1"/>
  <c r="D42" i="29" l="1"/>
  <c r="D13" i="49" s="1"/>
  <c r="E13" i="49" s="1"/>
  <c r="E5" i="25"/>
  <c r="F5" i="25" s="1"/>
  <c r="E6" i="25" s="1"/>
  <c r="F6" i="25" s="1"/>
  <c r="E7" i="25" s="1"/>
  <c r="F7" i="25" s="1"/>
  <c r="E8" i="25" s="1"/>
  <c r="F8" i="25" s="1"/>
  <c r="E9" i="25" s="1"/>
  <c r="F9" i="25" s="1"/>
  <c r="E10" i="25" s="1"/>
  <c r="F10" i="25" s="1"/>
  <c r="E15" i="25" s="1"/>
  <c r="F15" i="25" s="1"/>
  <c r="E16" i="25" s="1"/>
  <c r="F16" i="25" s="1"/>
  <c r="E17" i="25" s="1"/>
  <c r="F17" i="25" s="1"/>
  <c r="E20" i="25" s="1"/>
  <c r="F20" i="25" s="1"/>
  <c r="E23" i="25" s="1"/>
  <c r="F23" i="25" s="1"/>
  <c r="E26" i="25" s="1"/>
  <c r="F26" i="25" s="1"/>
  <c r="E27" i="25" s="1"/>
  <c r="F27" i="25" s="1"/>
  <c r="E30" i="25" s="1"/>
  <c r="F30" i="25" s="1"/>
  <c r="E31" i="25" s="1"/>
  <c r="F31" i="25" s="1"/>
  <c r="D37" i="25" s="1"/>
  <c r="D14" i="49" s="1"/>
  <c r="E14" i="49" s="1"/>
  <c r="E5" i="27" l="1"/>
  <c r="F5" i="27" s="1"/>
  <c r="E6" i="27" s="1"/>
  <c r="F6" i="27" s="1"/>
  <c r="E7" i="27" s="1"/>
  <c r="F7" i="27" s="1"/>
  <c r="E8" i="27" s="1"/>
  <c r="F8" i="27" s="1"/>
  <c r="E9" i="27" s="1"/>
  <c r="F9" i="27" s="1"/>
  <c r="E10" i="27" s="1"/>
  <c r="F10" i="27" s="1"/>
  <c r="E11" i="27" s="1"/>
  <c r="F11" i="27" s="1"/>
  <c r="E16" i="27" s="1"/>
  <c r="F16" i="27" s="1"/>
  <c r="E17" i="27" s="1"/>
  <c r="F17" i="27" s="1"/>
  <c r="E18" i="27" s="1"/>
  <c r="F18" i="27" s="1"/>
  <c r="E21" i="27" s="1"/>
  <c r="F21" i="27" s="1"/>
  <c r="E24" i="27" s="1"/>
  <c r="F24" i="27" s="1"/>
  <c r="E27" i="27" s="1"/>
  <c r="F27" i="27" s="1"/>
  <c r="E28" i="27" s="1"/>
  <c r="F28" i="27" s="1"/>
  <c r="E31" i="27" s="1"/>
  <c r="F31" i="27" s="1"/>
  <c r="E32" i="27" s="1"/>
  <c r="F32" i="27" s="1"/>
  <c r="E5" i="26" s="1"/>
  <c r="F5" i="26" s="1"/>
  <c r="E6" i="26" s="1"/>
  <c r="F6" i="26" s="1"/>
  <c r="E7" i="26" s="1"/>
  <c r="F7" i="26" s="1"/>
  <c r="E8" i="26" s="1"/>
  <c r="F8" i="26" s="1"/>
  <c r="E9" i="26" s="1"/>
  <c r="F9" i="26" s="1"/>
  <c r="E10" i="26" s="1"/>
  <c r="F10" i="26" s="1"/>
  <c r="E15" i="26" s="1"/>
  <c r="F15" i="26" s="1"/>
  <c r="E16" i="26" s="1"/>
  <c r="F16" i="26" s="1"/>
  <c r="E17" i="26" s="1"/>
  <c r="F17" i="26" s="1"/>
  <c r="E20" i="26" s="1"/>
  <c r="F20" i="26" s="1"/>
  <c r="E23" i="26" s="1"/>
  <c r="F23" i="26" s="1"/>
  <c r="E26" i="26" s="1"/>
  <c r="F26" i="26" s="1"/>
  <c r="E27" i="26" s="1"/>
  <c r="F27" i="26" s="1"/>
  <c r="E30" i="26" s="1"/>
  <c r="F30" i="26" s="1"/>
  <c r="E31" i="26" s="1"/>
  <c r="F31" i="26" s="1"/>
  <c r="D38" i="27" l="1"/>
  <c r="D15" i="49" s="1"/>
  <c r="E15" i="49" s="1"/>
  <c r="E5" i="24"/>
  <c r="F5" i="24" s="1"/>
  <c r="E6" i="24" s="1"/>
  <c r="F6" i="24" s="1"/>
  <c r="E7" i="24" s="1"/>
  <c r="F7" i="24" s="1"/>
  <c r="E8" i="24" s="1"/>
  <c r="F8" i="24" s="1"/>
  <c r="E9" i="24" s="1"/>
  <c r="F9" i="24" s="1"/>
  <c r="E14" i="24" s="1"/>
  <c r="F14" i="24" s="1"/>
  <c r="E15" i="24" s="1"/>
  <c r="F15" i="24" s="1"/>
  <c r="E16" i="24" s="1"/>
  <c r="F16" i="24" s="1"/>
  <c r="E19" i="24" s="1"/>
  <c r="F19" i="24" s="1"/>
  <c r="E22" i="24" s="1"/>
  <c r="F22" i="24" s="1"/>
  <c r="E25" i="24" s="1"/>
  <c r="F25" i="24" s="1"/>
  <c r="E26" i="24" s="1"/>
  <c r="F26" i="24" s="1"/>
  <c r="E29" i="24" s="1"/>
  <c r="F29" i="24" s="1"/>
  <c r="E30" i="24" s="1"/>
  <c r="F30" i="24" s="1"/>
  <c r="D37" i="26"/>
  <c r="D16" i="49" s="1"/>
  <c r="E16" i="49" s="1"/>
  <c r="E5" i="19" l="1"/>
  <c r="F5" i="19" s="1"/>
  <c r="E6" i="19" s="1"/>
  <c r="F6" i="19" s="1"/>
  <c r="E7" i="19" s="1"/>
  <c r="F7" i="19" s="1"/>
  <c r="E8" i="19" s="1"/>
  <c r="F8" i="19" s="1"/>
  <c r="E9" i="19" s="1"/>
  <c r="F9" i="19" s="1"/>
  <c r="E10" i="19" s="1"/>
  <c r="F10" i="19" s="1"/>
  <c r="E11" i="19" s="1"/>
  <c r="F11" i="19" s="1"/>
  <c r="E16" i="19" s="1"/>
  <c r="F16" i="19" s="1"/>
  <c r="E17" i="19" s="1"/>
  <c r="F17" i="19" s="1"/>
  <c r="E18" i="19" s="1"/>
  <c r="F18" i="19" s="1"/>
  <c r="E21" i="19" s="1"/>
  <c r="F21" i="19" s="1"/>
  <c r="E24" i="19" s="1"/>
  <c r="F24" i="19" s="1"/>
  <c r="E27" i="19" s="1"/>
  <c r="F27" i="19" s="1"/>
  <c r="E28" i="19" s="1"/>
  <c r="F28" i="19" s="1"/>
  <c r="E31" i="19" s="1"/>
  <c r="F31" i="19" s="1"/>
  <c r="E32" i="19" s="1"/>
  <c r="F32" i="19" s="1"/>
  <c r="D36" i="24"/>
  <c r="D17" i="49" s="1"/>
  <c r="E17" i="49" s="1"/>
  <c r="E5" i="23" l="1"/>
  <c r="F5" i="23" s="1"/>
  <c r="E6" i="23" s="1"/>
  <c r="F6" i="23" s="1"/>
  <c r="E7" i="23" s="1"/>
  <c r="F7" i="23" s="1"/>
  <c r="E8" i="23" s="1"/>
  <c r="F8" i="23" s="1"/>
  <c r="E9" i="23" s="1"/>
  <c r="F9" i="23" s="1"/>
  <c r="E10" i="23" s="1"/>
  <c r="F10" i="23" s="1"/>
  <c r="E15" i="23" s="1"/>
  <c r="F15" i="23" s="1"/>
  <c r="E16" i="23" s="1"/>
  <c r="F16" i="23" s="1"/>
  <c r="E17" i="23" s="1"/>
  <c r="F17" i="23" s="1"/>
  <c r="E20" i="23" s="1"/>
  <c r="F20" i="23" s="1"/>
  <c r="E23" i="23" s="1"/>
  <c r="F23" i="23" s="1"/>
  <c r="E26" i="23" s="1"/>
  <c r="F26" i="23" s="1"/>
  <c r="E27" i="23" s="1"/>
  <c r="F27" i="23" s="1"/>
  <c r="E30" i="23" s="1"/>
  <c r="F30" i="23" s="1"/>
  <c r="E31" i="23" s="1"/>
  <c r="F31" i="23" s="1"/>
  <c r="D38" i="19"/>
  <c r="D18" i="49" s="1"/>
  <c r="E18" i="49" s="1"/>
  <c r="E5" i="22" l="1"/>
  <c r="F5" i="22" s="1"/>
  <c r="E6" i="22" s="1"/>
  <c r="F6" i="22" s="1"/>
  <c r="E7" i="22" s="1"/>
  <c r="F7" i="22" s="1"/>
  <c r="E8" i="22" s="1"/>
  <c r="F8" i="22" s="1"/>
  <c r="E9" i="22" s="1"/>
  <c r="F9" i="22" s="1"/>
  <c r="E10" i="22" s="1"/>
  <c r="F10" i="22" s="1"/>
  <c r="E11" i="22" s="1"/>
  <c r="F11" i="22" s="1"/>
  <c r="E16" i="22" s="1"/>
  <c r="F16" i="22" s="1"/>
  <c r="E17" i="22" s="1"/>
  <c r="F17" i="22" s="1"/>
  <c r="E18" i="22" s="1"/>
  <c r="F18" i="22" s="1"/>
  <c r="E21" i="22" s="1"/>
  <c r="F21" i="22" s="1"/>
  <c r="E24" i="22" s="1"/>
  <c r="F24" i="22" s="1"/>
  <c r="E27" i="22" s="1"/>
  <c r="F27" i="22" s="1"/>
  <c r="E28" i="22" s="1"/>
  <c r="F28" i="22" s="1"/>
  <c r="E31" i="22" s="1"/>
  <c r="F31" i="22" s="1"/>
  <c r="E32" i="22" s="1"/>
  <c r="F32" i="22" s="1"/>
  <c r="D37" i="23"/>
  <c r="D19" i="49" s="1"/>
  <c r="E19" i="49" s="1"/>
  <c r="E5" i="21" l="1"/>
  <c r="F5" i="21" s="1"/>
  <c r="E6" i="21" s="1"/>
  <c r="F6" i="21" s="1"/>
  <c r="E7" i="21" s="1"/>
  <c r="F7" i="21" s="1"/>
  <c r="E8" i="21" s="1"/>
  <c r="F8" i="21" s="1"/>
  <c r="E9" i="21" s="1"/>
  <c r="F9" i="21" s="1"/>
  <c r="E10" i="21" s="1"/>
  <c r="F10" i="21" s="1"/>
  <c r="E11" i="21" s="1"/>
  <c r="F11" i="21" s="1"/>
  <c r="E16" i="21" s="1"/>
  <c r="F16" i="21" s="1"/>
  <c r="E17" i="21" s="1"/>
  <c r="F17" i="21" s="1"/>
  <c r="E18" i="21" s="1"/>
  <c r="F18" i="21" s="1"/>
  <c r="E21" i="21" s="1"/>
  <c r="F21" i="21" s="1"/>
  <c r="E24" i="21" s="1"/>
  <c r="F24" i="21" s="1"/>
  <c r="E27" i="21" s="1"/>
  <c r="F27" i="21" s="1"/>
  <c r="E28" i="21" s="1"/>
  <c r="F28" i="21" s="1"/>
  <c r="E31" i="21" s="1"/>
  <c r="F31" i="21" s="1"/>
  <c r="E32" i="21" s="1"/>
  <c r="F32" i="21" s="1"/>
  <c r="D38" i="22"/>
  <c r="D20" i="49" s="1"/>
  <c r="E20" i="49" s="1"/>
  <c r="E5" i="20" l="1"/>
  <c r="F5" i="20" s="1"/>
  <c r="E6" i="20" s="1"/>
  <c r="F6" i="20" s="1"/>
  <c r="E7" i="20" s="1"/>
  <c r="F7" i="20" s="1"/>
  <c r="E8" i="20" s="1"/>
  <c r="F8" i="20" s="1"/>
  <c r="E9" i="20" s="1"/>
  <c r="F9" i="20" s="1"/>
  <c r="E14" i="20" s="1"/>
  <c r="F14" i="20" s="1"/>
  <c r="E15" i="20" s="1"/>
  <c r="F15" i="20" s="1"/>
  <c r="E16" i="20" s="1"/>
  <c r="F16" i="20" s="1"/>
  <c r="E19" i="20" s="1"/>
  <c r="F19" i="20" s="1"/>
  <c r="E22" i="20" s="1"/>
  <c r="F22" i="20" s="1"/>
  <c r="E25" i="20" s="1"/>
  <c r="F25" i="20" s="1"/>
  <c r="E26" i="20" s="1"/>
  <c r="F26" i="20" s="1"/>
  <c r="E29" i="20" s="1"/>
  <c r="F29" i="20" s="1"/>
  <c r="E30" i="20" s="1"/>
  <c r="F30" i="20" s="1"/>
  <c r="D38" i="21"/>
  <c r="D21" i="49" s="1"/>
  <c r="E21" i="49" s="1"/>
  <c r="E5" i="18" l="1"/>
  <c r="F5" i="18" s="1"/>
  <c r="E6" i="18" s="1"/>
  <c r="F6" i="18" s="1"/>
  <c r="E7" i="18" s="1"/>
  <c r="F7" i="18" s="1"/>
  <c r="E8" i="18" s="1"/>
  <c r="F8" i="18" s="1"/>
  <c r="E9" i="18" s="1"/>
  <c r="F9" i="18" s="1"/>
  <c r="E14" i="18" s="1"/>
  <c r="F14" i="18" s="1"/>
  <c r="E15" i="18" s="1"/>
  <c r="F15" i="18" s="1"/>
  <c r="E16" i="18" s="1"/>
  <c r="F16" i="18" s="1"/>
  <c r="E19" i="18" s="1"/>
  <c r="F19" i="18" s="1"/>
  <c r="E22" i="18" s="1"/>
  <c r="F22" i="18" s="1"/>
  <c r="E25" i="18" s="1"/>
  <c r="F25" i="18" s="1"/>
  <c r="E26" i="18" s="1"/>
  <c r="F26" i="18" s="1"/>
  <c r="E29" i="18" s="1"/>
  <c r="F29" i="18" s="1"/>
  <c r="E30" i="18" s="1"/>
  <c r="F30" i="18" s="1"/>
  <c r="D36" i="18" s="1"/>
  <c r="D23" i="49" s="1"/>
  <c r="E23" i="49" s="1"/>
  <c r="D36" i="20"/>
  <c r="D22" i="49" s="1"/>
  <c r="E22" i="49" s="1"/>
  <c r="E5" i="17" l="1"/>
  <c r="F5" i="17" s="1"/>
  <c r="E6" i="17" s="1"/>
  <c r="F6" i="17" s="1"/>
  <c r="E7" i="17" s="1"/>
  <c r="F7" i="17" s="1"/>
  <c r="E8" i="17" s="1"/>
  <c r="F8" i="17" s="1"/>
  <c r="E9" i="17" s="1"/>
  <c r="F9" i="17" s="1"/>
  <c r="E14" i="17" s="1"/>
  <c r="F14" i="17" s="1"/>
  <c r="E15" i="17" s="1"/>
  <c r="F15" i="17" s="1"/>
  <c r="E16" i="17" s="1"/>
  <c r="F16" i="17" s="1"/>
  <c r="E19" i="17" s="1"/>
  <c r="F19" i="17" s="1"/>
  <c r="E22" i="17" s="1"/>
  <c r="F22" i="17" s="1"/>
  <c r="E25" i="17" s="1"/>
  <c r="F25" i="17" s="1"/>
  <c r="E26" i="17" s="1"/>
  <c r="F26" i="17" s="1"/>
  <c r="E29" i="17" s="1"/>
  <c r="F29" i="17" s="1"/>
  <c r="E30" i="17" s="1"/>
  <c r="F30" i="17" s="1"/>
  <c r="D36" i="17" s="1"/>
  <c r="D24" i="49" s="1"/>
  <c r="E24" i="49" s="1"/>
  <c r="E5" i="28" l="1"/>
  <c r="F5" i="28" s="1"/>
  <c r="E6" i="28" s="1"/>
  <c r="F6" i="28" s="1"/>
  <c r="E7" i="28" s="1"/>
  <c r="F7" i="28" s="1"/>
  <c r="E8" i="28" s="1"/>
  <c r="F8" i="28" s="1"/>
  <c r="E9" i="28" s="1"/>
  <c r="F9" i="28" s="1"/>
  <c r="E14" i="28" s="1"/>
  <c r="F14" i="28" s="1"/>
  <c r="E15" i="28" s="1"/>
  <c r="F15" i="28" l="1"/>
  <c r="E16" i="28" s="1"/>
  <c r="F16" i="28" s="1"/>
  <c r="E19" i="28" s="1"/>
  <c r="F19" i="28" s="1"/>
  <c r="E22" i="28" s="1"/>
  <c r="F22" i="28" s="1"/>
  <c r="E25" i="28" s="1"/>
  <c r="F25" i="28" s="1"/>
  <c r="E26" i="28" s="1"/>
  <c r="F26" i="28" s="1"/>
  <c r="E29" i="28" s="1"/>
  <c r="F29" i="28" s="1"/>
  <c r="E30" i="28" s="1"/>
  <c r="F30" i="28" s="1"/>
  <c r="D36" i="28" l="1"/>
  <c r="D25" i="49" s="1"/>
  <c r="E25" i="49" s="1"/>
  <c r="E5" i="15"/>
  <c r="F5" i="15" s="1"/>
  <c r="E6" i="15" s="1"/>
  <c r="F6" i="15" s="1"/>
  <c r="E7" i="15" s="1"/>
  <c r="F7" i="15" s="1"/>
  <c r="E8" i="15" s="1"/>
  <c r="F8" i="15" s="1"/>
  <c r="E13" i="15" s="1"/>
  <c r="F13" i="15" s="1"/>
  <c r="E14" i="15" s="1"/>
  <c r="F14" i="15" s="1"/>
  <c r="E15" i="15" s="1"/>
  <c r="F15" i="15" s="1"/>
  <c r="E18" i="15" s="1"/>
  <c r="F18" i="15" s="1"/>
  <c r="E21" i="15" s="1"/>
  <c r="F21" i="15" s="1"/>
  <c r="E24" i="15" s="1"/>
  <c r="F24" i="15" s="1"/>
  <c r="E25" i="15" s="1"/>
  <c r="F25" i="15" s="1"/>
  <c r="E28" i="15" s="1"/>
  <c r="F28" i="15" s="1"/>
  <c r="E29" i="15" s="1"/>
  <c r="F29" i="15" s="1"/>
  <c r="D35" i="15" s="1"/>
  <c r="D26" i="49" s="1"/>
  <c r="E26" i="49" l="1"/>
  <c r="E5" i="16"/>
  <c r="F5" i="16" s="1"/>
  <c r="E6" i="16" s="1"/>
  <c r="F6" i="16" s="1"/>
  <c r="E7" i="16" s="1"/>
  <c r="F7" i="16" s="1"/>
  <c r="E8" i="16" s="1"/>
  <c r="F8" i="16" s="1"/>
  <c r="E9" i="16" s="1"/>
  <c r="F9" i="16" s="1"/>
  <c r="E10" i="16" s="1"/>
  <c r="F10" i="16" s="1"/>
  <c r="E15" i="16" s="1"/>
  <c r="F15" i="16" s="1"/>
  <c r="E16" i="16" s="1"/>
  <c r="F16" i="16" s="1"/>
  <c r="E17" i="16" s="1"/>
  <c r="F17" i="16" s="1"/>
  <c r="E18" i="16" s="1"/>
  <c r="F18" i="16" s="1"/>
  <c r="E20" i="16" s="1"/>
  <c r="F20" i="16" s="1"/>
  <c r="E23" i="16" s="1"/>
  <c r="F23" i="16" s="1"/>
  <c r="E26" i="16" s="1"/>
  <c r="F26" i="16" s="1"/>
  <c r="E27" i="16" s="1"/>
  <c r="F27" i="16" s="1"/>
  <c r="E30" i="16" s="1"/>
  <c r="F30" i="16" s="1"/>
  <c r="E31" i="16" s="1"/>
  <c r="F31" i="16" s="1"/>
  <c r="D37" i="16" s="1"/>
  <c r="D27" i="49" s="1"/>
  <c r="E27" i="49" l="1"/>
  <c r="E5" i="14"/>
  <c r="F5" i="14" s="1"/>
  <c r="E6" i="14" s="1"/>
  <c r="F6" i="14" s="1"/>
  <c r="E7" i="14" s="1"/>
  <c r="F7" i="14" s="1"/>
  <c r="E8" i="14" s="1"/>
  <c r="F8" i="14" s="1"/>
  <c r="E9" i="14" s="1"/>
  <c r="F9" i="14" s="1"/>
  <c r="E10" i="14" s="1"/>
  <c r="F10" i="14" s="1"/>
  <c r="E11" i="14" s="1"/>
  <c r="F11" i="14" s="1"/>
  <c r="E16" i="14" s="1"/>
  <c r="F16" i="14" s="1"/>
  <c r="E17" i="14" s="1"/>
  <c r="F17" i="14" s="1"/>
  <c r="E18" i="14" s="1"/>
  <c r="F18" i="14" s="1"/>
  <c r="E19" i="14" s="1"/>
  <c r="F19" i="14" s="1"/>
  <c r="E21" i="14" s="1"/>
  <c r="F21" i="14" s="1"/>
  <c r="E24" i="14" s="1"/>
  <c r="F24" i="14" s="1"/>
  <c r="E27" i="14" s="1"/>
  <c r="F27" i="14" s="1"/>
  <c r="E28" i="14" s="1"/>
  <c r="F28" i="14" s="1"/>
  <c r="E31" i="14" s="1"/>
  <c r="F31" i="14" s="1"/>
  <c r="E32" i="14" s="1"/>
  <c r="F32" i="14" s="1"/>
  <c r="E5" i="12" s="1"/>
  <c r="F5" i="12" s="1"/>
  <c r="E6" i="12" s="1"/>
  <c r="F6" i="12" s="1"/>
  <c r="E7" i="12" s="1"/>
  <c r="F7" i="12" s="1"/>
  <c r="E8" i="12" s="1"/>
  <c r="F8" i="12" s="1"/>
  <c r="E9" i="12" s="1"/>
  <c r="F9" i="12" s="1"/>
  <c r="E10" i="12" s="1"/>
  <c r="F10" i="12" s="1"/>
  <c r="E11" i="12" s="1"/>
  <c r="F11" i="12" s="1"/>
  <c r="E16" i="12" s="1"/>
  <c r="F16" i="12" s="1"/>
  <c r="E17" i="12" s="1"/>
  <c r="F17" i="12" s="1"/>
  <c r="E18" i="12" s="1"/>
  <c r="F18" i="12" s="1"/>
  <c r="E21" i="12" s="1"/>
  <c r="F21" i="12" s="1"/>
  <c r="E22" i="12" s="1"/>
  <c r="F22" i="12" s="1"/>
  <c r="E25" i="12" s="1"/>
  <c r="F25" i="12" s="1"/>
  <c r="E28" i="12" s="1"/>
  <c r="F28" i="12" s="1"/>
  <c r="E29" i="12" s="1"/>
  <c r="F29" i="12" s="1"/>
  <c r="E32" i="12" s="1"/>
  <c r="F32" i="12" s="1"/>
  <c r="E33" i="12" s="1"/>
  <c r="F33" i="12" s="1"/>
  <c r="D38" i="14" l="1"/>
  <c r="D28" i="49" s="1"/>
  <c r="E5" i="13"/>
  <c r="F5" i="13" s="1"/>
  <c r="E6" i="13" s="1"/>
  <c r="F6" i="13" s="1"/>
  <c r="E7" i="13" s="1"/>
  <c r="F7" i="13" s="1"/>
  <c r="E8" i="13" s="1"/>
  <c r="F8" i="13" s="1"/>
  <c r="E9" i="13" s="1"/>
  <c r="F9" i="13" s="1"/>
  <c r="E10" i="13" s="1"/>
  <c r="F10" i="13" s="1"/>
  <c r="E11" i="13" s="1"/>
  <c r="F11" i="13" s="1"/>
  <c r="E16" i="13" s="1"/>
  <c r="F16" i="13" s="1"/>
  <c r="E17" i="13" s="1"/>
  <c r="F17" i="13" s="1"/>
  <c r="E18" i="13" s="1"/>
  <c r="F18" i="13" s="1"/>
  <c r="E21" i="13" s="1"/>
  <c r="F21" i="13" s="1"/>
  <c r="E22" i="13" s="1"/>
  <c r="F22" i="13" s="1"/>
  <c r="E25" i="13" s="1"/>
  <c r="F25" i="13" s="1"/>
  <c r="E28" i="13" s="1"/>
  <c r="F28" i="13" s="1"/>
  <c r="E29" i="13" s="1"/>
  <c r="F29" i="13" s="1"/>
  <c r="E32" i="13" s="1"/>
  <c r="F32" i="13" s="1"/>
  <c r="E33" i="13" s="1"/>
  <c r="F33" i="13" s="1"/>
  <c r="D39" i="12"/>
  <c r="D29" i="49" s="1"/>
  <c r="E29" i="49" s="1"/>
  <c r="E28" i="49" l="1"/>
  <c r="E5" i="8"/>
  <c r="F5" i="8" s="1"/>
  <c r="E6" i="8" s="1"/>
  <c r="F6" i="8" s="1"/>
  <c r="E7" i="8" s="1"/>
  <c r="F7" i="8" s="1"/>
  <c r="E8" i="8" s="1"/>
  <c r="F8" i="8" s="1"/>
  <c r="E9" i="8" s="1"/>
  <c r="F9" i="8" s="1"/>
  <c r="E14" i="8" s="1"/>
  <c r="F14" i="8" s="1"/>
  <c r="E15" i="8" s="1"/>
  <c r="F15" i="8" s="1"/>
  <c r="E16" i="8" s="1"/>
  <c r="F16" i="8" s="1"/>
  <c r="E19" i="8" s="1"/>
  <c r="F19" i="8" s="1"/>
  <c r="E20" i="8" s="1"/>
  <c r="F20" i="8" s="1"/>
  <c r="E23" i="8" s="1"/>
  <c r="F23" i="8" s="1"/>
  <c r="E26" i="8" s="1"/>
  <c r="F26" i="8" s="1"/>
  <c r="E27" i="8" s="1"/>
  <c r="F27" i="8" s="1"/>
  <c r="E30" i="8" s="1"/>
  <c r="F30" i="8" s="1"/>
  <c r="E31" i="8" s="1"/>
  <c r="F31" i="8" s="1"/>
  <c r="D39" i="13"/>
  <c r="D30" i="49" s="1"/>
  <c r="E30" i="49" s="1"/>
  <c r="E5" i="11" l="1"/>
  <c r="F5" i="11" s="1"/>
  <c r="E6" i="11" s="1"/>
  <c r="F6" i="11" s="1"/>
  <c r="E7" i="11" s="1"/>
  <c r="F7" i="11" s="1"/>
  <c r="E8" i="11" s="1"/>
  <c r="F8" i="11" s="1"/>
  <c r="E9" i="11" s="1"/>
  <c r="F9" i="11" s="1"/>
  <c r="E10" i="11" s="1"/>
  <c r="F10" i="11" s="1"/>
  <c r="E11" i="11" s="1"/>
  <c r="F11" i="11" s="1"/>
  <c r="E16" i="11" s="1"/>
  <c r="F16" i="11" s="1"/>
  <c r="E17" i="11" s="1"/>
  <c r="F17" i="11" s="1"/>
  <c r="E18" i="11" s="1"/>
  <c r="F18" i="11" s="1"/>
  <c r="E21" i="11" s="1"/>
  <c r="F21" i="11" s="1"/>
  <c r="E22" i="11" s="1"/>
  <c r="F22" i="11" s="1"/>
  <c r="E23" i="11" s="1"/>
  <c r="F23" i="11" s="1"/>
  <c r="E24" i="11" s="1"/>
  <c r="F24" i="11" s="1"/>
  <c r="E25" i="11" s="1"/>
  <c r="F25" i="11" s="1"/>
  <c r="E28" i="11" s="1"/>
  <c r="F28" i="11" s="1"/>
  <c r="E31" i="11" s="1"/>
  <c r="F31" i="11" s="1"/>
  <c r="E32" i="11" s="1"/>
  <c r="F32" i="11" s="1"/>
  <c r="E35" i="11" s="1"/>
  <c r="F35" i="11" s="1"/>
  <c r="E36" i="11" s="1"/>
  <c r="F36" i="11" s="1"/>
  <c r="D37" i="8"/>
  <c r="D31" i="49" s="1"/>
  <c r="E31" i="49" l="1"/>
  <c r="D42" i="11"/>
  <c r="D32" i="49" s="1"/>
  <c r="E32" i="49" s="1"/>
  <c r="E5" i="10"/>
  <c r="F5" i="10" s="1"/>
  <c r="E6" i="10" s="1"/>
  <c r="F6" i="10" s="1"/>
  <c r="E7" i="10" s="1"/>
  <c r="F7" i="10" s="1"/>
  <c r="E8" i="10" s="1"/>
  <c r="F8" i="10" s="1"/>
  <c r="E9" i="10" s="1"/>
  <c r="F9" i="10" s="1"/>
  <c r="E10" i="10" s="1"/>
  <c r="F10" i="10" s="1"/>
  <c r="E11" i="10" s="1"/>
  <c r="F11" i="10" s="1"/>
  <c r="E12" i="10" s="1"/>
  <c r="F12" i="10" s="1"/>
  <c r="E13" i="10" s="1"/>
  <c r="F13" i="10" s="1"/>
  <c r="E18" i="10" s="1"/>
  <c r="F18" i="10" s="1"/>
  <c r="E19" i="10" s="1"/>
  <c r="F19" i="10" s="1"/>
  <c r="E20" i="10" s="1"/>
  <c r="F20" i="10" s="1"/>
  <c r="E23" i="10" s="1"/>
  <c r="F23" i="10" s="1"/>
  <c r="E24" i="10" s="1"/>
  <c r="F24" i="10" s="1"/>
  <c r="E25" i="10" s="1"/>
  <c r="F25" i="10" s="1"/>
  <c r="E28" i="10" s="1"/>
  <c r="F28" i="10" s="1"/>
  <c r="E31" i="10" s="1"/>
  <c r="F31" i="10" s="1"/>
  <c r="E32" i="10" s="1"/>
  <c r="F32" i="10" s="1"/>
  <c r="E35" i="10" s="1"/>
  <c r="F35" i="10" s="1"/>
  <c r="E36" i="10" s="1"/>
  <c r="F36" i="10" s="1"/>
  <c r="D42" i="10" l="1"/>
  <c r="D33" i="49" s="1"/>
  <c r="E33" i="49" s="1"/>
  <c r="E5" i="9"/>
  <c r="F5" i="9" s="1"/>
  <c r="E6" i="9" s="1"/>
  <c r="F6" i="9" s="1"/>
  <c r="E7" i="9" s="1"/>
  <c r="F7" i="9" s="1"/>
  <c r="E8" i="9" s="1"/>
  <c r="F8" i="9" s="1"/>
  <c r="E9" i="9" s="1"/>
  <c r="F9" i="9" s="1"/>
  <c r="E10" i="9" s="1"/>
  <c r="F10" i="9" s="1"/>
  <c r="E11" i="9" s="1"/>
  <c r="F11" i="9" s="1"/>
  <c r="E12" i="9" s="1"/>
  <c r="F12" i="9" s="1"/>
  <c r="E13" i="9" s="1"/>
  <c r="F13" i="9" s="1"/>
  <c r="E14" i="9" s="1"/>
  <c r="F14" i="9" s="1"/>
  <c r="E15" i="9" s="1"/>
  <c r="F15" i="9" s="1"/>
  <c r="E16" i="9" s="1"/>
  <c r="F16" i="9" s="1"/>
  <c r="E21" i="9" s="1"/>
  <c r="F21" i="9" s="1"/>
  <c r="E22" i="9" s="1"/>
  <c r="F22" i="9" s="1"/>
  <c r="E23" i="9" s="1"/>
  <c r="F23" i="9" s="1"/>
  <c r="E26" i="9" s="1"/>
  <c r="F26" i="9" s="1"/>
  <c r="E27" i="9" s="1"/>
  <c r="F27" i="9" s="1"/>
  <c r="E28" i="9" s="1"/>
  <c r="F28" i="9" s="1"/>
  <c r="E29" i="9" s="1"/>
  <c r="F29" i="9" s="1"/>
  <c r="E30" i="9" s="1"/>
  <c r="F30" i="9" s="1"/>
  <c r="E31" i="9" s="1"/>
  <c r="F31" i="9" s="1"/>
  <c r="E32" i="9" s="1"/>
  <c r="F32" i="9" s="1"/>
  <c r="E35" i="9" s="1"/>
  <c r="F35" i="9" s="1"/>
  <c r="E38" i="9" s="1"/>
  <c r="F38" i="9" s="1"/>
  <c r="E39" i="9" s="1"/>
  <c r="F39" i="9" s="1"/>
  <c r="E42" i="9" s="1"/>
  <c r="F42" i="9" s="1"/>
  <c r="E43" i="9" s="1"/>
  <c r="F43" i="9" s="1"/>
  <c r="E5" i="2" l="1"/>
  <c r="F5" i="2" s="1"/>
  <c r="E6" i="2" s="1"/>
  <c r="F6" i="2" s="1"/>
  <c r="E7" i="2" s="1"/>
  <c r="F7" i="2" s="1"/>
  <c r="E8" i="2" s="1"/>
  <c r="F8" i="2" s="1"/>
  <c r="E13" i="2" s="1"/>
  <c r="F13" i="2" s="1"/>
  <c r="E14" i="2" s="1"/>
  <c r="F14" i="2" s="1"/>
  <c r="E15" i="2" s="1"/>
  <c r="F15" i="2" s="1"/>
  <c r="E18" i="2" s="1"/>
  <c r="F18" i="2" s="1"/>
  <c r="E21" i="2" s="1"/>
  <c r="F21" i="2" s="1"/>
  <c r="E24" i="2" s="1"/>
  <c r="F24" i="2" s="1"/>
  <c r="E25" i="2" s="1"/>
  <c r="F25" i="2" s="1"/>
  <c r="E28" i="2" s="1"/>
  <c r="F28" i="2" s="1"/>
  <c r="E29" i="2" s="1"/>
  <c r="F29" i="2" s="1"/>
  <c r="D49" i="9"/>
  <c r="D34" i="49" s="1"/>
  <c r="E34" i="49" s="1"/>
  <c r="D35" i="2" l="1"/>
  <c r="D35" i="49" s="1"/>
  <c r="E35" i="49" s="1"/>
  <c r="E5" i="3"/>
  <c r="F5" i="3" s="1"/>
  <c r="E6" i="3" s="1"/>
  <c r="F6" i="3" s="1"/>
  <c r="E7" i="3" s="1"/>
  <c r="F7" i="3" s="1"/>
  <c r="E8" i="3" s="1"/>
  <c r="F8" i="3" s="1"/>
  <c r="E13" i="3" s="1"/>
  <c r="F13" i="3" s="1"/>
  <c r="E14" i="3" s="1"/>
  <c r="F14" i="3" s="1"/>
  <c r="E15" i="3" s="1"/>
  <c r="F15" i="3" s="1"/>
  <c r="E18" i="3" s="1"/>
  <c r="F18" i="3" s="1"/>
  <c r="E21" i="3" s="1"/>
  <c r="F21" i="3" s="1"/>
  <c r="E24" i="3" s="1"/>
  <c r="F24" i="3" s="1"/>
  <c r="E25" i="3" s="1"/>
  <c r="F25" i="3" s="1"/>
  <c r="E28" i="3" s="1"/>
  <c r="F28" i="3" s="1"/>
  <c r="E29" i="3" s="1"/>
  <c r="F29" i="3" s="1"/>
  <c r="E5" i="4" l="1"/>
  <c r="F5" i="4" s="1"/>
  <c r="E6" i="4" s="1"/>
  <c r="F6" i="4" s="1"/>
  <c r="E7" i="4" s="1"/>
  <c r="F7" i="4" s="1"/>
  <c r="E8" i="4" s="1"/>
  <c r="F8" i="4" s="1"/>
  <c r="E9" i="4" s="1"/>
  <c r="F9" i="4" s="1"/>
  <c r="E10" i="4" s="1"/>
  <c r="F10" i="4" s="1"/>
  <c r="E15" i="4" s="1"/>
  <c r="F15" i="4" s="1"/>
  <c r="E16" i="4" s="1"/>
  <c r="F16" i="4" s="1"/>
  <c r="E17" i="4" s="1"/>
  <c r="F17" i="4" s="1"/>
  <c r="E20" i="4" s="1"/>
  <c r="F20" i="4" s="1"/>
  <c r="E23" i="4" s="1"/>
  <c r="F23" i="4" s="1"/>
  <c r="E26" i="4" s="1"/>
  <c r="F26" i="4" s="1"/>
  <c r="E27" i="4" s="1"/>
  <c r="F27" i="4" s="1"/>
  <c r="E30" i="4" s="1"/>
  <c r="F30" i="4" s="1"/>
  <c r="E31" i="4" s="1"/>
  <c r="F31" i="4" s="1"/>
  <c r="D35" i="3"/>
  <c r="D36" i="49" s="1"/>
  <c r="E36" i="49" s="1"/>
  <c r="D37" i="4" l="1"/>
  <c r="D37" i="49" s="1"/>
  <c r="E37" i="49" s="1"/>
  <c r="E5" i="5"/>
  <c r="F5" i="5" s="1"/>
  <c r="E6" i="5" s="1"/>
  <c r="F6" i="5" s="1"/>
  <c r="E7" i="5" s="1"/>
  <c r="F7" i="5" s="1"/>
  <c r="E8" i="5" s="1"/>
  <c r="F8" i="5" s="1"/>
  <c r="E9" i="5" s="1"/>
  <c r="F9" i="5" s="1"/>
  <c r="E10" i="5" s="1"/>
  <c r="F10" i="5" s="1"/>
  <c r="E11" i="5" s="1"/>
  <c r="F11" i="5" s="1"/>
  <c r="E12" i="5" s="1"/>
  <c r="F12" i="5" s="1"/>
  <c r="E17" i="5" s="1"/>
  <c r="F17" i="5" s="1"/>
  <c r="E18" i="5" s="1"/>
  <c r="F18" i="5" s="1"/>
  <c r="E19" i="5" s="1"/>
  <c r="F19" i="5" s="1"/>
  <c r="E22" i="5" s="1"/>
  <c r="F22" i="5" s="1"/>
  <c r="E25" i="5" s="1"/>
  <c r="F25" i="5" s="1"/>
  <c r="E28" i="5" s="1"/>
  <c r="F28" i="5" s="1"/>
  <c r="E29" i="5" s="1"/>
  <c r="F29" i="5" s="1"/>
  <c r="E32" i="5" s="1"/>
  <c r="F32" i="5" s="1"/>
  <c r="E33" i="5" s="1"/>
  <c r="F33" i="5" s="1"/>
  <c r="D39" i="5" l="1"/>
  <c r="D38" i="49" s="1"/>
  <c r="E38" i="49" s="1"/>
  <c r="E5" i="6"/>
  <c r="F5" i="6" s="1"/>
  <c r="E6" i="6" s="1"/>
  <c r="F6" i="6" s="1"/>
  <c r="E7" i="6" s="1"/>
  <c r="F7" i="6" s="1"/>
  <c r="E8" i="6" s="1"/>
  <c r="F8" i="6" s="1"/>
  <c r="E9" i="6" s="1"/>
  <c r="F9" i="6" s="1"/>
  <c r="E10" i="6" s="1"/>
  <c r="F10" i="6" s="1"/>
  <c r="E11" i="6" s="1"/>
  <c r="F11" i="6" s="1"/>
  <c r="E12" i="6" s="1"/>
  <c r="F12" i="6" s="1"/>
  <c r="E17" i="6" s="1"/>
  <c r="F17" i="6" s="1"/>
  <c r="E18" i="6" s="1"/>
  <c r="F18" i="6" s="1"/>
  <c r="E19" i="6" s="1"/>
  <c r="F19" i="6" s="1"/>
  <c r="E22" i="6" s="1"/>
  <c r="F22" i="6" s="1"/>
  <c r="E25" i="6" s="1"/>
  <c r="F25" i="6" s="1"/>
  <c r="E28" i="6" s="1"/>
  <c r="F28" i="6" s="1"/>
  <c r="E29" i="6" s="1"/>
  <c r="F29" i="6" s="1"/>
  <c r="E32" i="6" s="1"/>
  <c r="F32" i="6" s="1"/>
  <c r="E33" i="6" s="1"/>
  <c r="F33" i="6" s="1"/>
  <c r="D39" i="6" l="1"/>
  <c r="D39" i="49" s="1"/>
  <c r="E39" i="49" s="1"/>
  <c r="E5" i="7"/>
  <c r="F5" i="7" s="1"/>
  <c r="E6" i="7" s="1"/>
  <c r="F6" i="7" s="1"/>
  <c r="E7" i="7" s="1"/>
  <c r="F7" i="7" s="1"/>
  <c r="E8" i="7" s="1"/>
  <c r="F8" i="7" s="1"/>
  <c r="E9" i="7" s="1"/>
  <c r="F9" i="7" s="1"/>
  <c r="E10" i="7" s="1"/>
  <c r="F10" i="7" s="1"/>
  <c r="E11" i="7" s="1"/>
  <c r="F11" i="7" s="1"/>
  <c r="E12" i="7" s="1"/>
  <c r="F12" i="7" s="1"/>
  <c r="E13" i="7" s="1"/>
  <c r="F13" i="7" s="1"/>
  <c r="E14" i="7" s="1"/>
  <c r="F14" i="7" s="1"/>
  <c r="E15" i="7" s="1"/>
  <c r="F15" i="7" s="1"/>
  <c r="E16" i="7" s="1"/>
  <c r="F16" i="7" s="1"/>
  <c r="E17" i="7" s="1"/>
  <c r="F17" i="7" s="1"/>
  <c r="E18" i="7" s="1"/>
  <c r="F18" i="7" s="1"/>
  <c r="E19" i="7" s="1"/>
  <c r="F19" i="7" s="1"/>
  <c r="E20" i="7" s="1"/>
  <c r="F20" i="7" s="1"/>
  <c r="E21" i="7" s="1"/>
  <c r="F21" i="7" s="1"/>
  <c r="E22" i="7" s="1"/>
  <c r="F22" i="7" s="1"/>
  <c r="E23" i="7" s="1"/>
  <c r="F23" i="7" s="1"/>
  <c r="E24" i="7" s="1"/>
  <c r="F24" i="7" s="1"/>
  <c r="E25" i="7" s="1"/>
  <c r="F25" i="7" s="1"/>
  <c r="E26" i="7" s="1"/>
  <c r="F26" i="7" s="1"/>
  <c r="E27" i="7" s="1"/>
  <c r="F27" i="7" s="1"/>
  <c r="E28" i="7" s="1"/>
  <c r="F28" i="7" s="1"/>
  <c r="E29" i="7" s="1"/>
  <c r="F29" i="7" s="1"/>
  <c r="E30" i="7" s="1"/>
  <c r="F30" i="7" s="1"/>
  <c r="E31" i="7" s="1"/>
  <c r="F31" i="7" s="1"/>
  <c r="E32" i="7" s="1"/>
  <c r="F32" i="7" s="1"/>
  <c r="E33" i="7" s="1"/>
  <c r="F33" i="7" s="1"/>
  <c r="E34" i="7" s="1"/>
  <c r="F34" i="7" s="1"/>
  <c r="E35" i="7" s="1"/>
  <c r="F35" i="7" s="1"/>
  <c r="E36" i="7" s="1"/>
  <c r="F36" i="7" s="1"/>
  <c r="E37" i="7" s="1"/>
  <c r="F37" i="7" s="1"/>
  <c r="E38" i="7" s="1"/>
  <c r="F38" i="7" s="1"/>
  <c r="E39" i="7" s="1"/>
  <c r="F39" i="7" s="1"/>
  <c r="E40" i="7" s="1"/>
  <c r="F40" i="7" s="1"/>
  <c r="E41" i="7" s="1"/>
  <c r="F41" i="7" s="1"/>
  <c r="E42" i="7" s="1"/>
  <c r="F42" i="7" s="1"/>
  <c r="E43" i="7" s="1"/>
  <c r="F43" i="7" s="1"/>
  <c r="E44" i="7" s="1"/>
  <c r="F44" i="7" s="1"/>
  <c r="E49" i="7" s="1"/>
  <c r="F49" i="7" s="1"/>
  <c r="E50" i="7" s="1"/>
  <c r="F50" i="7" s="1"/>
  <c r="E51" i="7" s="1"/>
  <c r="F51" i="7" s="1"/>
  <c r="E54" i="7" s="1"/>
  <c r="F54" i="7" s="1"/>
  <c r="E57" i="7" s="1"/>
  <c r="F57" i="7" s="1"/>
  <c r="E58" i="7" s="1"/>
  <c r="F58" i="7" s="1"/>
  <c r="E59" i="7" s="1"/>
  <c r="F59" i="7" s="1"/>
  <c r="E60" i="7" s="1"/>
  <c r="F60" i="7" s="1"/>
  <c r="E61" i="7" s="1"/>
  <c r="F61" i="7" s="1"/>
  <c r="E62" i="7" s="1"/>
  <c r="F62" i="7" s="1"/>
  <c r="E63" i="7" s="1"/>
  <c r="F63" i="7" s="1"/>
  <c r="E64" i="7" s="1"/>
  <c r="F64" i="7" s="1"/>
  <c r="E65" i="7" s="1"/>
  <c r="F65" i="7" s="1"/>
  <c r="E66" i="7" s="1"/>
  <c r="F66" i="7" s="1"/>
  <c r="E67" i="7" s="1"/>
  <c r="F67" i="7" s="1"/>
  <c r="E68" i="7" s="1"/>
  <c r="F68" i="7" s="1"/>
  <c r="E69" i="7" s="1"/>
  <c r="F69" i="7" s="1"/>
  <c r="E70" i="7" s="1"/>
  <c r="F70" i="7" s="1"/>
  <c r="E71" i="7" s="1"/>
  <c r="F71" i="7" s="1"/>
  <c r="E72" i="7" s="1"/>
  <c r="F72" i="7" s="1"/>
  <c r="E73" i="7" s="1"/>
  <c r="F73" i="7" s="1"/>
  <c r="E74" i="7" s="1"/>
  <c r="F74" i="7" s="1"/>
  <c r="E75" i="7" s="1"/>
  <c r="F75" i="7" s="1"/>
  <c r="E76" i="7" s="1"/>
  <c r="F76" i="7" s="1"/>
  <c r="E77" i="7" s="1"/>
  <c r="F77" i="7" s="1"/>
  <c r="E78" i="7" s="1"/>
  <c r="F78" i="7" s="1"/>
  <c r="E79" i="7" s="1"/>
  <c r="F79" i="7" s="1"/>
  <c r="E80" i="7" s="1"/>
  <c r="F80" i="7" s="1"/>
  <c r="E81" i="7" s="1"/>
  <c r="F81" i="7" s="1"/>
  <c r="E82" i="7" s="1"/>
  <c r="F82" i="7" s="1"/>
  <c r="E83" i="7" s="1"/>
  <c r="F83" i="7" s="1"/>
  <c r="E84" i="7" s="1"/>
  <c r="F84" i="7" s="1"/>
  <c r="E85" i="7" s="1"/>
  <c r="F85" i="7" s="1"/>
  <c r="E86" i="7" s="1"/>
  <c r="F86" i="7" s="1"/>
  <c r="E87" i="7" s="1"/>
  <c r="F87" i="7" s="1"/>
  <c r="E88" i="7" s="1"/>
  <c r="F88" i="7" s="1"/>
  <c r="E89" i="7" s="1"/>
  <c r="F89" i="7" s="1"/>
  <c r="E90" i="7" s="1"/>
  <c r="F90" i="7" s="1"/>
  <c r="E91" i="7" s="1"/>
  <c r="F91" i="7" s="1"/>
  <c r="E92" i="7" s="1"/>
  <c r="F92" i="7" s="1"/>
  <c r="E95" i="7" s="1"/>
  <c r="F95" i="7" s="1"/>
  <c r="E96" i="7" s="1"/>
  <c r="F96" i="7" s="1"/>
  <c r="E99" i="7" s="1"/>
  <c r="F99" i="7" s="1"/>
  <c r="E100" i="7" s="1"/>
  <c r="F100" i="7" s="1"/>
  <c r="E5" i="38" l="1"/>
  <c r="F5" i="38" s="1"/>
  <c r="E6" i="38" s="1"/>
  <c r="F6" i="38" s="1"/>
  <c r="E7" i="38" s="1"/>
  <c r="F7" i="38" s="1"/>
  <c r="E8" i="38" s="1"/>
  <c r="F8" i="38" s="1"/>
  <c r="E9" i="38" s="1"/>
  <c r="F9" i="38" s="1"/>
  <c r="E10" i="38" s="1"/>
  <c r="F10" i="38" s="1"/>
  <c r="E11" i="38" s="1"/>
  <c r="F11" i="38" s="1"/>
  <c r="E12" i="38" s="1"/>
  <c r="F12" i="38" s="1"/>
  <c r="E13" i="38" s="1"/>
  <c r="F13" i="38" s="1"/>
  <c r="E14" i="38" s="1"/>
  <c r="F14" i="38" s="1"/>
  <c r="E15" i="38" s="1"/>
  <c r="F15" i="38" s="1"/>
  <c r="E16" i="38" s="1"/>
  <c r="F16" i="38" s="1"/>
  <c r="E17" i="38" s="1"/>
  <c r="F17" i="38" s="1"/>
  <c r="E18" i="38" s="1"/>
  <c r="F18" i="38" s="1"/>
  <c r="E19" i="38" s="1"/>
  <c r="F19" i="38" s="1"/>
  <c r="E20" i="38" s="1"/>
  <c r="F20" i="38" s="1"/>
  <c r="E21" i="38" s="1"/>
  <c r="F21" i="38" s="1"/>
  <c r="E22" i="38" s="1"/>
  <c r="F22" i="38" s="1"/>
  <c r="E23" i="38" s="1"/>
  <c r="F23" i="38" s="1"/>
  <c r="E24" i="38" s="1"/>
  <c r="F24" i="38" s="1"/>
  <c r="E25" i="38" s="1"/>
  <c r="F25" i="38" s="1"/>
  <c r="E26" i="38" s="1"/>
  <c r="F26" i="38" s="1"/>
  <c r="E27" i="38" s="1"/>
  <c r="F27" i="38" s="1"/>
  <c r="E28" i="38" s="1"/>
  <c r="F28" i="38" s="1"/>
  <c r="E29" i="38" s="1"/>
  <c r="F29" i="38" s="1"/>
  <c r="E30" i="38" s="1"/>
  <c r="F30" i="38" s="1"/>
  <c r="E31" i="38" s="1"/>
  <c r="F31" i="38" s="1"/>
  <c r="E32" i="38" s="1"/>
  <c r="F32" i="38" s="1"/>
  <c r="E33" i="38" s="1"/>
  <c r="F33" i="38" s="1"/>
  <c r="E34" i="38" s="1"/>
  <c r="F34" i="38" s="1"/>
  <c r="E35" i="38" s="1"/>
  <c r="F35" i="38" s="1"/>
  <c r="E36" i="38" s="1"/>
  <c r="F36" i="38" s="1"/>
  <c r="E37" i="38" s="1"/>
  <c r="F37" i="38" s="1"/>
  <c r="E38" i="38" s="1"/>
  <c r="F38" i="38" s="1"/>
  <c r="E39" i="38" s="1"/>
  <c r="F39" i="38" s="1"/>
  <c r="E44" i="38" s="1"/>
  <c r="F44" i="38" s="1"/>
  <c r="E45" i="38" s="1"/>
  <c r="D106" i="7"/>
  <c r="D40" i="49" s="1"/>
  <c r="E40" i="49" s="1"/>
  <c r="F45" i="38" l="1"/>
  <c r="E46" i="38" s="1"/>
  <c r="F46" i="38" s="1"/>
  <c r="E49" i="38" s="1"/>
  <c r="F49" i="38" s="1"/>
  <c r="E50" i="38" l="1"/>
  <c r="F50" i="38" s="1"/>
  <c r="E51" i="38" s="1"/>
  <c r="F51" i="38" s="1"/>
  <c r="E54" i="38" s="1"/>
  <c r="F54" i="38" s="1"/>
  <c r="E58" i="38" s="1"/>
  <c r="F58" i="38" s="1"/>
  <c r="E59" i="38" s="1"/>
  <c r="F59" i="38" s="1"/>
  <c r="E60" i="38" s="1"/>
  <c r="F60" i="38" s="1"/>
  <c r="E62" i="38" s="1"/>
  <c r="F62" i="38" s="1"/>
  <c r="E63" i="38" s="1"/>
  <c r="F63" i="38" s="1"/>
  <c r="E64" i="38" s="1"/>
  <c r="F64" i="38" s="1"/>
  <c r="E65" i="38" s="1"/>
  <c r="F65" i="38" s="1"/>
  <c r="E66" i="38" s="1"/>
  <c r="F66" i="38" s="1"/>
  <c r="E67" i="38" s="1"/>
  <c r="F67" i="38" s="1"/>
  <c r="E68" i="38" s="1"/>
  <c r="F68" i="38" s="1"/>
  <c r="E69" i="38" s="1"/>
  <c r="F69" i="38" s="1"/>
  <c r="E70" i="38" s="1"/>
  <c r="F70" i="38" s="1"/>
  <c r="E71" i="38" s="1"/>
  <c r="F71" i="38" s="1"/>
  <c r="E72" i="38" s="1"/>
  <c r="F72" i="38" s="1"/>
  <c r="E73" i="38" s="1"/>
  <c r="F73" i="38" s="1"/>
  <c r="E74" i="38" s="1"/>
  <c r="F74" i="38" s="1"/>
  <c r="E75" i="38" s="1"/>
  <c r="F75" i="38" s="1"/>
  <c r="E76" i="38" s="1"/>
  <c r="F76" i="38" s="1"/>
  <c r="E77" i="38" s="1"/>
  <c r="F77" i="38" s="1"/>
  <c r="E78" i="38" s="1"/>
  <c r="F78" i="38" s="1"/>
  <c r="E79" i="38" s="1"/>
  <c r="F79" i="38" s="1"/>
  <c r="E80" i="38" s="1"/>
  <c r="F80" i="38" s="1"/>
  <c r="E81" i="38" s="1"/>
  <c r="F81" i="38" s="1"/>
  <c r="E82" i="38" s="1"/>
  <c r="F82" i="38" s="1"/>
  <c r="E83" i="38" s="1"/>
  <c r="F83" i="38" s="1"/>
  <c r="E84" i="38" s="1"/>
  <c r="F84" i="38" s="1"/>
  <c r="E85" i="38" s="1"/>
  <c r="F85" i="38" s="1"/>
  <c r="E86" i="38" s="1"/>
  <c r="F86" i="38" s="1"/>
  <c r="E87" i="38" s="1"/>
  <c r="F87" i="38" s="1"/>
  <c r="E88" i="38" s="1"/>
  <c r="F88" i="38" s="1"/>
  <c r="E89" i="38" s="1"/>
  <c r="F89" i="38" s="1"/>
  <c r="E90" i="38" s="1"/>
  <c r="F90" i="38" s="1"/>
  <c r="E91" i="38" s="1"/>
  <c r="F91" i="38" s="1"/>
  <c r="E92" i="38" s="1"/>
  <c r="F92" i="38" s="1"/>
  <c r="E93" i="38" s="1"/>
  <c r="F93" i="38" s="1"/>
  <c r="E94" i="38" s="1"/>
  <c r="F94" i="38" s="1"/>
  <c r="E95" i="38" s="1"/>
  <c r="F95" i="38" s="1"/>
  <c r="E96" i="38" s="1"/>
  <c r="F96" i="38" s="1"/>
  <c r="E97" i="38" s="1"/>
  <c r="F97" i="38" s="1"/>
  <c r="E98" i="38" s="1"/>
  <c r="F98" i="38" s="1"/>
  <c r="E99" i="38" s="1"/>
  <c r="F99" i="38" s="1"/>
  <c r="E100" i="38" s="1"/>
  <c r="F100" i="38" s="1"/>
  <c r="E101" i="38" s="1"/>
  <c r="F101" i="38" s="1"/>
  <c r="E102" i="38" s="1"/>
  <c r="F102" i="38" s="1"/>
  <c r="E103" i="38" s="1"/>
  <c r="F103" i="38" s="1"/>
  <c r="D109" i="38" l="1"/>
  <c r="D41" i="49" s="1"/>
  <c r="E5" i="39"/>
  <c r="F5" i="39" s="1"/>
  <c r="E6" i="39" s="1"/>
  <c r="F6" i="39" s="1"/>
  <c r="E7" i="39" s="1"/>
  <c r="F7" i="39" s="1"/>
  <c r="E8" i="39" s="1"/>
  <c r="F8" i="39" s="1"/>
  <c r="E9" i="39" s="1"/>
  <c r="F9" i="39" s="1"/>
  <c r="E10" i="39" s="1"/>
  <c r="F10" i="39" s="1"/>
  <c r="E11" i="39" s="1"/>
  <c r="F11" i="39" s="1"/>
  <c r="E12" i="39" s="1"/>
  <c r="F12" i="39" s="1"/>
  <c r="E13" i="39" s="1"/>
  <c r="F13" i="39" s="1"/>
  <c r="E14" i="39" s="1"/>
  <c r="F14" i="39" s="1"/>
  <c r="E15" i="39" s="1"/>
  <c r="F15" i="39" s="1"/>
  <c r="E16" i="39" s="1"/>
  <c r="F16" i="39" s="1"/>
  <c r="E17" i="39" s="1"/>
  <c r="F17" i="39" s="1"/>
  <c r="E18" i="39" s="1"/>
  <c r="F18" i="39" s="1"/>
  <c r="E19" i="39" s="1"/>
  <c r="F19" i="39" s="1"/>
  <c r="E20" i="39" s="1"/>
  <c r="F20" i="39" s="1"/>
  <c r="E21" i="39" s="1"/>
  <c r="F21" i="39" s="1"/>
  <c r="E22" i="39" s="1"/>
  <c r="F22" i="39" s="1"/>
  <c r="E23" i="39" s="1"/>
  <c r="F23" i="39" s="1"/>
  <c r="E24" i="39" s="1"/>
  <c r="F24" i="39" s="1"/>
  <c r="E25" i="39" s="1"/>
  <c r="F25" i="39" s="1"/>
  <c r="E26" i="39" s="1"/>
  <c r="F26" i="39" s="1"/>
  <c r="E27" i="39" s="1"/>
  <c r="F27" i="39" s="1"/>
  <c r="E28" i="39" s="1"/>
  <c r="F28" i="39" s="1"/>
  <c r="E33" i="39" s="1"/>
  <c r="F33" i="39" s="1"/>
  <c r="E34" i="39" s="1"/>
  <c r="F34" i="39" s="1"/>
  <c r="E35" i="39" s="1"/>
  <c r="F35" i="39" s="1"/>
  <c r="E38" i="39" s="1"/>
  <c r="F38" i="39" s="1"/>
  <c r="E41" i="39" s="1"/>
  <c r="F41" i="39" s="1"/>
  <c r="E44" i="39" s="1"/>
  <c r="F44" i="39" s="1"/>
  <c r="E45" i="39" s="1"/>
  <c r="F45" i="39" s="1"/>
  <c r="E48" i="39" s="1"/>
  <c r="F48" i="39" s="1"/>
  <c r="E49" i="39" s="1"/>
  <c r="F49" i="39" s="1"/>
  <c r="E50" i="39" s="1"/>
  <c r="F50" i="39" s="1"/>
  <c r="E51" i="39" s="1"/>
  <c r="F51" i="39" s="1"/>
  <c r="E52" i="39" s="1"/>
  <c r="F52" i="39" s="1"/>
  <c r="E53" i="39" s="1"/>
  <c r="F53" i="39" s="1"/>
  <c r="E54" i="39" s="1"/>
  <c r="F54" i="39" s="1"/>
  <c r="E55" i="39" s="1"/>
  <c r="F55" i="39" s="1"/>
  <c r="E56" i="39" s="1"/>
  <c r="F56" i="39" s="1"/>
  <c r="E57" i="39" s="1"/>
  <c r="F57" i="39" s="1"/>
  <c r="E58" i="39" s="1"/>
  <c r="F58" i="39" s="1"/>
  <c r="E59" i="39" s="1"/>
  <c r="F59" i="39" s="1"/>
  <c r="E60" i="39" s="1"/>
  <c r="F60" i="39" s="1"/>
  <c r="E61" i="39" s="1"/>
  <c r="F61" i="39" s="1"/>
  <c r="E62" i="39" s="1"/>
  <c r="F62" i="39" s="1"/>
  <c r="E63" i="39" s="1"/>
  <c r="F63" i="39" s="1"/>
  <c r="E64" i="39" s="1"/>
  <c r="F64" i="39" s="1"/>
  <c r="E65" i="39" s="1"/>
  <c r="F65" i="39" s="1"/>
  <c r="E66" i="39" s="1"/>
  <c r="F66" i="39" s="1"/>
  <c r="E67" i="39" s="1"/>
  <c r="F67" i="39" s="1"/>
  <c r="E68" i="39" s="1"/>
  <c r="F68" i="39" s="1"/>
  <c r="E69" i="39" s="1"/>
  <c r="F69" i="39" s="1"/>
  <c r="E70" i="39" s="1"/>
  <c r="F70" i="39" s="1"/>
  <c r="E71" i="39" s="1"/>
  <c r="F71" i="39" s="1"/>
  <c r="E72" i="39" s="1"/>
  <c r="F72" i="39" s="1"/>
  <c r="E73" i="39" s="1"/>
  <c r="F73" i="39" s="1"/>
  <c r="E74" i="39" s="1"/>
  <c r="F74" i="39" s="1"/>
  <c r="E75" i="39" s="1"/>
  <c r="F75" i="39" s="1"/>
  <c r="E76" i="39" s="1"/>
  <c r="F76" i="39" s="1"/>
  <c r="E77" i="39" s="1"/>
  <c r="F77" i="39" s="1"/>
  <c r="E78" i="39" s="1"/>
  <c r="F78" i="39" s="1"/>
  <c r="E79" i="39" s="1"/>
  <c r="F79" i="39" s="1"/>
  <c r="E80" i="39" s="1"/>
  <c r="F80" i="39" s="1"/>
  <c r="E5" i="40" s="1"/>
  <c r="F5" i="40" s="1"/>
  <c r="E6" i="40" s="1"/>
  <c r="F6" i="40" s="1"/>
  <c r="E7" i="40" s="1"/>
  <c r="F7" i="40" s="1"/>
  <c r="E8" i="40" s="1"/>
  <c r="F8" i="40" s="1"/>
  <c r="E9" i="40" s="1"/>
  <c r="F9" i="40" s="1"/>
  <c r="E10" i="40" s="1"/>
  <c r="F10" i="40" s="1"/>
  <c r="E11" i="40" s="1"/>
  <c r="F11" i="40" s="1"/>
  <c r="E12" i="40" s="1"/>
  <c r="F12" i="40" s="1"/>
  <c r="E13" i="40" s="1"/>
  <c r="F13" i="40" s="1"/>
  <c r="E14" i="40" s="1"/>
  <c r="F14" i="40" s="1"/>
  <c r="E15" i="40" s="1"/>
  <c r="F15" i="40" s="1"/>
  <c r="E16" i="40" s="1"/>
  <c r="F16" i="40" s="1"/>
  <c r="E17" i="40" s="1"/>
  <c r="F17" i="40" s="1"/>
  <c r="E18" i="40" s="1"/>
  <c r="F18" i="40" s="1"/>
  <c r="E19" i="40" s="1"/>
  <c r="F19" i="40" s="1"/>
  <c r="E20" i="40" s="1"/>
  <c r="F20" i="40" s="1"/>
  <c r="E21" i="40" s="1"/>
  <c r="F21" i="40" s="1"/>
  <c r="E22" i="40" s="1"/>
  <c r="F22" i="40" s="1"/>
  <c r="E23" i="40" s="1"/>
  <c r="F23" i="40" s="1"/>
  <c r="E24" i="40" s="1"/>
  <c r="F24" i="40" s="1"/>
  <c r="E25" i="40" s="1"/>
  <c r="F25" i="40" s="1"/>
  <c r="E26" i="40" s="1"/>
  <c r="F26" i="40" s="1"/>
  <c r="E27" i="40" s="1"/>
  <c r="F27" i="40" s="1"/>
  <c r="E28" i="40" s="1"/>
  <c r="F28" i="40" s="1"/>
  <c r="E29" i="40" s="1"/>
  <c r="F29" i="40" s="1"/>
  <c r="E30" i="40" s="1"/>
  <c r="F30" i="40" s="1"/>
  <c r="E31" i="40" s="1"/>
  <c r="F31" i="40" s="1"/>
  <c r="E32" i="40" s="1"/>
  <c r="F32" i="40" s="1"/>
  <c r="E37" i="40" s="1"/>
  <c r="F37" i="40" s="1"/>
  <c r="E38" i="40" s="1"/>
  <c r="F38" i="40" s="1"/>
  <c r="E39" i="40" s="1"/>
  <c r="F39" i="40" s="1"/>
  <c r="E42" i="40" s="1"/>
  <c r="F42" i="40" s="1"/>
  <c r="E45" i="40" s="1"/>
  <c r="F45" i="40" s="1"/>
  <c r="E48" i="40" s="1"/>
  <c r="F48" i="40" s="1"/>
  <c r="E49" i="40" s="1"/>
  <c r="F49" i="40" s="1"/>
  <c r="E52" i="40" s="1"/>
  <c r="F52" i="40" s="1"/>
  <c r="E53" i="40" s="1"/>
  <c r="F53" i="40" s="1"/>
  <c r="E54" i="40" s="1"/>
  <c r="F54" i="40" s="1"/>
  <c r="E55" i="40" s="1"/>
  <c r="F55" i="40" s="1"/>
  <c r="E56" i="40" s="1"/>
  <c r="F56" i="40" s="1"/>
  <c r="E57" i="40" s="1"/>
  <c r="F57" i="40" s="1"/>
  <c r="E58" i="40" s="1"/>
  <c r="F58" i="40" s="1"/>
  <c r="E59" i="40" s="1"/>
  <c r="F59" i="40" s="1"/>
  <c r="E60" i="40" s="1"/>
  <c r="F60" i="40" s="1"/>
  <c r="E61" i="40" s="1"/>
  <c r="F61" i="40" s="1"/>
  <c r="E62" i="40" s="1"/>
  <c r="F62" i="40" s="1"/>
  <c r="E63" i="40" s="1"/>
  <c r="F63" i="40" s="1"/>
  <c r="E64" i="40" s="1"/>
  <c r="F64" i="40" s="1"/>
  <c r="E65" i="40" s="1"/>
  <c r="F65" i="40" s="1"/>
  <c r="E66" i="40" s="1"/>
  <c r="F66" i="40" s="1"/>
  <c r="E67" i="40" s="1"/>
  <c r="F67" i="40" s="1"/>
  <c r="E68" i="40" s="1"/>
  <c r="F68" i="40" s="1"/>
  <c r="E69" i="40" s="1"/>
  <c r="F69" i="40" s="1"/>
  <c r="E70" i="40" s="1"/>
  <c r="F70" i="40" s="1"/>
  <c r="E71" i="40" s="1"/>
  <c r="F71" i="40" s="1"/>
  <c r="E72" i="40" s="1"/>
  <c r="F72" i="40" s="1"/>
  <c r="E73" i="40" s="1"/>
  <c r="F73" i="40" s="1"/>
  <c r="E74" i="40" s="1"/>
  <c r="F74" i="40" s="1"/>
  <c r="E75" i="40" s="1"/>
  <c r="F75" i="40" s="1"/>
  <c r="E76" i="40" s="1"/>
  <c r="F76" i="40" s="1"/>
  <c r="E77" i="40" s="1"/>
  <c r="F77" i="40" s="1"/>
  <c r="E78" i="40" s="1"/>
  <c r="F78" i="40" s="1"/>
  <c r="E41" i="49"/>
  <c r="D86" i="39" l="1"/>
  <c r="D42" i="49" s="1"/>
  <c r="E42" i="49" s="1"/>
  <c r="E5" i="41"/>
  <c r="F5" i="41" s="1"/>
  <c r="E6" i="41" s="1"/>
  <c r="F6" i="41" s="1"/>
  <c r="E7" i="41" s="1"/>
  <c r="F7" i="41" s="1"/>
  <c r="E8" i="41" s="1"/>
  <c r="F8" i="41" s="1"/>
  <c r="E9" i="41" s="1"/>
  <c r="F9" i="41" s="1"/>
  <c r="E10" i="41" s="1"/>
  <c r="F10" i="41" s="1"/>
  <c r="E11" i="41" s="1"/>
  <c r="F11" i="41" s="1"/>
  <c r="E12" i="41" s="1"/>
  <c r="F12" i="41" s="1"/>
  <c r="E13" i="41" s="1"/>
  <c r="F13" i="41" s="1"/>
  <c r="E14" i="41" s="1"/>
  <c r="F14" i="41" s="1"/>
  <c r="E15" i="41" s="1"/>
  <c r="F15" i="41" s="1"/>
  <c r="E16" i="41" s="1"/>
  <c r="F16" i="41" s="1"/>
  <c r="E17" i="41" s="1"/>
  <c r="F17" i="41" s="1"/>
  <c r="E18" i="41" s="1"/>
  <c r="F18" i="41" s="1"/>
  <c r="E19" i="41" s="1"/>
  <c r="F19" i="41" s="1"/>
  <c r="E20" i="41" s="1"/>
  <c r="F20" i="41" s="1"/>
  <c r="E21" i="41" s="1"/>
  <c r="F21" i="41" s="1"/>
  <c r="E22" i="41" s="1"/>
  <c r="F22" i="41" s="1"/>
  <c r="E23" i="41" s="1"/>
  <c r="F23" i="41" s="1"/>
  <c r="E24" i="41" s="1"/>
  <c r="F24" i="41" s="1"/>
  <c r="E29" i="41" s="1"/>
  <c r="F29" i="41" s="1"/>
  <c r="E30" i="41" s="1"/>
  <c r="F30" i="41" s="1"/>
  <c r="E31" i="41" s="1"/>
  <c r="F31" i="41" s="1"/>
  <c r="E34" i="41" s="1"/>
  <c r="F34" i="41" s="1"/>
  <c r="E37" i="41" s="1"/>
  <c r="F37" i="41" s="1"/>
  <c r="E40" i="41" s="1"/>
  <c r="F40" i="41" s="1"/>
  <c r="E41" i="41" s="1"/>
  <c r="F41" i="41" s="1"/>
  <c r="E44" i="41" s="1"/>
  <c r="F44" i="41" s="1"/>
  <c r="E45" i="41" s="1"/>
  <c r="F45" i="41" s="1"/>
  <c r="E46" i="41" s="1"/>
  <c r="F46" i="41" s="1"/>
  <c r="E47" i="41" s="1"/>
  <c r="F47" i="41" s="1"/>
  <c r="E48" i="41" s="1"/>
  <c r="F48" i="41" s="1"/>
  <c r="E49" i="41" s="1"/>
  <c r="F49" i="41" s="1"/>
  <c r="E50" i="41" s="1"/>
  <c r="F50" i="41" s="1"/>
  <c r="E51" i="41" s="1"/>
  <c r="F51" i="41" s="1"/>
  <c r="E52" i="41" s="1"/>
  <c r="F52" i="41" s="1"/>
  <c r="E53" i="41" s="1"/>
  <c r="F53" i="41" s="1"/>
  <c r="E54" i="41" s="1"/>
  <c r="F54" i="41" s="1"/>
  <c r="E55" i="41" s="1"/>
  <c r="F55" i="41" s="1"/>
  <c r="E56" i="41" s="1"/>
  <c r="F56" i="41" s="1"/>
  <c r="E57" i="41" s="1"/>
  <c r="F57" i="41" s="1"/>
  <c r="E58" i="41" s="1"/>
  <c r="F58" i="41" s="1"/>
  <c r="E59" i="41" s="1"/>
  <c r="F59" i="41" s="1"/>
  <c r="E60" i="41" s="1"/>
  <c r="F60" i="41" s="1"/>
  <c r="E61" i="41" s="1"/>
  <c r="F61" i="41" s="1"/>
  <c r="E62" i="41" s="1"/>
  <c r="F62" i="41" s="1"/>
  <c r="E63" i="41" s="1"/>
  <c r="F63" i="41" s="1"/>
  <c r="E64" i="41" s="1"/>
  <c r="F64" i="41" s="1"/>
  <c r="D70" i="41" s="1"/>
  <c r="D44" i="49" s="1"/>
  <c r="E44" i="49" s="1"/>
  <c r="D84" i="40"/>
  <c r="D43" i="49" s="1"/>
  <c r="E43" i="49" l="1"/>
  <c r="D45" i="49"/>
  <c r="E45" i="49" s="1"/>
</calcChain>
</file>

<file path=xl/sharedStrings.xml><?xml version="1.0" encoding="utf-8"?>
<sst xmlns="http://schemas.openxmlformats.org/spreadsheetml/2006/main" count="3199" uniqueCount="881">
  <si>
    <t>FROM</t>
  </si>
  <si>
    <t>TO</t>
  </si>
  <si>
    <t># REGIS-</t>
  </si>
  <si>
    <t>#</t>
  </si>
  <si>
    <t>DISTRICT / PRECINCT</t>
  </si>
  <si>
    <t>TERED</t>
  </si>
  <si>
    <t>ABSENTEE OFFICIALS &amp; STATIONS:</t>
  </si>
  <si>
    <t>91-900 Juneau Elections Office</t>
  </si>
  <si>
    <t>92-900 Anchorage Elections Office</t>
  </si>
  <si>
    <t>92-902 Anchorage Airport</t>
  </si>
  <si>
    <t>93-900 Fairbanks Elections Office</t>
  </si>
  <si>
    <t>94-900 Nome Elections Office</t>
  </si>
  <si>
    <t>94-901 Prudhoe Bay Station</t>
  </si>
  <si>
    <t>TOTAL PRECINCT BALLOTS DIST. 4</t>
  </si>
  <si>
    <t>TOTAL PRECINCT BALLOTS DIST. 7</t>
  </si>
  <si>
    <t>TOTAL PRECINCT BALLOTS DIST. 8</t>
  </si>
  <si>
    <t>TOTAL PRECINCT BALLOTS DIST. 10</t>
  </si>
  <si>
    <t>TOTAL PRECINCT BALLOTS DIST. 11</t>
  </si>
  <si>
    <t>TOTAL PRECINCT BALLOTS DIST. 12</t>
  </si>
  <si>
    <t>TOTAL PRECINCT BALLOTS DIST. 13</t>
  </si>
  <si>
    <t>TOTAL PRECINCT BALLOTS DIST. 14</t>
  </si>
  <si>
    <t>TOTAL PRECINCT BALLOTS DIST. 15</t>
  </si>
  <si>
    <t>TOTAL PRECINCT BALLOTS DIST. 16</t>
  </si>
  <si>
    <t>TOTAL PRECINCT BALLOTS DIST. 17</t>
  </si>
  <si>
    <t>TOTAL PRECINCT BALLOTS DIST. 18</t>
  </si>
  <si>
    <t>TOTAL PRECINCT BALLOTS DIST. 19</t>
  </si>
  <si>
    <t>TOTAL PRECINCT BALLOTS DIST. 20</t>
  </si>
  <si>
    <t>TOTAL PRECINCT BALLOTS DIST. 21</t>
  </si>
  <si>
    <t>TOTAL PRECINCT BALLOTS DIST. 22</t>
  </si>
  <si>
    <t>TOTAL PRECINCT BALLOTS DIST. 23</t>
  </si>
  <si>
    <t>TOTAL PRECINCT BALLOTS DIST. 24</t>
  </si>
  <si>
    <t>TOTAL PRECINCT BALLOTS DIST. 26</t>
  </si>
  <si>
    <t>TOTAL PRECINCT BALLOTS DIST. 27</t>
  </si>
  <si>
    <t>TOTAL PRECINCT BALLOTS DIST. 29</t>
  </si>
  <si>
    <t>TOTAL PRECINCT BALLOTS DIST. 30</t>
  </si>
  <si>
    <t>TOTAL PRECINCT BALLOTS DIST. 31</t>
  </si>
  <si>
    <t>TOTAL PRECINCT BALLOTS DIST. 33</t>
  </si>
  <si>
    <t>TOTAL PRECINCT BALLOTS DIST. 35</t>
  </si>
  <si>
    <t>TOTAL PRECINCT BALLOTS DIST. 36</t>
  </si>
  <si>
    <t>TOTAL PRECINCT BALLOTS DIST. 37</t>
  </si>
  <si>
    <t>TOTAL PRECINCT BALLOTS DIST. 38</t>
  </si>
  <si>
    <t>TOTAL PRECINCT BALLOTS DIST. 39</t>
  </si>
  <si>
    <t>TOTAL PRECINCT BALLOTS DIST. 40</t>
  </si>
  <si>
    <t>TOTAL ABSENTEE BY MAIL</t>
  </si>
  <si>
    <t>TOTAL ABSENTEE BALLOTS - DIST. 37</t>
  </si>
  <si>
    <t>TOTAL ABSENTEE BALLOTS - DIST. 38</t>
  </si>
  <si>
    <t>TOTAL ABSENTEE BALLOTS - DIST. 39</t>
  </si>
  <si>
    <t>TOTAL  ABSENTEE BALLOTS - DIST. 40</t>
  </si>
  <si>
    <t>TOTAL ABSENTEE BALLOTS - DIST. 4</t>
  </si>
  <si>
    <t>TOTAL ABSENTEE BALLOTS - DIST. 7</t>
  </si>
  <si>
    <t>TOTAL ABSENTEE BALLOTS - DIST. 8</t>
  </si>
  <si>
    <t>TOTAL ABSENTEE BALLOTS - DIST. 10</t>
  </si>
  <si>
    <t>TOTAL ABSENTEE BALLOTS - DIST. 11</t>
  </si>
  <si>
    <t>TOTAL ABSENTEE BALLOTS - DIST. 12</t>
  </si>
  <si>
    <t>TOTAL ABSENTEE BALLOTS - DIST. 13</t>
  </si>
  <si>
    <t>TOTAL ABSENTEE BALLOTS - DIST. 14</t>
  </si>
  <si>
    <t>TOTAL ABSENTEE BALLOTS - DIST. 15</t>
  </si>
  <si>
    <t>TOTAL ABSENTEE BALLOTS - DIST. 17</t>
  </si>
  <si>
    <t>TOTAL ABSENTEE BALLOTS - DIST. 18</t>
  </si>
  <si>
    <t>TOTAL ABSENTEE BALLOTS - DIST. 19</t>
  </si>
  <si>
    <t>TOTAL ABSENTEE BALLOTS - DIST. 20</t>
  </si>
  <si>
    <t>TOTAL ABSENTEE BALLOTS - DIST. 21</t>
  </si>
  <si>
    <t>TOTAL ABSENTEE BALLOTS - DIST. 22</t>
  </si>
  <si>
    <t>TOTAL ABSENTEE BALLOTS - DIST. 23</t>
  </si>
  <si>
    <t>TOTAL ABSENTEE BALLOTS - DIST. 24</t>
  </si>
  <si>
    <t>TOTAL ABSENTEE BALLOTS - DIST. 25</t>
  </si>
  <si>
    <t>TOTAL ABSENTEE BALLOTS - DIST. 26</t>
  </si>
  <si>
    <t>TOTAL ABSENTEE BALLOTS - DIST. 27</t>
  </si>
  <si>
    <t>TOTAL ABSENTEE BALLOTS - DIST. 29</t>
  </si>
  <si>
    <t>TOTAL ABSENTEE BALLOTS - DIST. 30</t>
  </si>
  <si>
    <t>TOTAL ABSENTEE BALLOTS - DIST. 31</t>
  </si>
  <si>
    <t>TOTAL ABSENTEE BALLOTS - DIST. 32</t>
  </si>
  <si>
    <t>TOTAL ABSENTEE BALLOTS - DIST. 33</t>
  </si>
  <si>
    <t>TOTAL ABSENTEE BALLOTS - DIST. 35</t>
  </si>
  <si>
    <t>TOTAL ABSENTEE BALLOTS - DIST. 36</t>
  </si>
  <si>
    <t>CARD - SEQUENCE</t>
  </si>
  <si>
    <t>37-700 Akutan</t>
  </si>
  <si>
    <t>40-002 Ambler</t>
  </si>
  <si>
    <t>40-004 Anaktuvuk Pass</t>
  </si>
  <si>
    <t>40-010 Browerville</t>
  </si>
  <si>
    <t>40-012 Buckland</t>
  </si>
  <si>
    <t>40-014 Deering</t>
  </si>
  <si>
    <t>40-016 Kaktovik</t>
  </si>
  <si>
    <t>40-018 Kiana</t>
  </si>
  <si>
    <t>40-020 Kivalina</t>
  </si>
  <si>
    <t>40-022 Kobuk</t>
  </si>
  <si>
    <t>40-024 Kotzebue</t>
  </si>
  <si>
    <t>40-026 Noatak</t>
  </si>
  <si>
    <t>40-028 Noorvik</t>
  </si>
  <si>
    <t>40-030 Nuiqsut</t>
  </si>
  <si>
    <t>40-032 Point Hope</t>
  </si>
  <si>
    <t>40-034 Point Lay</t>
  </si>
  <si>
    <t>JUNEAU</t>
  </si>
  <si>
    <t>ANCHORAGE</t>
  </si>
  <si>
    <t>FAIRBANKS</t>
  </si>
  <si>
    <t>NOME</t>
  </si>
  <si>
    <t>91-902 Juneau Downtown</t>
  </si>
  <si>
    <t xml:space="preserve">Sample </t>
  </si>
  <si>
    <t>Ballots</t>
  </si>
  <si>
    <t>Fascimile</t>
  </si>
  <si>
    <t>Numbers</t>
  </si>
  <si>
    <t>Absentee</t>
  </si>
  <si>
    <t>District 1</t>
  </si>
  <si>
    <t>District 2</t>
  </si>
  <si>
    <t>District 3</t>
  </si>
  <si>
    <t>District 4</t>
  </si>
  <si>
    <t>District 5</t>
  </si>
  <si>
    <t>District 6</t>
  </si>
  <si>
    <t>District 7</t>
  </si>
  <si>
    <t>District 8</t>
  </si>
  <si>
    <t>District 9</t>
  </si>
  <si>
    <t>District 10</t>
  </si>
  <si>
    <t>District 11</t>
  </si>
  <si>
    <t>District 13</t>
  </si>
  <si>
    <t>District 14</t>
  </si>
  <si>
    <t>District 15</t>
  </si>
  <si>
    <t>District 16</t>
  </si>
  <si>
    <t>District 17</t>
  </si>
  <si>
    <t>District 18</t>
  </si>
  <si>
    <t>District 19</t>
  </si>
  <si>
    <t>District 20</t>
  </si>
  <si>
    <t>District 21</t>
  </si>
  <si>
    <t>District 22</t>
  </si>
  <si>
    <t>District 23</t>
  </si>
  <si>
    <t>District 24</t>
  </si>
  <si>
    <t>District 25</t>
  </si>
  <si>
    <t>District 26</t>
  </si>
  <si>
    <t>District 27</t>
  </si>
  <si>
    <t>District 28</t>
  </si>
  <si>
    <t>District 29</t>
  </si>
  <si>
    <t>District 30</t>
  </si>
  <si>
    <t>District 31</t>
  </si>
  <si>
    <t>District 32</t>
  </si>
  <si>
    <t>District 33</t>
  </si>
  <si>
    <t>District 34</t>
  </si>
  <si>
    <t>District 35</t>
  </si>
  <si>
    <t>District 36</t>
  </si>
  <si>
    <t>District 37</t>
  </si>
  <si>
    <t>District 38</t>
  </si>
  <si>
    <t>District 40</t>
  </si>
  <si>
    <t>Checksum: Sequence End - Start:</t>
  </si>
  <si>
    <t>Totals</t>
  </si>
  <si>
    <t>Checksum</t>
  </si>
  <si>
    <t>Difference</t>
  </si>
  <si>
    <t xml:space="preserve">92-905 Downtown Anchorage </t>
  </si>
  <si>
    <t>92-905 Downtown Anchorage</t>
  </si>
  <si>
    <t xml:space="preserve">92-905 Downtown Anchorage  </t>
  </si>
  <si>
    <t>Pad Checksums</t>
  </si>
  <si>
    <t>Total</t>
  </si>
  <si>
    <t>Delivery</t>
  </si>
  <si>
    <t>R2</t>
  </si>
  <si>
    <t>R1</t>
  </si>
  <si>
    <t>R3</t>
  </si>
  <si>
    <t>R4</t>
  </si>
  <si>
    <t>Federal Only</t>
  </si>
  <si>
    <t xml:space="preserve">Delivery </t>
  </si>
  <si>
    <t>AP</t>
  </si>
  <si>
    <t># Ballots</t>
  </si>
  <si>
    <t>Director's Office Test Deck Straight Order</t>
  </si>
  <si>
    <t>Region I 
Test Deck Reverse Order</t>
  </si>
  <si>
    <t>Region II 
Test Deck Reverse Order</t>
  </si>
  <si>
    <t>Region III 
Test Deck Reverse Order</t>
  </si>
  <si>
    <t>Region IV 
Test Deck Reverse Order</t>
  </si>
  <si>
    <t>District 12</t>
  </si>
  <si>
    <t>District 39</t>
  </si>
  <si>
    <t>TOTAL PRECINCT BALLOTS DIST. 25</t>
  </si>
  <si>
    <t>40-036 Selawik</t>
  </si>
  <si>
    <t>40-038 Shungnak</t>
  </si>
  <si>
    <t>40-040 Wainwright</t>
  </si>
  <si>
    <t>Total Order</t>
  </si>
  <si>
    <t>Total Regions</t>
  </si>
  <si>
    <t>House District 1</t>
  </si>
  <si>
    <t xml:space="preserve">House District 2 </t>
  </si>
  <si>
    <t xml:space="preserve">House District 3 </t>
  </si>
  <si>
    <t xml:space="preserve">House District 4 </t>
  </si>
  <si>
    <t xml:space="preserve">House District 5 </t>
  </si>
  <si>
    <t xml:space="preserve">House District 6 </t>
  </si>
  <si>
    <t xml:space="preserve">House District 7 </t>
  </si>
  <si>
    <t xml:space="preserve">House District 8 </t>
  </si>
  <si>
    <t xml:space="preserve">House District 9 </t>
  </si>
  <si>
    <t xml:space="preserve">House District 10 </t>
  </si>
  <si>
    <t xml:space="preserve">House District 11 </t>
  </si>
  <si>
    <t xml:space="preserve">House District 12 </t>
  </si>
  <si>
    <t xml:space="preserve">House District 13 </t>
  </si>
  <si>
    <t xml:space="preserve">House District 14  </t>
  </si>
  <si>
    <t xml:space="preserve">House District 15 </t>
  </si>
  <si>
    <t xml:space="preserve">House District 16 </t>
  </si>
  <si>
    <t xml:space="preserve">House District 17 </t>
  </si>
  <si>
    <t xml:space="preserve">House District 18 </t>
  </si>
  <si>
    <t xml:space="preserve">House District 19 </t>
  </si>
  <si>
    <t xml:space="preserve">House District 20 </t>
  </si>
  <si>
    <t xml:space="preserve">House District 21 </t>
  </si>
  <si>
    <t xml:space="preserve">House District 22 </t>
  </si>
  <si>
    <t xml:space="preserve">House District 23 </t>
  </si>
  <si>
    <t xml:space="preserve">House District 24 </t>
  </si>
  <si>
    <t xml:space="preserve">House District 25 </t>
  </si>
  <si>
    <t xml:space="preserve">House District 26 </t>
  </si>
  <si>
    <t xml:space="preserve">House District 27 </t>
  </si>
  <si>
    <t xml:space="preserve">House District 28 </t>
  </si>
  <si>
    <t xml:space="preserve">House District 29 </t>
  </si>
  <si>
    <t xml:space="preserve">House District 30 </t>
  </si>
  <si>
    <t xml:space="preserve">House District 31 </t>
  </si>
  <si>
    <t xml:space="preserve">House District 32 </t>
  </si>
  <si>
    <t xml:space="preserve">House District 33 </t>
  </si>
  <si>
    <t xml:space="preserve">House District 34 </t>
  </si>
  <si>
    <t xml:space="preserve">House District 35 </t>
  </si>
  <si>
    <t xml:space="preserve">House District 36 </t>
  </si>
  <si>
    <t xml:space="preserve">House District 37 </t>
  </si>
  <si>
    <t xml:space="preserve">House District 38 </t>
  </si>
  <si>
    <t xml:space="preserve">House District 39 </t>
  </si>
  <si>
    <t xml:space="preserve">House District 40 </t>
  </si>
  <si>
    <t>40-006 Atqasuk</t>
  </si>
  <si>
    <t>37-702 Aleknagik</t>
  </si>
  <si>
    <t>37-708 Chignik</t>
  </si>
  <si>
    <t>37-710 Clark's Point</t>
  </si>
  <si>
    <t>37-712 Cold Bay</t>
  </si>
  <si>
    <t>37-714 Dillingham</t>
  </si>
  <si>
    <t>37-716 Egegik</t>
  </si>
  <si>
    <t>37-718 Ekwok</t>
  </si>
  <si>
    <t>37-720 King Cove</t>
  </si>
  <si>
    <t>37-722 King Salmon</t>
  </si>
  <si>
    <t>37-724 Koliganek</t>
  </si>
  <si>
    <t>37-726 Lake Iliamna No. 1</t>
  </si>
  <si>
    <t>37-728 Lake Iliamna No. 2</t>
  </si>
  <si>
    <t>37-730 Levelock</t>
  </si>
  <si>
    <t>37-732 Manokotak</t>
  </si>
  <si>
    <t>37-734 Naknek</t>
  </si>
  <si>
    <t>37-736 New Stuyahok</t>
  </si>
  <si>
    <t>37-738 Nondalton</t>
  </si>
  <si>
    <t>37-740 Pedro Bay</t>
  </si>
  <si>
    <t>37-742 Port Heiden</t>
  </si>
  <si>
    <t>37-744 Sand Point</t>
  </si>
  <si>
    <t>37-746 Sleetmute</t>
  </si>
  <si>
    <t>37-748 South Naknek</t>
  </si>
  <si>
    <t>37-750 St. George Island</t>
  </si>
  <si>
    <t>37-752 St. Paul Island</t>
  </si>
  <si>
    <t>37-754 Togiak</t>
  </si>
  <si>
    <t>38-800 Akiachak</t>
  </si>
  <si>
    <t>38-802 Akiak</t>
  </si>
  <si>
    <t>38-806 Atmautluak</t>
  </si>
  <si>
    <t>38-808 Bethel No. 1</t>
  </si>
  <si>
    <t>38-810 Bethel No. 2</t>
  </si>
  <si>
    <t>38-812 Chefornak</t>
  </si>
  <si>
    <t>38-818 Eek</t>
  </si>
  <si>
    <t>38-822 Kasigluk</t>
  </si>
  <si>
    <t>38-824 Kipnuk</t>
  </si>
  <si>
    <t>38-826 Kongiganak</t>
  </si>
  <si>
    <t>38-828 Kwethluk</t>
  </si>
  <si>
    <t>38-830 Kwigillingok</t>
  </si>
  <si>
    <t>38-836 Mekoryuk</t>
  </si>
  <si>
    <t>38-838 Napakiak</t>
  </si>
  <si>
    <t>38-840 Napaskiak</t>
  </si>
  <si>
    <t>38-842 Newtok</t>
  </si>
  <si>
    <t>38-844 Nightmute</t>
  </si>
  <si>
    <t>38-846 Nunapitchuk</t>
  </si>
  <si>
    <t>38-848 Quinhagak</t>
  </si>
  <si>
    <t>38-854 Tuluksak</t>
  </si>
  <si>
    <t>38-856 Tuntutuliak</t>
  </si>
  <si>
    <t>38-858 Tununak</t>
  </si>
  <si>
    <t>39-900 Alakanuk</t>
  </si>
  <si>
    <t>39-902 Brevig Mission</t>
  </si>
  <si>
    <t>39-906 Diomede</t>
  </si>
  <si>
    <t>39-908 Elim</t>
  </si>
  <si>
    <t>39-910 Emmonak</t>
  </si>
  <si>
    <t>39-912 Gambell</t>
  </si>
  <si>
    <t>39-914 Golovin</t>
  </si>
  <si>
    <t>39-916 Hooper Bay</t>
  </si>
  <si>
    <t>39-918 Kotlik</t>
  </si>
  <si>
    <t>39-920 Koyuk</t>
  </si>
  <si>
    <t>39-922 Mountain Village</t>
  </si>
  <si>
    <t>39-924 Nome No. 1</t>
  </si>
  <si>
    <t>39-928 Nunam Iqua</t>
  </si>
  <si>
    <t>39-930 Pilot Station</t>
  </si>
  <si>
    <t>39-932 Savoonga</t>
  </si>
  <si>
    <t>39-934 Scammon Bay</t>
  </si>
  <si>
    <t>39-936 Shaktoolik</t>
  </si>
  <si>
    <t>39-938 Shishmaref</t>
  </si>
  <si>
    <t>39-942 St. Michael</t>
  </si>
  <si>
    <t>39-944 Stebbins</t>
  </si>
  <si>
    <t>39-946 Teller</t>
  </si>
  <si>
    <t>39-948 Unalakleet</t>
  </si>
  <si>
    <t>39-950 Wales</t>
  </si>
  <si>
    <t>39-952 White Mountain</t>
  </si>
  <si>
    <t>39-926 Nome No. 2</t>
  </si>
  <si>
    <t>92-905 Anchorage City Hall</t>
  </si>
  <si>
    <t>94-901 Prudhoe Bay</t>
  </si>
  <si>
    <t>10-981 Houston</t>
  </si>
  <si>
    <t>10-983 Talkeetna</t>
  </si>
  <si>
    <t>10-984 Trapper Creek</t>
  </si>
  <si>
    <t>TOTAL ABSENTEE BALLOTS - DIST. 16</t>
  </si>
  <si>
    <t>37-980 Atka</t>
  </si>
  <si>
    <t>37-981 Chignik Lagoon</t>
  </si>
  <si>
    <t>37-982 Chignik Lake</t>
  </si>
  <si>
    <t>37-983 Cold Bay</t>
  </si>
  <si>
    <t>37-984 Dillingham</t>
  </si>
  <si>
    <t>37-985 False Pass</t>
  </si>
  <si>
    <t>37-986 Iguigig</t>
  </si>
  <si>
    <t>37-987 Naknek</t>
  </si>
  <si>
    <t>37-988 Nelson Lagoon</t>
  </si>
  <si>
    <t>37-989 Pilot Point</t>
  </si>
  <si>
    <t>37-990 Port Alsworth</t>
  </si>
  <si>
    <t>37-991 Sand Point</t>
  </si>
  <si>
    <t>37-992 St. Paul Island</t>
  </si>
  <si>
    <t>37-993 Twin Hills</t>
  </si>
  <si>
    <t>37-994 Unalaska</t>
  </si>
  <si>
    <t>38-980 Aniak</t>
  </si>
  <si>
    <t>38-981 Bethel</t>
  </si>
  <si>
    <t>39-981 St. Mary's</t>
  </si>
  <si>
    <t>39-982 Unalakleet</t>
  </si>
  <si>
    <t>40-981 Kotzebue</t>
  </si>
  <si>
    <t>TOTAL DISTRICT 2 BALLOTS</t>
  </si>
  <si>
    <t>TOTAL DISTRICT 4 BALLOTS</t>
  </si>
  <si>
    <t>TOTAL DISTRICT 8 BALLOTS</t>
  </si>
  <si>
    <t>TOTAL DISTRICT 9 BALLOTS</t>
  </si>
  <si>
    <t>TOTAL DISTRICT 10 BALLOTS</t>
  </si>
  <si>
    <t>TOTAL DISTRICT 11 BALLOTS</t>
  </si>
  <si>
    <t>TOTAL DISTRICT 12 BALLOTS</t>
  </si>
  <si>
    <t>TOTAL DISTRICT 13 BALLOTS</t>
  </si>
  <si>
    <t>TOTAL DISTRICT 14 BALLOTS</t>
  </si>
  <si>
    <t>TOTAL DISTRICT 15 BALLOTS</t>
  </si>
  <si>
    <t>TOTAL DISTRICT 16 BALLOTS</t>
  </si>
  <si>
    <t>TOTAL DISTRICT 17 BALLOTS</t>
  </si>
  <si>
    <t>TOTAL DISTRICT 18 BALLOTS</t>
  </si>
  <si>
    <t>TOTAL DISTRICT 19 BALLOTS</t>
  </si>
  <si>
    <t>TOTAL DISTRICT 20 BALLOTS</t>
  </si>
  <si>
    <t>TOTAL DISTRICT 21 BALLOTS</t>
  </si>
  <si>
    <t>TOTAL DISTRICT 22 BALLOTS</t>
  </si>
  <si>
    <t>TOTAL DISTRICT 23 BALLOTS</t>
  </si>
  <si>
    <t>TOTAL DISTRICT 24 BALLOTS</t>
  </si>
  <si>
    <t>TOTAL DISTRICT 25 BALLOTS</t>
  </si>
  <si>
    <t>TOTAL DISTRICT 26 BALLOTS</t>
  </si>
  <si>
    <t>TOTAL DISTRICT 27 BALLOTS</t>
  </si>
  <si>
    <t>TOTAL DISTRICT 28 BALLOTS</t>
  </si>
  <si>
    <t>TOTAL DISTRICT 29 BALLOTS</t>
  </si>
  <si>
    <t>TOTAL DISTRICT 30 BALLOTS</t>
  </si>
  <si>
    <t>TOTAL DISTRICT 31 BALLOTS</t>
  </si>
  <si>
    <t>TOTAL DISTRICT 33 BALLOTS</t>
  </si>
  <si>
    <t>TOTAL DISTRICT 35 BALLOTS</t>
  </si>
  <si>
    <t>TOTAL DISTRICT 36 BALLOTS</t>
  </si>
  <si>
    <t>TOTAL DISTRICT 37 BALLOTS</t>
  </si>
  <si>
    <t>TOTAL DISTRICT 38 BALLOTS</t>
  </si>
  <si>
    <t>TOTAL DISTRICT 39 BALLOTS</t>
  </si>
  <si>
    <t>TOTAL DISTRICT 40 BALLOTS</t>
  </si>
  <si>
    <t>37-995 Nondalton</t>
  </si>
  <si>
    <t>37-996 Stony River</t>
  </si>
  <si>
    <t>38-983 Napaskiak</t>
  </si>
  <si>
    <t>38-984 Tuntutuliak</t>
  </si>
  <si>
    <t>38-985 Kongiganak</t>
  </si>
  <si>
    <t>39-983 Nunam Iqua</t>
  </si>
  <si>
    <t>39-984 White Mountain</t>
  </si>
  <si>
    <t>40-982 Kiana</t>
  </si>
  <si>
    <t>Voters</t>
  </si>
  <si>
    <t>Registered</t>
  </si>
  <si>
    <t>38-986 Eek</t>
  </si>
  <si>
    <t>38-987 Upper Kalskag</t>
  </si>
  <si>
    <t>38-988 Tuluksak</t>
  </si>
  <si>
    <t>39-985 Mountain Village</t>
  </si>
  <si>
    <t>38-852 Toksook Bay</t>
  </si>
  <si>
    <t>39-987 Gambell</t>
  </si>
  <si>
    <t xml:space="preserve"> </t>
  </si>
  <si>
    <t>38-989 Chuathbaluk</t>
  </si>
  <si>
    <t>39-986 Chevak</t>
  </si>
  <si>
    <t>37-940 Kokhanok</t>
  </si>
  <si>
    <t>37-941 Port Heiden</t>
  </si>
  <si>
    <t>37-942 Manokotak</t>
  </si>
  <si>
    <t>37-943 King Cove</t>
  </si>
  <si>
    <t>37-944 Chignik Bay</t>
  </si>
  <si>
    <t>37-945 Egegik</t>
  </si>
  <si>
    <t>37-946 Ekwok</t>
  </si>
  <si>
    <t>37-947 Koliganek</t>
  </si>
  <si>
    <t>37-948 Newhalen</t>
  </si>
  <si>
    <t>37-949 Aleknagik</t>
  </si>
  <si>
    <t>37-950 Levelock</t>
  </si>
  <si>
    <t>37-951 Clark's Point</t>
  </si>
  <si>
    <t>37-952 King Salmon</t>
  </si>
  <si>
    <t>37-953 Perryville</t>
  </si>
  <si>
    <t>37-954 St. George</t>
  </si>
  <si>
    <t>37-955 Nikolski</t>
  </si>
  <si>
    <t>37-956 Adak</t>
  </si>
  <si>
    <t>37-957 Akutan</t>
  </si>
  <si>
    <t>37-958 South Naknek</t>
  </si>
  <si>
    <t>37-959 Pedro Bay</t>
  </si>
  <si>
    <t>37-997 Togiak</t>
  </si>
  <si>
    <t>37-998 Sleetmute</t>
  </si>
  <si>
    <t>37-999 New Stuyahok</t>
  </si>
  <si>
    <t>38-960 Oscarville</t>
  </si>
  <si>
    <t>38-961 Goodnews Bay</t>
  </si>
  <si>
    <t>38-962 Nunapitchuk</t>
  </si>
  <si>
    <t>38-963 Quinhagak</t>
  </si>
  <si>
    <t>38-964 Chefornak</t>
  </si>
  <si>
    <t>38-965 Russian Mission</t>
  </si>
  <si>
    <t>38-966 Lower Kalskag</t>
  </si>
  <si>
    <t>38-967 Akiachak</t>
  </si>
  <si>
    <t>38-968 Marshall</t>
  </si>
  <si>
    <t>38-969 Newtok</t>
  </si>
  <si>
    <t>38-970 Crooked Creek</t>
  </si>
  <si>
    <t>38-971 Kipnuk</t>
  </si>
  <si>
    <t>38-972 Kwethluk</t>
  </si>
  <si>
    <t>38-973 Kasigluk</t>
  </si>
  <si>
    <t>38-990 Atmautluak</t>
  </si>
  <si>
    <t>38-991 Tununak</t>
  </si>
  <si>
    <t>38-992 Napakiak</t>
  </si>
  <si>
    <t>38-993 Akiak</t>
  </si>
  <si>
    <t>38-994 Toksook Bay</t>
  </si>
  <si>
    <t>38-995 Mekoryuk</t>
  </si>
  <si>
    <t>38-998 Nightmute</t>
  </si>
  <si>
    <t>38-999 Kwigillingok</t>
  </si>
  <si>
    <t>39-970 Teller</t>
  </si>
  <si>
    <t>39-971 Emmonak</t>
  </si>
  <si>
    <t>39-972 Diomede</t>
  </si>
  <si>
    <t>39-973 Wales</t>
  </si>
  <si>
    <t>39-974 Hooper Bay</t>
  </si>
  <si>
    <t>39-975 Savoonga</t>
  </si>
  <si>
    <t>39-988 Brevig Mission</t>
  </si>
  <si>
    <t>39-989 St. Micheal</t>
  </si>
  <si>
    <t>39-990 Shaktoolik</t>
  </si>
  <si>
    <t>39-991 Shishmaref</t>
  </si>
  <si>
    <t>39-992 Golovin</t>
  </si>
  <si>
    <t>39-993 Scammon Bay</t>
  </si>
  <si>
    <t>39-994 Koyuk</t>
  </si>
  <si>
    <t>39-995 Kotlik</t>
  </si>
  <si>
    <t>39-996 Stebbins</t>
  </si>
  <si>
    <t>39-997 Elim</t>
  </si>
  <si>
    <t>39-998 Pilot Station</t>
  </si>
  <si>
    <t>39-999 Alakanuk</t>
  </si>
  <si>
    <t>40-983 Kaktovik</t>
  </si>
  <si>
    <t>40-984 Wainwright</t>
  </si>
  <si>
    <t>40-985 Ambler</t>
  </si>
  <si>
    <t>40-986 Buckland</t>
  </si>
  <si>
    <t>40-987 Kobuk</t>
  </si>
  <si>
    <t>40-988 Deering</t>
  </si>
  <si>
    <t>40-989 Noatak</t>
  </si>
  <si>
    <t>40-990 Noorvik</t>
  </si>
  <si>
    <t>40-991 Shungnak</t>
  </si>
  <si>
    <t>40-992 Selawik</t>
  </si>
  <si>
    <t>40-993 Kivalina</t>
  </si>
  <si>
    <t>40-994 Anaktuvuk Pass</t>
  </si>
  <si>
    <t>40-995 Point Hope</t>
  </si>
  <si>
    <t>40-996 Nuiqsut</t>
  </si>
  <si>
    <t>40-997 Atqasuk</t>
  </si>
  <si>
    <t>40-998 Point Lay</t>
  </si>
  <si>
    <t>Federal Ballot Only</t>
  </si>
  <si>
    <t>95-900 Mat-Su Elections Office</t>
  </si>
  <si>
    <t>R5</t>
  </si>
  <si>
    <t>MAT-SU</t>
  </si>
  <si>
    <t>Region I</t>
  </si>
  <si>
    <t>Region II</t>
  </si>
  <si>
    <t>Region V - MS</t>
  </si>
  <si>
    <t>Region III</t>
  </si>
  <si>
    <t>Region IV</t>
  </si>
  <si>
    <t>BALLOT ID#</t>
  </si>
  <si>
    <t>Ballot ID#</t>
  </si>
  <si>
    <t>Fed Overseas</t>
  </si>
  <si>
    <t>TOTAL PRECINCT BALLOTS DIST.32</t>
  </si>
  <si>
    <t>TOTAL PRECINCT BALLOTS DIST. 28</t>
  </si>
  <si>
    <t>TOTAL ABSENTEE BALLOTS - DIST. 28</t>
  </si>
  <si>
    <t>TOTAL PRECINCT BALLOTS DIST 9</t>
  </si>
  <si>
    <t>TOTAL ABSENTEE BALLOTS DIST 9</t>
  </si>
  <si>
    <t>TOTAL DISTRICT 37BALLOTS</t>
  </si>
  <si>
    <t>A&amp;P</t>
  </si>
  <si>
    <t>TOTAL PRECINCT BALLOTS DIST. 1</t>
  </si>
  <si>
    <t>TOTAL ABSENTEE BALLOTS - DIST. 1</t>
  </si>
  <si>
    <t>TOTAL DISTRICT 1 BALLOTS</t>
  </si>
  <si>
    <t>TOTAL PRECINCT BALLOTS DIST. 2</t>
  </si>
  <si>
    <t>TOTAL ABSENTEE BALLOTS - DIST. 2</t>
  </si>
  <si>
    <t>TOTAL PRECINCT BALLOTS DIST. 3</t>
  </si>
  <si>
    <t>TOTAL ABSENTEE BALLOTS - DIST. 3</t>
  </si>
  <si>
    <t>TOTAL DISTRICT 3 BALLOTS</t>
  </si>
  <si>
    <t>TOTAL PRECINCT BALLOTS DIST. 5</t>
  </si>
  <si>
    <t>TOTAL ABSENTEE BALLOTS - DIST. 5</t>
  </si>
  <si>
    <t>TOTAL DISTRICT 5 BALLOTS</t>
  </si>
  <si>
    <t>TOTAL PRECINCT BALLOTS DIST. 6</t>
  </si>
  <si>
    <t>TOTAL ABSENTEE BALLOTS - DIST. 6</t>
  </si>
  <si>
    <t>TOTAL DISTRICT 6 BALLOTS</t>
  </si>
  <si>
    <t>31-446 Aurora</t>
  </si>
  <si>
    <t>31-480 Fairbanks No. 2</t>
  </si>
  <si>
    <t>31-485 Fairbanks No. 3</t>
  </si>
  <si>
    <t>32-355 Fairbanks No. 4</t>
  </si>
  <si>
    <t>32-365 Fairbanks No. 5</t>
  </si>
  <si>
    <t>32-375 Fort Wainwright</t>
  </si>
  <si>
    <t>32-385 Badger No. 2</t>
  </si>
  <si>
    <t>33-130 Badger No. 1</t>
  </si>
  <si>
    <t>33-135 Chena Lakes</t>
  </si>
  <si>
    <t>33-155 Moose Creek</t>
  </si>
  <si>
    <t>33-165 Newby</t>
  </si>
  <si>
    <t>33-175 North Pole</t>
  </si>
  <si>
    <t>33-183 Plack</t>
  </si>
  <si>
    <t>34-235 Eielson</t>
  </si>
  <si>
    <t>34-240 Farmers Loop</t>
  </si>
  <si>
    <t>34-260 Salcha</t>
  </si>
  <si>
    <t>34-263 Steele Creek</t>
  </si>
  <si>
    <t>34-270 Summit</t>
  </si>
  <si>
    <t>34-280 Two Rivers</t>
  </si>
  <si>
    <t>35-580 Airport</t>
  </si>
  <si>
    <t>35-582 Chena</t>
  </si>
  <si>
    <t>35-584 Ester</t>
  </si>
  <si>
    <t>35-586 Geist</t>
  </si>
  <si>
    <t>35-587 Lakeview</t>
  </si>
  <si>
    <t>35-592 Shanly</t>
  </si>
  <si>
    <t>35-595 University Hills</t>
  </si>
  <si>
    <t>35-596 University West</t>
  </si>
  <si>
    <t>36-001 Goldstream No. 1</t>
  </si>
  <si>
    <t>36-002 Goldstream No. 2</t>
  </si>
  <si>
    <t>36-010 Allakaket</t>
  </si>
  <si>
    <t>36-014 Anvik</t>
  </si>
  <si>
    <t>36-018 Arctic Village</t>
  </si>
  <si>
    <t>36-022 Beaver</t>
  </si>
  <si>
    <t>36-026 Bettles</t>
  </si>
  <si>
    <t>36-034 Central</t>
  </si>
  <si>
    <t>36-042 Circle</t>
  </si>
  <si>
    <t>36-050 Delta Junction</t>
  </si>
  <si>
    <t>36-054 Deltana</t>
  </si>
  <si>
    <t>36-058 Dot Lake</t>
  </si>
  <si>
    <t>36-062 Eagle</t>
  </si>
  <si>
    <t>36-066 Fort Yukon</t>
  </si>
  <si>
    <t>36-074 Galena</t>
  </si>
  <si>
    <t>36-082 Grayling</t>
  </si>
  <si>
    <t>36-086 Holy Cross</t>
  </si>
  <si>
    <t>36-090 Hughes</t>
  </si>
  <si>
    <t>36-094 Huslia</t>
  </si>
  <si>
    <t>36-098 Kaltag</t>
  </si>
  <si>
    <t>36-106 Koyukuk</t>
  </si>
  <si>
    <t>36-114 McGrath</t>
  </si>
  <si>
    <t>36-118 Mentasta</t>
  </si>
  <si>
    <t>36-122 Minto</t>
  </si>
  <si>
    <t>36-126 Nenana</t>
  </si>
  <si>
    <t>36-130 Nikolai</t>
  </si>
  <si>
    <t>36-134 Northway</t>
  </si>
  <si>
    <t>36-138 Nulato</t>
  </si>
  <si>
    <t>36-142 Ruby</t>
  </si>
  <si>
    <t>36-146 Shageluk</t>
  </si>
  <si>
    <t>36-162 Tanana</t>
  </si>
  <si>
    <t>36-166 Tetlin</t>
  </si>
  <si>
    <t>36-170 Tok</t>
  </si>
  <si>
    <t>36-174 Venetie</t>
  </si>
  <si>
    <t>36-038 Chistochina</t>
  </si>
  <si>
    <t>36-046 Copper Center</t>
  </si>
  <si>
    <t>36-070 Gakona</t>
  </si>
  <si>
    <t>36-078 Glennallen</t>
  </si>
  <si>
    <t>36-102 Kenny Lake</t>
  </si>
  <si>
    <t>01-600 Ketchikan No. 1</t>
  </si>
  <si>
    <t>01-610 Ketchikan No. 2</t>
  </si>
  <si>
    <t>01-620 Ketchikan No. 3</t>
  </si>
  <si>
    <t>01-640 North Tongass No. 1</t>
  </si>
  <si>
    <t>01-660 Saxman</t>
  </si>
  <si>
    <t>01-670 South Tongass</t>
  </si>
  <si>
    <t>01-680 Metlakatla</t>
  </si>
  <si>
    <t>01-690 Wrangell</t>
  </si>
  <si>
    <t>01-675 Coffman Cove</t>
  </si>
  <si>
    <t>02-700 Angoon</t>
  </si>
  <si>
    <t>02-705 Craig</t>
  </si>
  <si>
    <t>02-720 Hoonah</t>
  </si>
  <si>
    <t>02-730 Kake</t>
  </si>
  <si>
    <t>02-735 Kasaan</t>
  </si>
  <si>
    <t>02-740 Klawock</t>
  </si>
  <si>
    <t>02-760 Port Alexander</t>
  </si>
  <si>
    <t>02-765 Sitka No. 1</t>
  </si>
  <si>
    <t>02-770 Sitka No. 2</t>
  </si>
  <si>
    <t>02-775 Tenakee Springs</t>
  </si>
  <si>
    <t>02-780 Thorne Bay</t>
  </si>
  <si>
    <t>02-785 Yakutat</t>
  </si>
  <si>
    <t>03-300 Auke Bay</t>
  </si>
  <si>
    <t>03-305 Lynn Canal</t>
  </si>
  <si>
    <t>03-310 Melvin Park</t>
  </si>
  <si>
    <t>03-315 Mendenhall Glacier</t>
  </si>
  <si>
    <t>03-320 Thunder Mountain</t>
  </si>
  <si>
    <t>03-325 Gustavus</t>
  </si>
  <si>
    <t>03-330 Haines No. 1</t>
  </si>
  <si>
    <t>03-335 Haines No. 2</t>
  </si>
  <si>
    <t>03-340 Klukwan</t>
  </si>
  <si>
    <t>03-345 Skagway</t>
  </si>
  <si>
    <t>04-100 Douglas</t>
  </si>
  <si>
    <t>04-110 Juneau No. 1</t>
  </si>
  <si>
    <t>04-115 Juneau No. 2</t>
  </si>
  <si>
    <t>04-120 Juneau No. 3</t>
  </si>
  <si>
    <t>04-125 Lemon Creek</t>
  </si>
  <si>
    <t>04-135 North Douglas</t>
  </si>
  <si>
    <t>05-800 Chiniak</t>
  </si>
  <si>
    <t>05-810 Flats</t>
  </si>
  <si>
    <t>05-815 Kodiak Island South</t>
  </si>
  <si>
    <t>05-825 Kodiak No. 2</t>
  </si>
  <si>
    <t>05-830 Mission Road</t>
  </si>
  <si>
    <t>05-845 Port Lions</t>
  </si>
  <si>
    <t>05-860 Cordova</t>
  </si>
  <si>
    <t>06-200 Anchor Point</t>
  </si>
  <si>
    <t>06-210 Diamond Ridge</t>
  </si>
  <si>
    <t>06-220 Fox River</t>
  </si>
  <si>
    <t>06-230 Homer No. 1</t>
  </si>
  <si>
    <t>06-240 Homer No. 2</t>
  </si>
  <si>
    <t>06-260 Kasilof</t>
  </si>
  <si>
    <t>06-270 Ninilchik</t>
  </si>
  <si>
    <t>07-005 Central</t>
  </si>
  <si>
    <t>07-015 Kenai No. 1</t>
  </si>
  <si>
    <t>07-020 Kenai No. 2</t>
  </si>
  <si>
    <t>07-025 Kenai No. 3</t>
  </si>
  <si>
    <t>07-030 Soldotna</t>
  </si>
  <si>
    <t>08-035 Bear Creek</t>
  </si>
  <si>
    <t>08-040 Cooper Landing</t>
  </si>
  <si>
    <t>08-045 Funny River No. 1</t>
  </si>
  <si>
    <t>08-050 Funny River No. 2</t>
  </si>
  <si>
    <t>08-055 Hope</t>
  </si>
  <si>
    <t>08-060 Mackey Lake</t>
  </si>
  <si>
    <t>08-065 Moose Pass</t>
  </si>
  <si>
    <t>08-070 Nikiski</t>
  </si>
  <si>
    <t>08-080 Sterling No. 1</t>
  </si>
  <si>
    <t>09-105 Girdwood</t>
  </si>
  <si>
    <t>09-110 Indian</t>
  </si>
  <si>
    <t>09-140 Stuckagain Heights</t>
  </si>
  <si>
    <t>09-145 Whittier</t>
  </si>
  <si>
    <t>31-455 Fairbanks No. 1</t>
  </si>
  <si>
    <t>37-706 Aleutians No. 2</t>
  </si>
  <si>
    <t>37-707 Aniak</t>
  </si>
  <si>
    <t>37-709 Chuathbaluk</t>
  </si>
  <si>
    <t>37-713 Crooked Creek</t>
  </si>
  <si>
    <t>37-719 Goodnews Bay</t>
  </si>
  <si>
    <t>37-731 Lower Kalskag</t>
  </si>
  <si>
    <t>37-756 Tyonek</t>
  </si>
  <si>
    <t>37-758 Upper Kalskag</t>
  </si>
  <si>
    <t>38-813 Chevak</t>
  </si>
  <si>
    <t>08-075 Salamatof</t>
  </si>
  <si>
    <t>01-650 North Tongass No. 2</t>
  </si>
  <si>
    <t>09-115 South Anchorage No. 1</t>
  </si>
  <si>
    <t>09-120 South Anchorage No. 2</t>
  </si>
  <si>
    <t>09-125 South Anchorage No. 3</t>
  </si>
  <si>
    <t>09-130 South Anchorage No. 4</t>
  </si>
  <si>
    <t>09-135 South Anchorage No. 5</t>
  </si>
  <si>
    <t>11-205 Hillside No. 1</t>
  </si>
  <si>
    <t>11-210 Hillside No. 2</t>
  </si>
  <si>
    <t>11-215 Hillside No. 3</t>
  </si>
  <si>
    <t>11-220 Hillside No. 4</t>
  </si>
  <si>
    <t>11-225 Hillside No. 5</t>
  </si>
  <si>
    <t>11-230 Hillside No. 6</t>
  </si>
  <si>
    <t>11-235 Hillside No. 7</t>
  </si>
  <si>
    <t>12-250 Southeast Anchorage No. 1</t>
  </si>
  <si>
    <t>12-255 Southeast Anchorage No. 2</t>
  </si>
  <si>
    <t>12-260 Southeast Anchorage No. 3</t>
  </si>
  <si>
    <t>12-265 Southeast Anchorage No. 4</t>
  </si>
  <si>
    <t>12-270 Southeast Anchorage No. 5</t>
  </si>
  <si>
    <t>12-275 Southeast Anchorage No. 6</t>
  </si>
  <si>
    <t>15-405 Southwest Anchorage No. 1</t>
  </si>
  <si>
    <t>15-410 Southwest Anchorage No. 2</t>
  </si>
  <si>
    <t>15-415 Southwest Anchorage No. 3</t>
  </si>
  <si>
    <t>15-420 Southwest Anchorage No. 4</t>
  </si>
  <si>
    <t>15-425 Southwest Anchorage No. 5</t>
  </si>
  <si>
    <t>15-430 Southwest Anchorage No. 6</t>
  </si>
  <si>
    <t>16-450 West Anchorage No. 1</t>
  </si>
  <si>
    <t>16-455 West Anchorage No. 2</t>
  </si>
  <si>
    <t>16-460 West Anchorage No. 3</t>
  </si>
  <si>
    <t>16-465 West Anchorage No. 4</t>
  </si>
  <si>
    <t>16-470 West Anchorage No. 5</t>
  </si>
  <si>
    <t>16-475 West Anchorage No. 6</t>
  </si>
  <si>
    <t>16-480 West Anchorage No. 7</t>
  </si>
  <si>
    <t>21-705 East Anchorage No. 1</t>
  </si>
  <si>
    <t>21-710 East Anchorage No. 2</t>
  </si>
  <si>
    <t>21-715 East Anchorage No. 3</t>
  </si>
  <si>
    <t>21-720 East Anchorage No. 4</t>
  </si>
  <si>
    <t>21-725 East Anchorage No. 5</t>
  </si>
  <si>
    <t>22-750 Northeast Anchorage No. 1</t>
  </si>
  <si>
    <t>22-755 Northeast Anchorage No. 2</t>
  </si>
  <si>
    <t>22-760 Northeast Anchorage No. 3</t>
  </si>
  <si>
    <t>22-765 Northeast Anchorage No. 4</t>
  </si>
  <si>
    <t>34-238 Eielson Farm Road</t>
  </si>
  <si>
    <t xml:space="preserve">34-265 Steese </t>
  </si>
  <si>
    <t>37-704 Aleutians No. 1</t>
  </si>
  <si>
    <t>39-940 St. Mary's</t>
  </si>
  <si>
    <t>63-022 Beaver</t>
  </si>
  <si>
    <t>63-134 Northway</t>
  </si>
  <si>
    <t>63-174 Venetie</t>
  </si>
  <si>
    <t>63-046 Copper Center</t>
  </si>
  <si>
    <t>63-066 Fort Yukon</t>
  </si>
  <si>
    <t>63-084 Gulkana</t>
  </si>
  <si>
    <t>63-038 Chistochina</t>
  </si>
  <si>
    <t>63-018 Arctic Village</t>
  </si>
  <si>
    <t>63-042 Circle</t>
  </si>
  <si>
    <t>63-162 Tanana</t>
  </si>
  <si>
    <t>63-062 Eagle</t>
  </si>
  <si>
    <t>63-027 Birch Creek</t>
  </si>
  <si>
    <t>63-126 Nenana</t>
  </si>
  <si>
    <t>63-170 Tok</t>
  </si>
  <si>
    <t>63-135 Rampart</t>
  </si>
  <si>
    <t>63-031 Chalkyitsik</t>
  </si>
  <si>
    <t>63-078 Glennallen</t>
  </si>
  <si>
    <t>63-010 Allakaket</t>
  </si>
  <si>
    <t>63-014 Anvik</t>
  </si>
  <si>
    <t>63-026 Bettles</t>
  </si>
  <si>
    <t>63-043 Coldfoot</t>
  </si>
  <si>
    <t>63-050 Delta Junction</t>
  </si>
  <si>
    <t>63-074 Galena</t>
  </si>
  <si>
    <t>63-082 Grayling</t>
  </si>
  <si>
    <t>63-086 Holy Cross</t>
  </si>
  <si>
    <t>63-094 Huslia</t>
  </si>
  <si>
    <t>63-098 Kaltag</t>
  </si>
  <si>
    <t>63-106 Koyukuk</t>
  </si>
  <si>
    <t>63-114 McGrath</t>
  </si>
  <si>
    <t>63-130 Nikolai</t>
  </si>
  <si>
    <t>63-142 Ruby</t>
  </si>
  <si>
    <t>63-146 Shageluk</t>
  </si>
  <si>
    <t>63-147 Stevens Village</t>
  </si>
  <si>
    <t>63-149 Takotna</t>
  </si>
  <si>
    <t>63-090 Hughes</t>
  </si>
  <si>
    <t>01-922 Hyder AVO</t>
  </si>
  <si>
    <t>01-924 Ketchikan AVO</t>
  </si>
  <si>
    <t>01-926 Metlakatla AVO</t>
  </si>
  <si>
    <t>01-928 Whale Pass AVO</t>
  </si>
  <si>
    <t>01-930 Wrangell AVO</t>
  </si>
  <si>
    <t>02-932 Angoon AVO</t>
  </si>
  <si>
    <t>02-934 Craig AVO</t>
  </si>
  <si>
    <t>02-936 Elfin Cove AVO</t>
  </si>
  <si>
    <t>02-938 Hollis AVO</t>
  </si>
  <si>
    <t>02-940 Hoonah AVO</t>
  </si>
  <si>
    <t>02-942 Hydaburg AVO</t>
  </si>
  <si>
    <t>02-944 Kake AVO</t>
  </si>
  <si>
    <t>02-946 Kasaan AVO</t>
  </si>
  <si>
    <t>02-948 Klawock AVO</t>
  </si>
  <si>
    <t>02-950 Naukati AVO</t>
  </si>
  <si>
    <t>02-952 Pelican AVO</t>
  </si>
  <si>
    <t>02-954 Petersburg AVO</t>
  </si>
  <si>
    <t>02-956 Port Protection AVO</t>
  </si>
  <si>
    <t>02-958 Sitka AVO</t>
  </si>
  <si>
    <t>02-960 South Thorne Bay AVO</t>
  </si>
  <si>
    <t>02-962 Tenakee Springs AVO</t>
  </si>
  <si>
    <t>02-964 Thorne Bay AVO</t>
  </si>
  <si>
    <t>02-966 Yakutat AVO</t>
  </si>
  <si>
    <t>03-970 Skagway AVO</t>
  </si>
  <si>
    <t>03-972 Haines AVO</t>
  </si>
  <si>
    <t>03-974 Klukwan AVO</t>
  </si>
  <si>
    <t>05-976 Cordova AVO</t>
  </si>
  <si>
    <t>05-978 Kodiak AVO</t>
  </si>
  <si>
    <t>05-980 Larsen Bay AVO</t>
  </si>
  <si>
    <t>05-982 Ouzinkie AVO</t>
  </si>
  <si>
    <t>05-984 Port Lions AVO</t>
  </si>
  <si>
    <t>06-992 Seldovia AVO</t>
  </si>
  <si>
    <t>02-725 Hydaburg</t>
  </si>
  <si>
    <t>02-750 Pelican-Elfin Cove</t>
  </si>
  <si>
    <t>02-755 Petersburg-Kupreanof</t>
  </si>
  <si>
    <t>05-865 Seward-Lowell Point</t>
  </si>
  <si>
    <t>06-250 Kachemak-Fritz Creek</t>
  </si>
  <si>
    <t>06-280 Seldovia-Kachemak Bay</t>
  </si>
  <si>
    <t>07-010 K-Beach</t>
  </si>
  <si>
    <t>08-085 Sterling No. 2</t>
  </si>
  <si>
    <t>10-150 Dimond</t>
  </si>
  <si>
    <t>10-155 Oceanview No. 1</t>
  </si>
  <si>
    <t>10-160 Oceanview No. 2</t>
  </si>
  <si>
    <t>10-165 Oceanview No. 3</t>
  </si>
  <si>
    <t>10-170 Oceanview No. 4</t>
  </si>
  <si>
    <t>10-175 Oceanview No. 5</t>
  </si>
  <si>
    <t>13-305 South Midtown No. 1</t>
  </si>
  <si>
    <t>13-310 South Midtown No. 2</t>
  </si>
  <si>
    <t>13-315 South Midtown No. 3</t>
  </si>
  <si>
    <t>13-320 South Midtown No. 4</t>
  </si>
  <si>
    <t>13-325 South Midtown No. 5</t>
  </si>
  <si>
    <t>14-350 North Midtown No. 1</t>
  </si>
  <si>
    <t>14-355 North Midtown No. 2</t>
  </si>
  <si>
    <t>14-360 North Midtown No. 3</t>
  </si>
  <si>
    <t>14-365 North Midtown No. 4</t>
  </si>
  <si>
    <t>14-370 North Midtown No. 5</t>
  </si>
  <si>
    <t>14-375 North Midtown No. 6</t>
  </si>
  <si>
    <t>14-380 North Midtown No. 7</t>
  </si>
  <si>
    <t>17-505 Downtown Anchorage No. 1</t>
  </si>
  <si>
    <t>17-510 Downtown Anchorage No. 2</t>
  </si>
  <si>
    <t>17-515 Downtown Anchorage No. 3</t>
  </si>
  <si>
    <t>17-520 Downtown Anchorage No. 4</t>
  </si>
  <si>
    <t>17-525 Downtown Anchorage No. 5</t>
  </si>
  <si>
    <t>17-530 Downtown Anchorage No. 6</t>
  </si>
  <si>
    <t>17-535 Downtown Anchorage No. 7</t>
  </si>
  <si>
    <t>18-550 Government Hill</t>
  </si>
  <si>
    <t>19-605 Airport Heights No. 1</t>
  </si>
  <si>
    <t>19-610 Airport Heights No. 2</t>
  </si>
  <si>
    <t>19-615 Mountainview No. 1</t>
  </si>
  <si>
    <t>19-620 Mountainview No. 2</t>
  </si>
  <si>
    <t>19-625 South Mountainview</t>
  </si>
  <si>
    <t>20-650 University No. 1</t>
  </si>
  <si>
    <t>20-655 University No. 2</t>
  </si>
  <si>
    <t>20-660 University No. 3</t>
  </si>
  <si>
    <t>20-665 University No. 4</t>
  </si>
  <si>
    <t>20-670 University No. 5</t>
  </si>
  <si>
    <t>25-305 Butte</t>
  </si>
  <si>
    <t>25-310 Greater Palmer</t>
  </si>
  <si>
    <t>25-315 Lazy Mountain</t>
  </si>
  <si>
    <t>25-320 Palmer City No. 1</t>
  </si>
  <si>
    <t>25-325 Palmer City No. 2</t>
  </si>
  <si>
    <t>25-330 Springer Loop</t>
  </si>
  <si>
    <t>25-335 Walby</t>
  </si>
  <si>
    <t>26-350 Fairview No. 1</t>
  </si>
  <si>
    <t>26-355 Fairview No. 2</t>
  </si>
  <si>
    <t>26-360 Knik Goose Bay No. 1</t>
  </si>
  <si>
    <t>26-365 Knik Goose Bay No. 2</t>
  </si>
  <si>
    <t>26-370 Knik Goose Bay No. 3</t>
  </si>
  <si>
    <t>26-375 Mat-Su Campus</t>
  </si>
  <si>
    <t>26-380 Snowshoe</t>
  </si>
  <si>
    <t>27-405 Foothills</t>
  </si>
  <si>
    <t>27-410 Meadow Lakes No. 1</t>
  </si>
  <si>
    <t>27-415 Meadow Lakes No. 2</t>
  </si>
  <si>
    <t>27-420 Wasilla No. 1</t>
  </si>
  <si>
    <t>27-425 Wasilla No. 2</t>
  </si>
  <si>
    <t>28-450 Lakes No. 1</t>
  </si>
  <si>
    <t>28-455 Lakes No. 2</t>
  </si>
  <si>
    <t>28-460 Seldon No. 1</t>
  </si>
  <si>
    <t>28-465 Seldon No. 2</t>
  </si>
  <si>
    <t>28-470 Seward Meridian</t>
  </si>
  <si>
    <t>28-475 Trunk</t>
  </si>
  <si>
    <t>28-480 Wasilla Lake</t>
  </si>
  <si>
    <t>29-505 Farm Loop</t>
  </si>
  <si>
    <t>29-510 Fishhook</t>
  </si>
  <si>
    <t>29-515 Kings Lake</t>
  </si>
  <si>
    <t>29-520 Lakes No. 3</t>
  </si>
  <si>
    <t>29-525 Sheep Mountain</t>
  </si>
  <si>
    <t>29-530 Sutton</t>
  </si>
  <si>
    <t>29-535 Valdez No. 1</t>
  </si>
  <si>
    <t>29-540 Valdez No. 2</t>
  </si>
  <si>
    <t>29-545 Valdez No. 3</t>
  </si>
  <si>
    <t>30-550 Anderson/Clear</t>
  </si>
  <si>
    <t>30-555 Big Lake</t>
  </si>
  <si>
    <t>30-560 Cantwell</t>
  </si>
  <si>
    <t>30-565 Denali Park</t>
  </si>
  <si>
    <t>30-570 East Schrock</t>
  </si>
  <si>
    <t>30-575 Healy</t>
  </si>
  <si>
    <t>30-580 Houston</t>
  </si>
  <si>
    <t>30-585 Knik Goose Bay No. 4</t>
  </si>
  <si>
    <t>30-605 Willow</t>
  </si>
  <si>
    <t>04-105 Juneau Airport Area</t>
  </si>
  <si>
    <t>04-130 Glacier Valley Area</t>
  </si>
  <si>
    <t>05-820 Kodiak No. 1</t>
  </si>
  <si>
    <t>05-835 Old Harbor</t>
  </si>
  <si>
    <t>05-840 Ouzinke</t>
  </si>
  <si>
    <t>05-870 Tatitlek</t>
  </si>
  <si>
    <t>18-560 North Muldoon</t>
  </si>
  <si>
    <t>18-565 Ship Creek</t>
  </si>
  <si>
    <t>23-805 Chugach Park No. 1</t>
  </si>
  <si>
    <t>23-810 Eagle River No. 1</t>
  </si>
  <si>
    <t>23-815 Eagle River No. 2</t>
  </si>
  <si>
    <t>23-820 Hiland</t>
  </si>
  <si>
    <t>23-825 Meadow Creek No. 1</t>
  </si>
  <si>
    <t>23-830 Meadow Creek No. 2</t>
  </si>
  <si>
    <t>24-850 Chugach Park No. 2</t>
  </si>
  <si>
    <t>24-855 Chugiak</t>
  </si>
  <si>
    <t>24-860 Eagle River No. 3</t>
  </si>
  <si>
    <t>24-865 Eklutna</t>
  </si>
  <si>
    <t>24-870 Fire Lake</t>
  </si>
  <si>
    <t>24-875 Peters Creek No. 1</t>
  </si>
  <si>
    <t>24-880 Peters Creek No. 2</t>
  </si>
  <si>
    <t>30-590 Trapper Creek</t>
  </si>
  <si>
    <t>30-595 Susitna</t>
  </si>
  <si>
    <t>30-600 Talkeetna</t>
  </si>
  <si>
    <t>36-110 Manley</t>
  </si>
  <si>
    <t>39-921 Marshall</t>
  </si>
  <si>
    <t>39-931 Russian Mission</t>
  </si>
  <si>
    <t>40-008 Utqiagvik</t>
  </si>
  <si>
    <t>RV MS</t>
  </si>
  <si>
    <t>RV</t>
  </si>
  <si>
    <t xml:space="preserve">Region II </t>
  </si>
  <si>
    <t>Region V 
Test Deck Reverse Order</t>
  </si>
  <si>
    <t>RII</t>
  </si>
  <si>
    <t>95-901 Soldotna</t>
  </si>
  <si>
    <t>95-902 Kenai City</t>
  </si>
  <si>
    <t>95-903 MatSu Borough</t>
  </si>
  <si>
    <t xml:space="preserve">95-903 Mat-Su AVO </t>
  </si>
  <si>
    <t>95-903 Mat-Su AVO</t>
  </si>
  <si>
    <t>29-981 Valdez</t>
  </si>
  <si>
    <t>30-982 Cantwell</t>
  </si>
  <si>
    <t>30-983 Denali Borough</t>
  </si>
  <si>
    <t>30-984 Houston</t>
  </si>
  <si>
    <t>30-985 Talkeetna</t>
  </si>
  <si>
    <t>30-986 Trapper Creek</t>
  </si>
  <si>
    <t>92-906 Eagle River/Chugiak</t>
  </si>
  <si>
    <t>92-906 Eagle River / Chugiak</t>
  </si>
  <si>
    <t>01-920 Coffman Cove AVO</t>
  </si>
  <si>
    <t>03-968 Gustavus AVO</t>
  </si>
  <si>
    <t>91-906 Homer Early Vote</t>
  </si>
  <si>
    <t xml:space="preserve">ALASKA 2024 PRIMARY ELECTION
BALLOT ORDER
ABSENTEE BY MAIL
</t>
  </si>
  <si>
    <t xml:space="preserve">ALASKA 2024 PRIMARY ELECTION
BALLOT ORDER
FEDERAL ONLY BALLOTS
</t>
  </si>
  <si>
    <r>
      <rPr>
        <b/>
        <sz val="14"/>
        <rFont val="Arial"/>
        <family val="2"/>
      </rPr>
      <t>ALASKA 2024 PRIMARY ELECTION
BALLOT ORDER
TEST DECK ORDER</t>
    </r>
    <r>
      <rPr>
        <b/>
        <sz val="10"/>
        <rFont val="Arial"/>
        <family val="2"/>
      </rPr>
      <t xml:space="preserve">
</t>
    </r>
  </si>
  <si>
    <r>
      <rPr>
        <b/>
        <sz val="12"/>
        <rFont val="Arial"/>
        <family val="2"/>
      </rPr>
      <t>ALASKA 2024 PRIMARY ELECTION
BALLOT ORDER
TOTAL BALLOT ORDER, ALL DISTRICTS</t>
    </r>
    <r>
      <rPr>
        <b/>
        <sz val="10"/>
        <rFont val="Arial"/>
        <family val="2"/>
      </rPr>
      <t xml:space="preserve">
</t>
    </r>
  </si>
  <si>
    <t>TOTAL DISTRICT 32 BALLOTS</t>
  </si>
  <si>
    <t>91-905 Seward AVO/AVM</t>
  </si>
  <si>
    <t>18-555 JBER No.1</t>
  </si>
  <si>
    <t>18-556 JBER No.2</t>
  </si>
  <si>
    <t>09-986  Whittier AVO</t>
  </si>
  <si>
    <t>02-957 Port Alexander AVO</t>
  </si>
  <si>
    <t>R6</t>
  </si>
  <si>
    <t>40-980 Utqiagvik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</si>
</sst>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"/>
    <numFmt numFmtId="165" formatCode="_(* #,##0_);_(* \(#,##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EDEAF2"/>
      </patternFill>
    </fill>
    <fill>
      <patternFill patternType="solid">
        <fgColor theme="0" tint="-0.14999847407452621"/>
        <bgColor rgb="FFEDEAF2"/>
      </patternFill>
    </fill>
    <fill>
      <patternFill patternType="solid">
        <fgColor theme="0" tint="-0.14999847407452621"/>
        <bgColor theme="4" tint="0.79998168889431442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15" fillId="0" borderId="0"/>
    <xf numFmtId="0" fontId="3" fillId="0" borderId="0"/>
    <xf numFmtId="0" fontId="2" fillId="0" borderId="0"/>
    <xf numFmtId="0" fontId="1" fillId="0" borderId="0"/>
  </cellStyleXfs>
  <cellXfs count="373">
    <xf numFmtId="0" fontId="0" fillId="0" borderId="0" xfId="0"/>
    <xf numFmtId="0" fontId="0" fillId="0" borderId="0" xfId="0" applyAlignment="1" applyProtection="1">
      <alignment horizont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3" fontId="0" fillId="0" borderId="2" xfId="0" applyNumberFormat="1" applyBorder="1" applyAlignment="1" applyProtection="1">
      <alignment horizontal="center"/>
      <protection locked="0"/>
    </xf>
    <xf numFmtId="3" fontId="0" fillId="0" borderId="0" xfId="0" applyNumberFormat="1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0" xfId="0" applyAlignment="1">
      <alignment horizontal="center"/>
    </xf>
    <xf numFmtId="3" fontId="10" fillId="0" borderId="0" xfId="0" applyNumberFormat="1" applyFont="1" applyAlignment="1">
      <alignment horizontal="center"/>
    </xf>
    <xf numFmtId="3" fontId="0" fillId="0" borderId="0" xfId="0" applyNumberFormat="1"/>
    <xf numFmtId="0" fontId="11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1" fontId="5" fillId="0" borderId="0" xfId="0" applyNumberFormat="1" applyFont="1" applyProtection="1">
      <protection locked="0"/>
    </xf>
    <xf numFmtId="164" fontId="5" fillId="0" borderId="0" xfId="0" applyNumberFormat="1" applyFont="1"/>
    <xf numFmtId="0" fontId="5" fillId="0" borderId="0" xfId="0" applyFont="1"/>
    <xf numFmtId="0" fontId="5" fillId="0" borderId="3" xfId="0" applyFont="1" applyBorder="1"/>
    <xf numFmtId="0" fontId="4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3" fontId="5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0" fontId="4" fillId="0" borderId="1" xfId="0" applyFont="1" applyBorder="1" applyProtection="1">
      <protection locked="0"/>
    </xf>
    <xf numFmtId="3" fontId="5" fillId="0" borderId="0" xfId="0" applyNumberFormat="1" applyFont="1"/>
    <xf numFmtId="3" fontId="4" fillId="0" borderId="0" xfId="0" applyNumberFormat="1" applyFont="1"/>
    <xf numFmtId="0" fontId="4" fillId="0" borderId="0" xfId="0" applyFont="1"/>
    <xf numFmtId="1" fontId="5" fillId="0" borderId="0" xfId="0" applyNumberFormat="1" applyFont="1"/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164" fontId="4" fillId="0" borderId="0" xfId="0" applyNumberFormat="1" applyFont="1"/>
    <xf numFmtId="0" fontId="11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7" fillId="0" borderId="0" xfId="0" applyFont="1"/>
    <xf numFmtId="3" fontId="6" fillId="0" borderId="0" xfId="0" applyNumberFormat="1" applyFont="1"/>
    <xf numFmtId="164" fontId="7" fillId="0" borderId="0" xfId="0" applyNumberFormat="1" applyFont="1"/>
    <xf numFmtId="0" fontId="9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3" fontId="0" fillId="0" borderId="0" xfId="0" applyNumberFormat="1" applyProtection="1">
      <protection locked="0"/>
    </xf>
    <xf numFmtId="3" fontId="11" fillId="0" borderId="0" xfId="0" applyNumberFormat="1" applyFont="1" applyProtection="1">
      <protection locked="0"/>
    </xf>
    <xf numFmtId="0" fontId="0" fillId="0" borderId="2" xfId="0" applyBorder="1" applyAlignment="1">
      <alignment horizontal="center"/>
    </xf>
    <xf numFmtId="0" fontId="10" fillId="0" borderId="0" xfId="0" applyFont="1"/>
    <xf numFmtId="0" fontId="5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3" fontId="10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11" fillId="2" borderId="0" xfId="0" applyFont="1" applyFill="1"/>
    <xf numFmtId="164" fontId="5" fillId="2" borderId="0" xfId="0" applyNumberFormat="1" applyFont="1" applyFill="1"/>
    <xf numFmtId="3" fontId="5" fillId="2" borderId="0" xfId="0" applyNumberFormat="1" applyFont="1" applyFill="1"/>
    <xf numFmtId="0" fontId="5" fillId="2" borderId="0" xfId="0" applyFont="1" applyFill="1"/>
    <xf numFmtId="3" fontId="17" fillId="0" borderId="0" xfId="0" applyNumberFormat="1" applyFont="1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0" fontId="18" fillId="2" borderId="0" xfId="0" applyFont="1" applyFill="1"/>
    <xf numFmtId="0" fontId="4" fillId="2" borderId="0" xfId="0" applyFont="1" applyFill="1"/>
    <xf numFmtId="3" fontId="4" fillId="2" borderId="0" xfId="0" applyNumberFormat="1" applyFont="1" applyFill="1"/>
    <xf numFmtId="0" fontId="5" fillId="2" borderId="0" xfId="0" applyFont="1" applyFill="1" applyAlignment="1">
      <alignment horizontal="center"/>
    </xf>
    <xf numFmtId="0" fontId="17" fillId="2" borderId="0" xfId="0" applyFont="1" applyFill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17" fillId="3" borderId="0" xfId="0" applyFont="1" applyFill="1"/>
    <xf numFmtId="0" fontId="3" fillId="0" borderId="0" xfId="0" applyFont="1"/>
    <xf numFmtId="0" fontId="4" fillId="2" borderId="4" xfId="0" applyFont="1" applyFill="1" applyBorder="1"/>
    <xf numFmtId="0" fontId="5" fillId="2" borderId="5" xfId="0" applyFont="1" applyFill="1" applyBorder="1"/>
    <xf numFmtId="0" fontId="4" fillId="2" borderId="5" xfId="0" applyFont="1" applyFill="1" applyBorder="1"/>
    <xf numFmtId="0" fontId="5" fillId="2" borderId="5" xfId="0" applyFont="1" applyFill="1" applyBorder="1" applyAlignment="1">
      <alignment horizontal="center"/>
    </xf>
    <xf numFmtId="3" fontId="19" fillId="2" borderId="6" xfId="0" applyNumberFormat="1" applyFont="1" applyFill="1" applyBorder="1"/>
    <xf numFmtId="0" fontId="19" fillId="0" borderId="0" xfId="0" applyFont="1"/>
    <xf numFmtId="3" fontId="5" fillId="3" borderId="0" xfId="0" applyNumberFormat="1" applyFont="1" applyFill="1"/>
    <xf numFmtId="164" fontId="5" fillId="3" borderId="0" xfId="0" applyNumberFormat="1" applyFont="1" applyFill="1"/>
    <xf numFmtId="0" fontId="19" fillId="2" borderId="0" xfId="0" applyFont="1" applyFill="1"/>
    <xf numFmtId="3" fontId="5" fillId="2" borderId="5" xfId="0" applyNumberFormat="1" applyFont="1" applyFill="1" applyBorder="1"/>
    <xf numFmtId="0" fontId="19" fillId="2" borderId="6" xfId="0" applyFont="1" applyFill="1" applyBorder="1"/>
    <xf numFmtId="0" fontId="4" fillId="0" borderId="4" xfId="0" applyFont="1" applyBorder="1"/>
    <xf numFmtId="0" fontId="5" fillId="0" borderId="5" xfId="0" applyFont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19" fillId="0" borderId="6" xfId="0" applyFont="1" applyBorder="1"/>
    <xf numFmtId="3" fontId="17" fillId="0" borderId="0" xfId="0" applyNumberFormat="1" applyFont="1" applyProtection="1">
      <protection locked="0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1" fillId="2" borderId="0" xfId="0" applyFont="1" applyFill="1" applyProtection="1">
      <protection locked="0"/>
    </xf>
    <xf numFmtId="3" fontId="6" fillId="2" borderId="0" xfId="0" applyNumberFormat="1" applyFont="1" applyFill="1"/>
    <xf numFmtId="0" fontId="11" fillId="2" borderId="0" xfId="0" applyFont="1" applyFill="1" applyAlignment="1">
      <alignment horizontal="center"/>
    </xf>
    <xf numFmtId="3" fontId="6" fillId="2" borderId="5" xfId="0" applyNumberFormat="1" applyFont="1" applyFill="1" applyBorder="1"/>
    <xf numFmtId="3" fontId="19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center" wrapText="1"/>
      <protection locked="0"/>
    </xf>
    <xf numFmtId="0" fontId="5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center"/>
      <protection locked="0"/>
    </xf>
    <xf numFmtId="3" fontId="17" fillId="3" borderId="0" xfId="0" applyNumberFormat="1" applyFont="1" applyFill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 applyProtection="1">
      <alignment horizontal="center"/>
      <protection locked="0"/>
    </xf>
    <xf numFmtId="0" fontId="10" fillId="0" borderId="13" xfId="0" applyFont="1" applyBorder="1" applyAlignment="1">
      <alignment horizontal="center" wrapText="1"/>
    </xf>
    <xf numFmtId="0" fontId="10" fillId="0" borderId="13" xfId="0" applyFont="1" applyBorder="1" applyAlignment="1" applyProtection="1">
      <alignment horizontal="center" wrapText="1"/>
      <protection locked="0"/>
    </xf>
    <xf numFmtId="0" fontId="0" fillId="2" borderId="14" xfId="0" applyFill="1" applyBorder="1" applyAlignment="1">
      <alignment horizontal="center"/>
    </xf>
    <xf numFmtId="3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 applyProtection="1">
      <alignment horizontal="center"/>
      <protection locked="0"/>
    </xf>
    <xf numFmtId="0" fontId="0" fillId="0" borderId="18" xfId="0" applyBorder="1"/>
    <xf numFmtId="0" fontId="11" fillId="2" borderId="19" xfId="0" applyFont="1" applyFill="1" applyBorder="1"/>
    <xf numFmtId="0" fontId="0" fillId="0" borderId="20" xfId="0" applyBorder="1"/>
    <xf numFmtId="0" fontId="0" fillId="2" borderId="20" xfId="0" applyFill="1" applyBorder="1"/>
    <xf numFmtId="0" fontId="0" fillId="0" borderId="21" xfId="0" applyBorder="1"/>
    <xf numFmtId="0" fontId="0" fillId="2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0" borderId="2" xfId="0" applyBorder="1"/>
    <xf numFmtId="0" fontId="0" fillId="0" borderId="13" xfId="0" applyBorder="1"/>
    <xf numFmtId="0" fontId="0" fillId="3" borderId="18" xfId="0" applyFill="1" applyBorder="1"/>
    <xf numFmtId="0" fontId="0" fillId="3" borderId="22" xfId="0" applyFill="1" applyBorder="1" applyAlignment="1">
      <alignment horizontal="center"/>
    </xf>
    <xf numFmtId="3" fontId="0" fillId="3" borderId="22" xfId="0" applyNumberFormat="1" applyFill="1" applyBorder="1" applyAlignment="1" applyProtection="1">
      <alignment horizontal="center"/>
      <protection locked="0"/>
    </xf>
    <xf numFmtId="0" fontId="0" fillId="3" borderId="2" xfId="0" applyFill="1" applyBorder="1"/>
    <xf numFmtId="0" fontId="0" fillId="2" borderId="2" xfId="0" applyFill="1" applyBorder="1"/>
    <xf numFmtId="3" fontId="0" fillId="2" borderId="2" xfId="0" applyNumberFormat="1" applyFill="1" applyBorder="1"/>
    <xf numFmtId="3" fontId="0" fillId="0" borderId="2" xfId="0" applyNumberFormat="1" applyBorder="1"/>
    <xf numFmtId="3" fontId="3" fillId="2" borderId="2" xfId="0" applyNumberFormat="1" applyFont="1" applyFill="1" applyBorder="1"/>
    <xf numFmtId="3" fontId="0" fillId="3" borderId="2" xfId="0" applyNumberFormat="1" applyFill="1" applyBorder="1"/>
    <xf numFmtId="3" fontId="3" fillId="3" borderId="2" xfId="0" applyNumberFormat="1" applyFont="1" applyFill="1" applyBorder="1"/>
    <xf numFmtId="0" fontId="11" fillId="3" borderId="2" xfId="0" applyFont="1" applyFill="1" applyBorder="1"/>
    <xf numFmtId="0" fontId="11" fillId="2" borderId="2" xfId="0" applyFont="1" applyFill="1" applyBorder="1"/>
    <xf numFmtId="0" fontId="0" fillId="2" borderId="24" xfId="0" applyFill="1" applyBorder="1"/>
    <xf numFmtId="0" fontId="0" fillId="2" borderId="14" xfId="0" applyFill="1" applyBorder="1"/>
    <xf numFmtId="3" fontId="0" fillId="2" borderId="14" xfId="0" applyNumberFormat="1" applyFill="1" applyBorder="1"/>
    <xf numFmtId="0" fontId="3" fillId="2" borderId="14" xfId="0" applyFont="1" applyFill="1" applyBorder="1"/>
    <xf numFmtId="3" fontId="3" fillId="2" borderId="14" xfId="0" applyNumberFormat="1" applyFont="1" applyFill="1" applyBorder="1"/>
    <xf numFmtId="0" fontId="0" fillId="3" borderId="16" xfId="0" applyFill="1" applyBorder="1"/>
    <xf numFmtId="3" fontId="0" fillId="3" borderId="16" xfId="0" applyNumberFormat="1" applyFill="1" applyBorder="1"/>
    <xf numFmtId="3" fontId="3" fillId="3" borderId="16" xfId="0" applyNumberFormat="1" applyFont="1" applyFill="1" applyBorder="1"/>
    <xf numFmtId="1" fontId="3" fillId="2" borderId="14" xfId="0" applyNumberFormat="1" applyFont="1" applyFill="1" applyBorder="1"/>
    <xf numFmtId="0" fontId="0" fillId="0" borderId="16" xfId="0" applyBorder="1"/>
    <xf numFmtId="3" fontId="0" fillId="0" borderId="16" xfId="0" applyNumberFormat="1" applyBorder="1"/>
    <xf numFmtId="0" fontId="3" fillId="0" borderId="16" xfId="0" applyFont="1" applyBorder="1"/>
    <xf numFmtId="0" fontId="10" fillId="0" borderId="13" xfId="0" applyFont="1" applyBorder="1" applyAlignment="1" applyProtection="1">
      <alignment horizontal="center"/>
      <protection locked="0"/>
    </xf>
    <xf numFmtId="0" fontId="0" fillId="2" borderId="30" xfId="0" applyFill="1" applyBorder="1"/>
    <xf numFmtId="0" fontId="0" fillId="2" borderId="24" xfId="0" applyFill="1" applyBorder="1" applyAlignment="1">
      <alignment horizontal="center"/>
    </xf>
    <xf numFmtId="0" fontId="0" fillId="2" borderId="24" xfId="0" applyFill="1" applyBorder="1" applyAlignment="1" applyProtection="1">
      <alignment horizontal="center"/>
      <protection locked="0"/>
    </xf>
    <xf numFmtId="0" fontId="0" fillId="0" borderId="26" xfId="0" applyBorder="1"/>
    <xf numFmtId="0" fontId="0" fillId="0" borderId="27" xfId="0" applyBorder="1"/>
    <xf numFmtId="0" fontId="3" fillId="2" borderId="32" xfId="0" applyFont="1" applyFill="1" applyBorder="1"/>
    <xf numFmtId="0" fontId="0" fillId="2" borderId="32" xfId="0" applyFill="1" applyBorder="1" applyAlignment="1">
      <alignment horizontal="center"/>
    </xf>
    <xf numFmtId="3" fontId="0" fillId="2" borderId="32" xfId="0" applyNumberFormat="1" applyFill="1" applyBorder="1" applyAlignment="1" applyProtection="1">
      <alignment horizontal="center"/>
      <protection locked="0"/>
    </xf>
    <xf numFmtId="0" fontId="0" fillId="2" borderId="31" xfId="0" applyFill="1" applyBorder="1"/>
    <xf numFmtId="0" fontId="0" fillId="2" borderId="26" xfId="0" applyFill="1" applyBorder="1"/>
    <xf numFmtId="0" fontId="0" fillId="2" borderId="25" xfId="0" applyFill="1" applyBorder="1"/>
    <xf numFmtId="0" fontId="13" fillId="2" borderId="2" xfId="0" applyFont="1" applyFill="1" applyBorder="1" applyProtection="1">
      <protection locked="0"/>
    </xf>
    <xf numFmtId="164" fontId="5" fillId="2" borderId="2" xfId="0" applyNumberFormat="1" applyFont="1" applyFill="1" applyBorder="1"/>
    <xf numFmtId="0" fontId="7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164" fontId="5" fillId="0" borderId="2" xfId="0" applyNumberFormat="1" applyFont="1" applyBorder="1"/>
    <xf numFmtId="0" fontId="7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13" fillId="3" borderId="2" xfId="0" applyFont="1" applyFill="1" applyBorder="1" applyProtection="1">
      <protection locked="0"/>
    </xf>
    <xf numFmtId="164" fontId="5" fillId="3" borderId="2" xfId="0" applyNumberFormat="1" applyFont="1" applyFill="1" applyBorder="1"/>
    <xf numFmtId="0" fontId="7" fillId="3" borderId="2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13" fillId="2" borderId="14" xfId="0" applyFont="1" applyFill="1" applyBorder="1" applyProtection="1">
      <protection locked="0"/>
    </xf>
    <xf numFmtId="164" fontId="5" fillId="2" borderId="14" xfId="0" applyNumberFormat="1" applyFont="1" applyFill="1" applyBorder="1"/>
    <xf numFmtId="0" fontId="7" fillId="2" borderId="14" xfId="0" applyFont="1" applyFill="1" applyBorder="1" applyProtection="1"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13" fillId="3" borderId="16" xfId="0" applyFont="1" applyFill="1" applyBorder="1" applyProtection="1">
      <protection locked="0"/>
    </xf>
    <xf numFmtId="164" fontId="5" fillId="3" borderId="16" xfId="0" applyNumberFormat="1" applyFont="1" applyFill="1" applyBorder="1"/>
    <xf numFmtId="0" fontId="7" fillId="3" borderId="16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/>
      <protection locked="0"/>
    </xf>
    <xf numFmtId="164" fontId="5" fillId="0" borderId="16" xfId="0" applyNumberFormat="1" applyFont="1" applyBorder="1"/>
    <xf numFmtId="0" fontId="7" fillId="0" borderId="16" xfId="0" applyFont="1" applyBorder="1" applyProtection="1"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10" fillId="3" borderId="6" xfId="0" applyFont="1" applyFill="1" applyBorder="1" applyAlignment="1" applyProtection="1">
      <alignment horizontal="center" textRotation="90"/>
      <protection locked="0"/>
    </xf>
    <xf numFmtId="0" fontId="0" fillId="4" borderId="27" xfId="0" applyFill="1" applyBorder="1"/>
    <xf numFmtId="0" fontId="0" fillId="3" borderId="26" xfId="0" applyFill="1" applyBorder="1"/>
    <xf numFmtId="0" fontId="0" fillId="3" borderId="27" xfId="0" applyFill="1" applyBorder="1"/>
    <xf numFmtId="0" fontId="10" fillId="0" borderId="13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3" fontId="3" fillId="2" borderId="33" xfId="0" applyNumberFormat="1" applyFont="1" applyFill="1" applyBorder="1"/>
    <xf numFmtId="3" fontId="3" fillId="3" borderId="33" xfId="0" applyNumberFormat="1" applyFont="1" applyFill="1" applyBorder="1"/>
    <xf numFmtId="0" fontId="0" fillId="2" borderId="35" xfId="0" applyFill="1" applyBorder="1"/>
    <xf numFmtId="3" fontId="0" fillId="2" borderId="24" xfId="0" applyNumberFormat="1" applyFill="1" applyBorder="1"/>
    <xf numFmtId="3" fontId="3" fillId="2" borderId="24" xfId="0" applyNumberFormat="1" applyFont="1" applyFill="1" applyBorder="1"/>
    <xf numFmtId="3" fontId="3" fillId="3" borderId="17" xfId="0" applyNumberFormat="1" applyFont="1" applyFill="1" applyBorder="1"/>
    <xf numFmtId="0" fontId="0" fillId="3" borderId="35" xfId="0" applyFill="1" applyBorder="1"/>
    <xf numFmtId="0" fontId="0" fillId="3" borderId="24" xfId="0" applyFill="1" applyBorder="1"/>
    <xf numFmtId="3" fontId="0" fillId="3" borderId="24" xfId="0" applyNumberFormat="1" applyFill="1" applyBorder="1"/>
    <xf numFmtId="3" fontId="3" fillId="3" borderId="24" xfId="0" applyNumberFormat="1" applyFont="1" applyFill="1" applyBorder="1"/>
    <xf numFmtId="3" fontId="3" fillId="3" borderId="36" xfId="0" applyNumberFormat="1" applyFont="1" applyFill="1" applyBorder="1"/>
    <xf numFmtId="3" fontId="3" fillId="2" borderId="15" xfId="0" applyNumberFormat="1" applyFont="1" applyFill="1" applyBorder="1"/>
    <xf numFmtId="3" fontId="3" fillId="2" borderId="36" xfId="0" applyNumberFormat="1" applyFont="1" applyFill="1" applyBorder="1"/>
    <xf numFmtId="0" fontId="0" fillId="0" borderId="35" xfId="0" applyBorder="1"/>
    <xf numFmtId="0" fontId="0" fillId="3" borderId="30" xfId="0" applyFill="1" applyBorder="1"/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 applyProtection="1">
      <alignment horizontal="center"/>
      <protection locked="0"/>
    </xf>
    <xf numFmtId="0" fontId="5" fillId="3" borderId="24" xfId="0" applyFont="1" applyFill="1" applyBorder="1" applyAlignment="1">
      <alignment horizontal="left"/>
    </xf>
    <xf numFmtId="0" fontId="13" fillId="3" borderId="24" xfId="0" applyFont="1" applyFill="1" applyBorder="1" applyProtection="1">
      <protection locked="0"/>
    </xf>
    <xf numFmtId="164" fontId="5" fillId="3" borderId="24" xfId="0" applyNumberFormat="1" applyFont="1" applyFill="1" applyBorder="1"/>
    <xf numFmtId="0" fontId="7" fillId="3" borderId="24" xfId="0" applyFont="1" applyFill="1" applyBorder="1" applyProtection="1">
      <protection locked="0"/>
    </xf>
    <xf numFmtId="0" fontId="5" fillId="3" borderId="24" xfId="0" applyFont="1" applyFill="1" applyBorder="1" applyAlignment="1" applyProtection="1">
      <alignment horizontal="center"/>
      <protection locked="0"/>
    </xf>
    <xf numFmtId="3" fontId="0" fillId="2" borderId="33" xfId="0" applyNumberFormat="1" applyFill="1" applyBorder="1"/>
    <xf numFmtId="0" fontId="5" fillId="2" borderId="24" xfId="0" applyFont="1" applyFill="1" applyBorder="1" applyAlignment="1">
      <alignment horizontal="left"/>
    </xf>
    <xf numFmtId="0" fontId="13" fillId="2" borderId="24" xfId="0" applyFont="1" applyFill="1" applyBorder="1" applyProtection="1">
      <protection locked="0"/>
    </xf>
    <xf numFmtId="164" fontId="5" fillId="2" borderId="24" xfId="0" applyNumberFormat="1" applyFont="1" applyFill="1" applyBorder="1"/>
    <xf numFmtId="0" fontId="7" fillId="2" borderId="24" xfId="0" applyFont="1" applyFill="1" applyBorder="1" applyProtection="1"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3" fontId="0" fillId="3" borderId="33" xfId="0" applyNumberFormat="1" applyFill="1" applyBorder="1"/>
    <xf numFmtId="3" fontId="0" fillId="3" borderId="36" xfId="0" applyNumberFormat="1" applyFill="1" applyBorder="1"/>
    <xf numFmtId="3" fontId="0" fillId="3" borderId="34" xfId="0" applyNumberFormat="1" applyFill="1" applyBorder="1"/>
    <xf numFmtId="3" fontId="0" fillId="2" borderId="36" xfId="0" applyNumberFormat="1" applyFill="1" applyBorder="1"/>
    <xf numFmtId="0" fontId="17" fillId="0" borderId="0" xfId="0" applyFont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13" fillId="0" borderId="2" xfId="0" applyFont="1" applyBorder="1" applyProtection="1">
      <protection locked="0"/>
    </xf>
    <xf numFmtId="0" fontId="13" fillId="0" borderId="16" xfId="0" applyFont="1" applyBorder="1" applyProtection="1">
      <protection locked="0"/>
    </xf>
    <xf numFmtId="165" fontId="3" fillId="0" borderId="0" xfId="1" applyNumberFormat="1" applyFont="1" applyProtection="1"/>
    <xf numFmtId="165" fontId="3" fillId="0" borderId="16" xfId="1" applyNumberFormat="1" applyFont="1" applyBorder="1" applyProtection="1"/>
    <xf numFmtId="165" fontId="3" fillId="2" borderId="14" xfId="1" applyNumberFormat="1" applyFont="1" applyFill="1" applyBorder="1" applyProtection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3" fontId="5" fillId="2" borderId="2" xfId="0" applyNumberFormat="1" applyFont="1" applyFill="1" applyBorder="1"/>
    <xf numFmtId="0" fontId="5" fillId="2" borderId="2" xfId="0" applyFont="1" applyFill="1" applyBorder="1" applyProtection="1">
      <protection locked="0"/>
    </xf>
    <xf numFmtId="3" fontId="17" fillId="2" borderId="2" xfId="0" applyNumberFormat="1" applyFont="1" applyFill="1" applyBorder="1"/>
    <xf numFmtId="0" fontId="5" fillId="6" borderId="2" xfId="0" applyFont="1" applyFill="1" applyBorder="1"/>
    <xf numFmtId="0" fontId="5" fillId="0" borderId="2" xfId="0" applyFont="1" applyBorder="1" applyAlignment="1">
      <alignment wrapText="1"/>
    </xf>
    <xf numFmtId="3" fontId="5" fillId="0" borderId="2" xfId="0" applyNumberFormat="1" applyFont="1" applyBorder="1"/>
    <xf numFmtId="0" fontId="5" fillId="3" borderId="2" xfId="0" applyFont="1" applyFill="1" applyBorder="1" applyProtection="1">
      <protection locked="0"/>
    </xf>
    <xf numFmtId="0" fontId="5" fillId="0" borderId="2" xfId="0" applyFont="1" applyBorder="1" applyProtection="1">
      <protection locked="0"/>
    </xf>
    <xf numFmtId="3" fontId="17" fillId="3" borderId="2" xfId="0" applyNumberFormat="1" applyFont="1" applyFill="1" applyBorder="1"/>
    <xf numFmtId="3" fontId="5" fillId="0" borderId="2" xfId="0" applyNumberFormat="1" applyFont="1" applyBorder="1" applyAlignment="1">
      <alignment wrapText="1"/>
    </xf>
    <xf numFmtId="3" fontId="5" fillId="2" borderId="2" xfId="0" applyNumberFormat="1" applyFont="1" applyFill="1" applyBorder="1" applyAlignment="1">
      <alignment wrapText="1"/>
    </xf>
    <xf numFmtId="3" fontId="17" fillId="0" borderId="2" xfId="0" applyNumberFormat="1" applyFont="1" applyBorder="1"/>
    <xf numFmtId="0" fontId="5" fillId="2" borderId="16" xfId="0" applyFont="1" applyFill="1" applyBorder="1" applyProtection="1">
      <protection locked="0"/>
    </xf>
    <xf numFmtId="3" fontId="5" fillId="2" borderId="16" xfId="0" applyNumberFormat="1" applyFont="1" applyFill="1" applyBorder="1"/>
    <xf numFmtId="164" fontId="5" fillId="2" borderId="16" xfId="0" applyNumberFormat="1" applyFont="1" applyFill="1" applyBorder="1"/>
    <xf numFmtId="0" fontId="5" fillId="2" borderId="16" xfId="0" applyFont="1" applyFill="1" applyBorder="1" applyAlignment="1" applyProtection="1">
      <alignment horizontal="center"/>
      <protection locked="0"/>
    </xf>
    <xf numFmtId="3" fontId="17" fillId="2" borderId="16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2" borderId="16" xfId="0" applyNumberFormat="1" applyFont="1" applyFill="1" applyBorder="1" applyProtection="1">
      <protection locked="0"/>
    </xf>
    <xf numFmtId="0" fontId="5" fillId="0" borderId="2" xfId="0" applyFont="1" applyBorder="1"/>
    <xf numFmtId="0" fontId="5" fillId="2" borderId="16" xfId="0" applyFont="1" applyFill="1" applyBorder="1"/>
    <xf numFmtId="0" fontId="5" fillId="7" borderId="2" xfId="0" applyFont="1" applyFill="1" applyBorder="1"/>
    <xf numFmtId="0" fontId="5" fillId="5" borderId="2" xfId="0" applyFont="1" applyFill="1" applyBorder="1"/>
    <xf numFmtId="3" fontId="5" fillId="3" borderId="2" xfId="0" applyNumberFormat="1" applyFont="1" applyFill="1" applyBorder="1" applyAlignment="1">
      <alignment wrapText="1"/>
    </xf>
    <xf numFmtId="3" fontId="5" fillId="3" borderId="2" xfId="0" applyNumberFormat="1" applyFont="1" applyFill="1" applyBorder="1"/>
    <xf numFmtId="0" fontId="5" fillId="6" borderId="16" xfId="0" applyFont="1" applyFill="1" applyBorder="1"/>
    <xf numFmtId="3" fontId="5" fillId="3" borderId="16" xfId="0" applyNumberFormat="1" applyFont="1" applyFill="1" applyBorder="1" applyAlignment="1">
      <alignment wrapText="1"/>
    </xf>
    <xf numFmtId="3" fontId="5" fillId="3" borderId="16" xfId="0" applyNumberFormat="1" applyFont="1" applyFill="1" applyBorder="1"/>
    <xf numFmtId="0" fontId="5" fillId="3" borderId="16" xfId="0" applyFont="1" applyFill="1" applyBorder="1" applyProtection="1">
      <protection locked="0"/>
    </xf>
    <xf numFmtId="0" fontId="5" fillId="3" borderId="2" xfId="0" applyFont="1" applyFill="1" applyBorder="1"/>
    <xf numFmtId="3" fontId="17" fillId="3" borderId="16" xfId="0" applyNumberFormat="1" applyFont="1" applyFill="1" applyBorder="1"/>
    <xf numFmtId="0" fontId="5" fillId="0" borderId="16" xfId="0" applyFont="1" applyBorder="1" applyProtection="1">
      <protection locked="0"/>
    </xf>
    <xf numFmtId="3" fontId="17" fillId="0" borderId="16" xfId="0" applyNumberFormat="1" applyFont="1" applyBorder="1"/>
    <xf numFmtId="3" fontId="5" fillId="0" borderId="16" xfId="0" applyNumberFormat="1" applyFont="1" applyBorder="1" applyAlignment="1">
      <alignment wrapText="1"/>
    </xf>
    <xf numFmtId="3" fontId="5" fillId="0" borderId="16" xfId="0" applyNumberFormat="1" applyFont="1" applyBorder="1"/>
    <xf numFmtId="0" fontId="11" fillId="2" borderId="2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5" fillId="8" borderId="2" xfId="0" applyFont="1" applyFill="1" applyBorder="1"/>
    <xf numFmtId="0" fontId="5" fillId="2" borderId="2" xfId="3" applyFont="1" applyFill="1" applyBorder="1" applyProtection="1">
      <protection locked="0"/>
    </xf>
    <xf numFmtId="0" fontId="5" fillId="8" borderId="16" xfId="0" applyFont="1" applyFill="1" applyBorder="1"/>
    <xf numFmtId="0" fontId="5" fillId="2" borderId="16" xfId="0" applyFont="1" applyFill="1" applyBorder="1" applyAlignment="1">
      <alignment wrapText="1"/>
    </xf>
    <xf numFmtId="0" fontId="5" fillId="2" borderId="16" xfId="3" applyFont="1" applyFill="1" applyBorder="1" applyProtection="1">
      <protection locked="0"/>
    </xf>
    <xf numFmtId="0" fontId="5" fillId="3" borderId="2" xfId="3" applyFont="1" applyFill="1" applyBorder="1" applyProtection="1">
      <protection locked="0"/>
    </xf>
    <xf numFmtId="0" fontId="5" fillId="3" borderId="16" xfId="0" applyFont="1" applyFill="1" applyBorder="1"/>
    <xf numFmtId="3" fontId="5" fillId="0" borderId="16" xfId="0" applyNumberFormat="1" applyFont="1" applyBorder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0" fillId="3" borderId="2" xfId="5" applyFont="1" applyFill="1" applyBorder="1"/>
    <xf numFmtId="3" fontId="5" fillId="3" borderId="2" xfId="0" applyNumberFormat="1" applyFont="1" applyFill="1" applyBorder="1" applyProtection="1">
      <protection locked="0"/>
    </xf>
    <xf numFmtId="0" fontId="20" fillId="6" borderId="2" xfId="5" applyFont="1" applyFill="1" applyBorder="1"/>
    <xf numFmtId="0" fontId="20" fillId="3" borderId="16" xfId="5" applyFont="1" applyFill="1" applyBorder="1"/>
    <xf numFmtId="0" fontId="20" fillId="2" borderId="2" xfId="5" applyFont="1" applyFill="1" applyBorder="1"/>
    <xf numFmtId="0" fontId="20" fillId="7" borderId="2" xfId="5" applyFont="1" applyFill="1" applyBorder="1"/>
    <xf numFmtId="0" fontId="20" fillId="2" borderId="16" xfId="5" applyFont="1" applyFill="1" applyBorder="1"/>
    <xf numFmtId="3" fontId="5" fillId="2" borderId="16" xfId="0" applyNumberFormat="1" applyFont="1" applyFill="1" applyBorder="1" applyAlignment="1">
      <alignment wrapText="1"/>
    </xf>
    <xf numFmtId="0" fontId="20" fillId="7" borderId="16" xfId="5" applyFont="1" applyFill="1" applyBorder="1"/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20" fillId="0" borderId="2" xfId="0" applyFont="1" applyBorder="1" applyProtection="1">
      <protection locked="0"/>
    </xf>
    <xf numFmtId="0" fontId="20" fillId="6" borderId="16" xfId="5" applyFont="1" applyFill="1" applyBorder="1"/>
    <xf numFmtId="0" fontId="20" fillId="0" borderId="2" xfId="5" applyFont="1" applyBorder="1"/>
    <xf numFmtId="0" fontId="20" fillId="0" borderId="16" xfId="5" applyFont="1" applyBorder="1"/>
    <xf numFmtId="0" fontId="5" fillId="7" borderId="16" xfId="0" applyFont="1" applyFill="1" applyBorder="1"/>
    <xf numFmtId="0" fontId="7" fillId="0" borderId="2" xfId="0" applyFont="1" applyBorder="1"/>
    <xf numFmtId="0" fontId="7" fillId="3" borderId="2" xfId="0" applyFont="1" applyFill="1" applyBorder="1"/>
    <xf numFmtId="0" fontId="7" fillId="2" borderId="2" xfId="0" applyFont="1" applyFill="1" applyBorder="1"/>
    <xf numFmtId="0" fontId="0" fillId="0" borderId="37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5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3" borderId="2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6" xfId="0" applyFont="1" applyBorder="1"/>
    <xf numFmtId="0" fontId="11" fillId="2" borderId="5" xfId="0" applyFont="1" applyFill="1" applyBorder="1" applyAlignment="1">
      <alignment horizontal="center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6" xfId="0" applyFont="1" applyBorder="1" applyAlignment="1" applyProtection="1">
      <alignment vertical="center"/>
      <protection locked="0"/>
    </xf>
    <xf numFmtId="3" fontId="6" fillId="0" borderId="0" xfId="0" applyNumberFormat="1" applyFont="1" applyProtection="1">
      <protection locked="0"/>
    </xf>
    <xf numFmtId="3" fontId="6" fillId="2" borderId="5" xfId="0" applyNumberFormat="1" applyFont="1" applyFill="1" applyBorder="1" applyProtection="1">
      <protection locked="0"/>
    </xf>
    <xf numFmtId="164" fontId="7" fillId="0" borderId="0" xfId="0" applyNumberFormat="1" applyFont="1" applyProtection="1"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3" fontId="4" fillId="2" borderId="0" xfId="0" applyNumberFormat="1" applyFont="1" applyFill="1" applyProtection="1">
      <protection locked="0"/>
    </xf>
    <xf numFmtId="3" fontId="4" fillId="2" borderId="5" xfId="0" applyNumberFormat="1" applyFont="1" applyFill="1" applyBorder="1" applyProtection="1">
      <protection locked="0"/>
    </xf>
    <xf numFmtId="3" fontId="4" fillId="0" borderId="5" xfId="0" applyNumberFormat="1" applyFont="1" applyBorder="1" applyProtection="1">
      <protection locked="0"/>
    </xf>
    <xf numFmtId="3" fontId="4" fillId="3" borderId="0" xfId="0" applyNumberFormat="1" applyFont="1" applyFill="1" applyProtection="1">
      <protection locked="0"/>
    </xf>
    <xf numFmtId="3" fontId="4" fillId="2" borderId="0" xfId="1" applyNumberFormat="1" applyFont="1" applyFill="1" applyProtection="1">
      <protection locked="0"/>
    </xf>
    <xf numFmtId="3" fontId="4" fillId="0" borderId="0" xfId="1" applyNumberFormat="1" applyFont="1" applyProtection="1">
      <protection locked="0"/>
    </xf>
    <xf numFmtId="0" fontId="4" fillId="2" borderId="0" xfId="0" applyFont="1" applyFill="1" applyProtection="1">
      <protection locked="0"/>
    </xf>
    <xf numFmtId="3" fontId="6" fillId="2" borderId="0" xfId="0" applyNumberFormat="1" applyFont="1" applyFill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10" fillId="0" borderId="7" xfId="0" applyFont="1" applyBorder="1" applyAlignment="1">
      <alignment horizontal="center" textRotation="90"/>
    </xf>
    <xf numFmtId="0" fontId="10" fillId="0" borderId="8" xfId="0" applyFont="1" applyBorder="1" applyAlignment="1">
      <alignment horizontal="center" textRotation="90"/>
    </xf>
    <xf numFmtId="0" fontId="10" fillId="0" borderId="9" xfId="0" applyFont="1" applyBorder="1" applyAlignment="1">
      <alignment horizontal="center" textRotation="90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10" xfId="0" applyFont="1" applyBorder="1" applyAlignment="1">
      <alignment horizontal="center" textRotation="90"/>
    </xf>
    <xf numFmtId="0" fontId="10" fillId="0" borderId="11" xfId="0" applyFont="1" applyBorder="1" applyAlignment="1">
      <alignment horizontal="center" textRotation="90"/>
    </xf>
    <xf numFmtId="0" fontId="10" fillId="0" borderId="12" xfId="0" applyFont="1" applyBorder="1" applyAlignment="1">
      <alignment horizontal="center" textRotation="90"/>
    </xf>
    <xf numFmtId="0" fontId="10" fillId="0" borderId="23" xfId="0" applyFont="1" applyBorder="1" applyAlignment="1">
      <alignment horizontal="center" textRotation="90"/>
    </xf>
    <xf numFmtId="0" fontId="10" fillId="0" borderId="29" xfId="0" applyFont="1" applyBorder="1" applyAlignment="1">
      <alignment horizontal="center" textRotation="90"/>
    </xf>
    <xf numFmtId="0" fontId="10" fillId="0" borderId="11" xfId="0" applyFont="1" applyBorder="1" applyAlignment="1" applyProtection="1">
      <alignment horizontal="center" textRotation="90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0" fillId="0" borderId="10" xfId="0" applyFont="1" applyBorder="1" applyAlignment="1" applyProtection="1">
      <alignment horizontal="center" textRotation="90"/>
      <protection locked="0"/>
    </xf>
    <xf numFmtId="0" fontId="10" fillId="0" borderId="12" xfId="0" applyFont="1" applyBorder="1" applyAlignment="1" applyProtection="1">
      <alignment horizontal="center" textRotation="90"/>
      <protection locked="0"/>
    </xf>
    <xf numFmtId="0" fontId="10" fillId="0" borderId="7" xfId="0" applyFont="1" applyBorder="1" applyAlignment="1" applyProtection="1">
      <alignment horizontal="center" textRotation="90"/>
      <protection locked="0"/>
    </xf>
    <xf numFmtId="0" fontId="10" fillId="0" borderId="8" xfId="0" applyFont="1" applyBorder="1" applyAlignment="1" applyProtection="1">
      <alignment horizontal="center" textRotation="90"/>
      <protection locked="0"/>
    </xf>
    <xf numFmtId="0" fontId="6" fillId="0" borderId="1" xfId="0" applyFont="1" applyBorder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28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4" xr:uid="{00000000-0005-0000-0000-000003000000}"/>
    <cellStyle name="Normal 3" xfId="3" xr:uid="{00000000-0005-0000-0000-000004000000}"/>
    <cellStyle name="Normal 4" xfId="5" xr:uid="{7DBC9D25-2283-4B85-AFD7-AEC6C11875F4}"/>
  </cellStyles>
  <dxfs count="1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degree="90">
          <stop position="0">
            <color theme="0"/>
          </stop>
          <stop position="1">
            <color theme="5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view="pageLayout" zoomScaleNormal="100" workbookViewId="0">
      <selection activeCell="A44" sqref="A44"/>
    </sheetView>
  </sheetViews>
  <sheetFormatPr defaultColWidth="9.140625" defaultRowHeight="12.75" x14ac:dyDescent="0.2"/>
  <cols>
    <col min="1" max="1" width="12.5703125" style="6" bestFit="1" customWidth="1"/>
    <col min="2" max="2" width="11" style="6" bestFit="1" customWidth="1"/>
    <col min="3" max="3" width="9.140625" style="6"/>
    <col min="4" max="4" width="10.85546875" style="6" bestFit="1" customWidth="1"/>
    <col min="5" max="6" width="9.140625" style="6"/>
    <col min="7" max="7" width="14.85546875" style="6" bestFit="1" customWidth="1"/>
    <col min="8" max="16384" width="9.140625" style="6"/>
  </cols>
  <sheetData>
    <row r="1" spans="1:9" ht="76.5" customHeight="1" x14ac:dyDescent="0.25">
      <c r="A1" s="348" t="s">
        <v>872</v>
      </c>
      <c r="B1" s="349"/>
      <c r="C1" s="349"/>
      <c r="D1" s="349"/>
      <c r="E1" s="349"/>
      <c r="F1" s="349"/>
      <c r="G1" s="349"/>
      <c r="H1" s="349"/>
      <c r="I1" s="349"/>
    </row>
    <row r="2" spans="1:9" ht="13.5" thickBot="1" x14ac:dyDescent="0.25">
      <c r="A2" s="82" t="s">
        <v>451</v>
      </c>
      <c r="B2"/>
      <c r="C2" t="s">
        <v>141</v>
      </c>
      <c r="D2" t="s">
        <v>142</v>
      </c>
      <c r="E2" t="s">
        <v>143</v>
      </c>
      <c r="F2"/>
      <c r="G2" t="s">
        <v>147</v>
      </c>
      <c r="H2"/>
      <c r="I2"/>
    </row>
    <row r="3" spans="1:9" ht="12.75" customHeight="1" x14ac:dyDescent="0.2">
      <c r="A3" s="168">
        <v>801</v>
      </c>
      <c r="B3" s="146" t="s">
        <v>154</v>
      </c>
      <c r="C3" s="147">
        <f>'Federal Only'!B6</f>
        <v>300</v>
      </c>
      <c r="D3" s="153">
        <f>'Federal Only'!C9</f>
        <v>300</v>
      </c>
      <c r="E3" s="147">
        <f>D3-C3</f>
        <v>0</v>
      </c>
      <c r="F3" s="146"/>
      <c r="G3" s="148">
        <f>'Federal Only'!H9</f>
        <v>0</v>
      </c>
      <c r="H3" s="350" t="s">
        <v>459</v>
      </c>
      <c r="I3"/>
    </row>
    <row r="4" spans="1:9" ht="13.5" thickBot="1" x14ac:dyDescent="0.25">
      <c r="A4" s="192"/>
      <c r="B4" s="154" t="s">
        <v>101</v>
      </c>
      <c r="C4" s="155">
        <f>'Abs By Mail'!C44</f>
        <v>30150</v>
      </c>
      <c r="D4" s="242">
        <f>'Abs By Mail'!D47</f>
        <v>30150</v>
      </c>
      <c r="E4" s="155">
        <f>D4-C4</f>
        <v>0</v>
      </c>
      <c r="F4" s="154"/>
      <c r="G4" s="156">
        <v>0</v>
      </c>
      <c r="H4" s="351"/>
      <c r="I4"/>
    </row>
    <row r="5" spans="1:9" x14ac:dyDescent="0.2">
      <c r="A5" s="168">
        <v>800</v>
      </c>
      <c r="B5" s="146" t="s">
        <v>102</v>
      </c>
      <c r="C5" s="147">
        <f>'Dist 1'!D44</f>
        <v>12050</v>
      </c>
      <c r="D5" s="243">
        <f>'Dist 1'!D47</f>
        <v>12050</v>
      </c>
      <c r="E5" s="147">
        <f t="shared" ref="E5:E45" si="0">D5-C5</f>
        <v>0</v>
      </c>
      <c r="F5" s="146"/>
      <c r="G5" s="149">
        <f>'Dist 1'!J44</f>
        <v>0</v>
      </c>
      <c r="H5" s="345" t="s">
        <v>445</v>
      </c>
      <c r="I5"/>
    </row>
    <row r="6" spans="1:9" x14ac:dyDescent="0.2">
      <c r="A6" s="193">
        <v>811</v>
      </c>
      <c r="B6" s="136" t="s">
        <v>103</v>
      </c>
      <c r="C6" s="141">
        <f>'Dist 2'!D62</f>
        <v>13800</v>
      </c>
      <c r="D6" s="142">
        <f>'Dist 2'!D65</f>
        <v>13800</v>
      </c>
      <c r="E6" s="141">
        <f t="shared" si="0"/>
        <v>0</v>
      </c>
      <c r="F6" s="136"/>
      <c r="G6" s="142">
        <f>'Dist 2'!J62</f>
        <v>0</v>
      </c>
      <c r="H6" s="346"/>
      <c r="I6"/>
    </row>
    <row r="7" spans="1:9" x14ac:dyDescent="0.2">
      <c r="A7" s="167">
        <v>812</v>
      </c>
      <c r="B7" s="137" t="s">
        <v>104</v>
      </c>
      <c r="C7" s="138">
        <f>'Dist 3'!D42</f>
        <v>16150</v>
      </c>
      <c r="D7" s="140">
        <f>'Dist 3'!D45</f>
        <v>16150</v>
      </c>
      <c r="E7" s="138">
        <f t="shared" si="0"/>
        <v>0</v>
      </c>
      <c r="F7" s="137"/>
      <c r="G7" s="140">
        <f>'Dist 3'!J42</f>
        <v>0</v>
      </c>
      <c r="H7" s="346"/>
      <c r="I7"/>
    </row>
    <row r="8" spans="1:9" x14ac:dyDescent="0.2">
      <c r="A8" s="193">
        <v>813</v>
      </c>
      <c r="B8" s="136" t="s">
        <v>105</v>
      </c>
      <c r="C8" s="141">
        <f>'Dist 4'!D36</f>
        <v>14025</v>
      </c>
      <c r="D8" s="142">
        <f>'Dist 4'!D39</f>
        <v>14025</v>
      </c>
      <c r="E8" s="141">
        <f t="shared" si="0"/>
        <v>0</v>
      </c>
      <c r="F8" s="136"/>
      <c r="G8" s="142">
        <f>'Dist 4'!J36</f>
        <v>0</v>
      </c>
      <c r="H8" s="346"/>
      <c r="I8"/>
    </row>
    <row r="9" spans="1:9" ht="12.75" customHeight="1" x14ac:dyDescent="0.2">
      <c r="A9" s="167">
        <v>814</v>
      </c>
      <c r="B9" s="137" t="s">
        <v>106</v>
      </c>
      <c r="C9" s="138">
        <f>'Dist 5'!D49</f>
        <v>11825</v>
      </c>
      <c r="D9" s="140">
        <f>'Dist 5'!D52</f>
        <v>11825</v>
      </c>
      <c r="E9" s="138">
        <f t="shared" si="0"/>
        <v>0</v>
      </c>
      <c r="F9" s="137"/>
      <c r="G9" s="140">
        <f>'Dist 5'!J49</f>
        <v>0</v>
      </c>
      <c r="H9" s="346"/>
      <c r="I9"/>
    </row>
    <row r="10" spans="1:9" ht="13.5" thickBot="1" x14ac:dyDescent="0.25">
      <c r="A10" s="194">
        <v>816</v>
      </c>
      <c r="B10" s="150" t="s">
        <v>107</v>
      </c>
      <c r="C10" s="151">
        <f>'Dist 6'!D42</f>
        <v>15475</v>
      </c>
      <c r="D10" s="152">
        <f>'Dist 6'!D45</f>
        <v>15475</v>
      </c>
      <c r="E10" s="151">
        <f t="shared" si="0"/>
        <v>0</v>
      </c>
      <c r="F10" s="150"/>
      <c r="G10" s="152">
        <f>'Dist 6'!J42</f>
        <v>0</v>
      </c>
      <c r="H10" s="347"/>
      <c r="I10"/>
    </row>
    <row r="11" spans="1:9" ht="12.75" customHeight="1" x14ac:dyDescent="0.2">
      <c r="A11" s="168">
        <v>817</v>
      </c>
      <c r="B11" s="146" t="s">
        <v>108</v>
      </c>
      <c r="C11" s="147">
        <f>'Dist 7'!D38</f>
        <v>14000</v>
      </c>
      <c r="D11" s="149">
        <f>'Dist 7'!D41</f>
        <v>14000</v>
      </c>
      <c r="E11" s="147">
        <f t="shared" si="0"/>
        <v>0</v>
      </c>
      <c r="F11" s="146"/>
      <c r="G11" s="149">
        <f>'Dist 7'!J38</f>
        <v>0</v>
      </c>
      <c r="H11" s="350" t="s">
        <v>848</v>
      </c>
      <c r="I11"/>
    </row>
    <row r="12" spans="1:9" ht="13.5" thickBot="1" x14ac:dyDescent="0.25">
      <c r="A12" s="194">
        <v>818</v>
      </c>
      <c r="B12" s="150" t="s">
        <v>109</v>
      </c>
      <c r="C12" s="151">
        <f>'Dist 8'!D43</f>
        <v>13975</v>
      </c>
      <c r="D12" s="152">
        <f>'Dist 8'!D46</f>
        <v>13975</v>
      </c>
      <c r="E12" s="151">
        <f t="shared" si="0"/>
        <v>0</v>
      </c>
      <c r="F12" s="150"/>
      <c r="G12" s="152">
        <f>'Dist 8'!J43</f>
        <v>0</v>
      </c>
      <c r="H12" s="352"/>
      <c r="I12"/>
    </row>
    <row r="13" spans="1:9" x14ac:dyDescent="0.2">
      <c r="A13" s="207">
        <v>819</v>
      </c>
      <c r="B13" s="145" t="s">
        <v>110</v>
      </c>
      <c r="C13" s="208">
        <f>'Dist 9'!D39</f>
        <v>13425</v>
      </c>
      <c r="D13" s="209">
        <f>'Dist 9'!D42</f>
        <v>13425</v>
      </c>
      <c r="E13" s="208">
        <f t="shared" si="0"/>
        <v>0</v>
      </c>
      <c r="F13" s="145"/>
      <c r="G13" s="217">
        <f>'Dist 9'!J39</f>
        <v>0</v>
      </c>
      <c r="H13" s="353" t="s">
        <v>446</v>
      </c>
      <c r="I13"/>
    </row>
    <row r="14" spans="1:9" x14ac:dyDescent="0.2">
      <c r="A14" s="193">
        <v>820</v>
      </c>
      <c r="B14" s="136" t="s">
        <v>111</v>
      </c>
      <c r="C14" s="141">
        <f>'Dist 10'!D34</f>
        <v>11825</v>
      </c>
      <c r="D14" s="142">
        <f>'Dist 10'!D37</f>
        <v>11825</v>
      </c>
      <c r="E14" s="141">
        <f t="shared" si="0"/>
        <v>0</v>
      </c>
      <c r="F14" s="136"/>
      <c r="G14" s="206">
        <f>'Dist 10'!J34</f>
        <v>0</v>
      </c>
      <c r="H14" s="354"/>
      <c r="I14"/>
    </row>
    <row r="15" spans="1:9" x14ac:dyDescent="0.2">
      <c r="A15" s="167">
        <v>821</v>
      </c>
      <c r="B15" s="137" t="s">
        <v>112</v>
      </c>
      <c r="C15" s="138">
        <f>'Dist 11'!D35</f>
        <v>11950</v>
      </c>
      <c r="D15" s="140">
        <f>'Dist 11'!D38</f>
        <v>11950</v>
      </c>
      <c r="E15" s="138">
        <f t="shared" si="0"/>
        <v>0</v>
      </c>
      <c r="F15" s="137"/>
      <c r="G15" s="205">
        <f>'Dist 11'!J35</f>
        <v>0</v>
      </c>
      <c r="H15" s="354"/>
      <c r="I15"/>
    </row>
    <row r="16" spans="1:9" x14ac:dyDescent="0.2">
      <c r="A16" s="193">
        <v>822</v>
      </c>
      <c r="B16" s="143" t="s">
        <v>163</v>
      </c>
      <c r="C16" s="141">
        <f>'Dist 12'!D34</f>
        <v>11725</v>
      </c>
      <c r="D16" s="142">
        <f>'Dist 12'!D37</f>
        <v>11725</v>
      </c>
      <c r="E16" s="141">
        <f t="shared" si="0"/>
        <v>0</v>
      </c>
      <c r="F16" s="136"/>
      <c r="G16" s="206">
        <f>'Dist 12'!J34</f>
        <v>0</v>
      </c>
      <c r="H16" s="354"/>
      <c r="I16"/>
    </row>
    <row r="17" spans="1:9" x14ac:dyDescent="0.2">
      <c r="A17" s="167">
        <v>823</v>
      </c>
      <c r="B17" s="137" t="s">
        <v>113</v>
      </c>
      <c r="C17" s="138">
        <f>'Dist 13'!D33</f>
        <v>11725</v>
      </c>
      <c r="D17" s="140">
        <f>'Dist 13'!D36</f>
        <v>11725</v>
      </c>
      <c r="E17" s="138">
        <f t="shared" si="0"/>
        <v>0</v>
      </c>
      <c r="F17" s="137"/>
      <c r="G17" s="205">
        <f>'Dist 13'!J33</f>
        <v>0</v>
      </c>
      <c r="H17" s="354"/>
      <c r="I17"/>
    </row>
    <row r="18" spans="1:9" x14ac:dyDescent="0.2">
      <c r="A18" s="193">
        <v>824</v>
      </c>
      <c r="B18" s="136" t="s">
        <v>114</v>
      </c>
      <c r="C18" s="141">
        <f>'Dist 14'!D35</f>
        <v>11275</v>
      </c>
      <c r="D18" s="142">
        <f>'Dist 14'!D38</f>
        <v>11275</v>
      </c>
      <c r="E18" s="141">
        <f t="shared" si="0"/>
        <v>0</v>
      </c>
      <c r="F18" s="136"/>
      <c r="G18" s="206">
        <f>'Dist 14'!J35</f>
        <v>0</v>
      </c>
      <c r="H18" s="354"/>
      <c r="I18"/>
    </row>
    <row r="19" spans="1:9" x14ac:dyDescent="0.2">
      <c r="A19" s="167">
        <v>825</v>
      </c>
      <c r="B19" s="137" t="s">
        <v>115</v>
      </c>
      <c r="C19" s="138">
        <f>'Dist 15'!D34</f>
        <v>11950</v>
      </c>
      <c r="D19" s="140">
        <f>'Dist 15'!D37</f>
        <v>11950</v>
      </c>
      <c r="E19" s="138">
        <f t="shared" si="0"/>
        <v>0</v>
      </c>
      <c r="F19" s="137"/>
      <c r="G19" s="205">
        <f>'Dist 15'!J34</f>
        <v>0</v>
      </c>
      <c r="H19" s="354"/>
      <c r="I19"/>
    </row>
    <row r="20" spans="1:9" x14ac:dyDescent="0.2">
      <c r="A20" s="193">
        <v>826</v>
      </c>
      <c r="B20" s="136" t="s">
        <v>116</v>
      </c>
      <c r="C20" s="141">
        <f>'Dist 16'!D35</f>
        <v>12100</v>
      </c>
      <c r="D20" s="142">
        <f>'Dist 16'!D38</f>
        <v>12100</v>
      </c>
      <c r="E20" s="141">
        <f t="shared" si="0"/>
        <v>0</v>
      </c>
      <c r="F20" s="136"/>
      <c r="G20" s="206">
        <f>'Dist 16'!J35</f>
        <v>0</v>
      </c>
      <c r="H20" s="354"/>
      <c r="I20"/>
    </row>
    <row r="21" spans="1:9" x14ac:dyDescent="0.2">
      <c r="A21" s="167">
        <v>827</v>
      </c>
      <c r="B21" s="137" t="s">
        <v>117</v>
      </c>
      <c r="C21" s="138">
        <f>'Dist 17'!D35</f>
        <v>12300</v>
      </c>
      <c r="D21" s="140">
        <f>'Dist 17'!D38</f>
        <v>12300</v>
      </c>
      <c r="E21" s="138">
        <f t="shared" si="0"/>
        <v>0</v>
      </c>
      <c r="F21" s="137"/>
      <c r="G21" s="205">
        <f>'Dist 17'!J35</f>
        <v>0</v>
      </c>
      <c r="H21" s="354"/>
      <c r="I21"/>
    </row>
    <row r="22" spans="1:9" x14ac:dyDescent="0.2">
      <c r="A22" s="193">
        <v>828</v>
      </c>
      <c r="B22" s="136" t="s">
        <v>118</v>
      </c>
      <c r="C22" s="141">
        <f>'Dist 18'!D33</f>
        <v>7225</v>
      </c>
      <c r="D22" s="142">
        <f>'Dist 18'!D36</f>
        <v>7225</v>
      </c>
      <c r="E22" s="141">
        <f t="shared" si="0"/>
        <v>0</v>
      </c>
      <c r="F22" s="136"/>
      <c r="G22" s="206">
        <f>'Dist 18'!J33</f>
        <v>0</v>
      </c>
      <c r="H22" s="354"/>
      <c r="I22"/>
    </row>
    <row r="23" spans="1:9" x14ac:dyDescent="0.2">
      <c r="A23" s="167">
        <v>829</v>
      </c>
      <c r="B23" s="137" t="s">
        <v>119</v>
      </c>
      <c r="C23" s="138">
        <f>'Dist 19'!D33</f>
        <v>9950</v>
      </c>
      <c r="D23" s="140">
        <f>'Dist 19'!D36</f>
        <v>9950</v>
      </c>
      <c r="E23" s="138">
        <f t="shared" si="0"/>
        <v>0</v>
      </c>
      <c r="F23" s="137"/>
      <c r="G23" s="205">
        <f>'Dist 19'!J33</f>
        <v>0</v>
      </c>
      <c r="H23" s="354"/>
      <c r="I23"/>
    </row>
    <row r="24" spans="1:9" ht="12.75" customHeight="1" x14ac:dyDescent="0.2">
      <c r="A24" s="193">
        <v>830</v>
      </c>
      <c r="B24" s="136" t="s">
        <v>120</v>
      </c>
      <c r="C24" s="141">
        <f>'Dist 20'!D33</f>
        <v>10775</v>
      </c>
      <c r="D24" s="142">
        <f>'Dist 20'!D36</f>
        <v>10775</v>
      </c>
      <c r="E24" s="141">
        <f t="shared" si="0"/>
        <v>0</v>
      </c>
      <c r="F24" s="136"/>
      <c r="G24" s="206">
        <f>'Dist 20'!J33</f>
        <v>0</v>
      </c>
      <c r="H24" s="354"/>
      <c r="I24"/>
    </row>
    <row r="25" spans="1:9" x14ac:dyDescent="0.2">
      <c r="A25" s="167">
        <v>831</v>
      </c>
      <c r="B25" s="137" t="s">
        <v>121</v>
      </c>
      <c r="C25" s="138">
        <f>'Dist 21'!D33</f>
        <v>11825</v>
      </c>
      <c r="D25" s="140">
        <f>'Dist 21'!D36</f>
        <v>11825</v>
      </c>
      <c r="E25" s="138">
        <f t="shared" si="0"/>
        <v>0</v>
      </c>
      <c r="F25" s="137"/>
      <c r="G25" s="216">
        <f>'Dist 21'!J33</f>
        <v>0</v>
      </c>
      <c r="H25" s="354"/>
      <c r="I25"/>
    </row>
    <row r="26" spans="1:9" ht="12.75" customHeight="1" x14ac:dyDescent="0.2">
      <c r="A26" s="211">
        <v>832</v>
      </c>
      <c r="B26" s="212" t="s">
        <v>122</v>
      </c>
      <c r="C26" s="213">
        <f>'Dist 22'!D32</f>
        <v>10475</v>
      </c>
      <c r="D26" s="214">
        <f>'Dist 22'!D35</f>
        <v>10475</v>
      </c>
      <c r="E26" s="213">
        <f t="shared" si="0"/>
        <v>0</v>
      </c>
      <c r="F26" s="212"/>
      <c r="G26" s="215">
        <f>'Dist 22'!J32</f>
        <v>0</v>
      </c>
      <c r="H26" s="354"/>
      <c r="I26"/>
    </row>
    <row r="27" spans="1:9" x14ac:dyDescent="0.2">
      <c r="A27" s="167">
        <v>833</v>
      </c>
      <c r="B27" s="137" t="s">
        <v>123</v>
      </c>
      <c r="C27" s="138">
        <f>'Dist 23'!D34</f>
        <v>13675</v>
      </c>
      <c r="D27" s="140">
        <f>'Dist 23'!D37</f>
        <v>13675</v>
      </c>
      <c r="E27" s="138">
        <f t="shared" si="0"/>
        <v>0</v>
      </c>
      <c r="F27" s="137"/>
      <c r="G27" s="205">
        <f>'Dist 23'!J34</f>
        <v>0</v>
      </c>
      <c r="H27" s="354"/>
      <c r="I27"/>
    </row>
    <row r="28" spans="1:9" ht="13.5" thickBot="1" x14ac:dyDescent="0.25">
      <c r="A28" s="194">
        <v>834</v>
      </c>
      <c r="B28" s="150" t="s">
        <v>124</v>
      </c>
      <c r="C28" s="151">
        <f>'Dist 24'!D35</f>
        <v>13125</v>
      </c>
      <c r="D28" s="152">
        <f>'Dist 24'!D38</f>
        <v>13125</v>
      </c>
      <c r="E28" s="151">
        <f t="shared" si="0"/>
        <v>0</v>
      </c>
      <c r="F28" s="150"/>
      <c r="G28" s="210">
        <f>'Dist 24'!J35</f>
        <v>0</v>
      </c>
      <c r="H28" s="355"/>
      <c r="I28"/>
    </row>
    <row r="29" spans="1:9" x14ac:dyDescent="0.2">
      <c r="A29" s="207">
        <v>835</v>
      </c>
      <c r="B29" s="145" t="s">
        <v>125</v>
      </c>
      <c r="C29" s="208">
        <f>'Dist 25'!D36</f>
        <v>14175</v>
      </c>
      <c r="D29" s="209">
        <f>'Dist 25'!D39</f>
        <v>14175</v>
      </c>
      <c r="E29" s="208">
        <f t="shared" si="0"/>
        <v>0</v>
      </c>
      <c r="F29" s="145"/>
      <c r="G29" s="209">
        <f>'Dist 25'!J36</f>
        <v>0</v>
      </c>
      <c r="H29" s="356" t="s">
        <v>447</v>
      </c>
      <c r="I29"/>
    </row>
    <row r="30" spans="1:9" x14ac:dyDescent="0.2">
      <c r="A30" s="193">
        <v>836</v>
      </c>
      <c r="B30" s="136" t="s">
        <v>126</v>
      </c>
      <c r="C30" s="141">
        <f>'Dist 26'!D36</f>
        <v>13575</v>
      </c>
      <c r="D30" s="142">
        <f>'Dist 26'!D39</f>
        <v>13575</v>
      </c>
      <c r="E30" s="141">
        <f t="shared" si="0"/>
        <v>0</v>
      </c>
      <c r="F30" s="136"/>
      <c r="G30" s="142">
        <f>'Dist 26'!J36</f>
        <v>0</v>
      </c>
      <c r="H30" s="356"/>
      <c r="I30"/>
    </row>
    <row r="31" spans="1:9" x14ac:dyDescent="0.2">
      <c r="A31" s="167">
        <v>837</v>
      </c>
      <c r="B31" s="137" t="s">
        <v>127</v>
      </c>
      <c r="C31" s="138">
        <f>'Dist 27'!D34</f>
        <v>13725</v>
      </c>
      <c r="D31" s="140">
        <f>'Dist 27'!D37</f>
        <v>13725</v>
      </c>
      <c r="E31" s="138">
        <f t="shared" si="0"/>
        <v>0</v>
      </c>
      <c r="F31" s="137"/>
      <c r="G31" s="140">
        <f>'Dist 27'!J34</f>
        <v>0</v>
      </c>
      <c r="H31" s="356"/>
      <c r="I31"/>
    </row>
    <row r="32" spans="1:9" x14ac:dyDescent="0.2">
      <c r="A32" s="193">
        <v>838</v>
      </c>
      <c r="B32" s="136" t="s">
        <v>128</v>
      </c>
      <c r="C32" s="141">
        <f>'Dist 28'!D39</f>
        <v>13025</v>
      </c>
      <c r="D32" s="142">
        <f>'Dist 28'!D42</f>
        <v>13025</v>
      </c>
      <c r="E32" s="141">
        <f t="shared" si="0"/>
        <v>0</v>
      </c>
      <c r="F32" s="136"/>
      <c r="G32" s="142">
        <f>'Dist 28'!J39</f>
        <v>0</v>
      </c>
      <c r="H32" s="356"/>
      <c r="I32"/>
    </row>
    <row r="33" spans="1:9" ht="12.75" customHeight="1" x14ac:dyDescent="0.2">
      <c r="A33" s="167">
        <v>839</v>
      </c>
      <c r="B33" s="137" t="s">
        <v>129</v>
      </c>
      <c r="C33" s="138">
        <f>'Dist 29'!D39</f>
        <v>13550</v>
      </c>
      <c r="D33" s="140">
        <f>'Dist 29'!D42</f>
        <v>13550</v>
      </c>
      <c r="E33" s="138">
        <f t="shared" si="0"/>
        <v>0</v>
      </c>
      <c r="F33" s="137"/>
      <c r="G33" s="140">
        <f>'Dist 29'!J39</f>
        <v>0</v>
      </c>
      <c r="H33" s="356"/>
      <c r="I33"/>
    </row>
    <row r="34" spans="1:9" ht="13.5" thickBot="1" x14ac:dyDescent="0.25">
      <c r="A34" s="194">
        <v>840</v>
      </c>
      <c r="B34" s="150" t="s">
        <v>130</v>
      </c>
      <c r="C34" s="151">
        <f>'Dist 30'!D46</f>
        <v>13975</v>
      </c>
      <c r="D34" s="152">
        <f>'Dist 30'!D49</f>
        <v>13975</v>
      </c>
      <c r="E34" s="151">
        <f t="shared" si="0"/>
        <v>0</v>
      </c>
      <c r="F34" s="150"/>
      <c r="G34" s="152">
        <f>'Dist 30'!J46</f>
        <v>0</v>
      </c>
      <c r="H34" s="357"/>
      <c r="I34"/>
    </row>
    <row r="35" spans="1:9" x14ac:dyDescent="0.2">
      <c r="A35" s="168">
        <v>841</v>
      </c>
      <c r="B35" s="146" t="s">
        <v>131</v>
      </c>
      <c r="C35" s="147">
        <f>'Dist 31'!D32</f>
        <v>14500</v>
      </c>
      <c r="D35" s="149">
        <f>'Dist 31'!D35</f>
        <v>14500</v>
      </c>
      <c r="E35" s="147">
        <f t="shared" si="0"/>
        <v>0</v>
      </c>
      <c r="F35" s="146"/>
      <c r="G35" s="149">
        <f>'Dist 31'!J32</f>
        <v>0</v>
      </c>
      <c r="H35" s="345" t="s">
        <v>448</v>
      </c>
      <c r="I35"/>
    </row>
    <row r="36" spans="1:9" x14ac:dyDescent="0.2">
      <c r="A36" s="193">
        <v>842</v>
      </c>
      <c r="B36" s="136" t="s">
        <v>132</v>
      </c>
      <c r="C36" s="141">
        <f>'Dist 32'!D32</f>
        <v>9125</v>
      </c>
      <c r="D36" s="141">
        <f>'Dist 32'!D35</f>
        <v>9125</v>
      </c>
      <c r="E36" s="141">
        <f t="shared" si="0"/>
        <v>0</v>
      </c>
      <c r="F36" s="136"/>
      <c r="G36" s="141">
        <f>'Dist 32'!J32</f>
        <v>0</v>
      </c>
      <c r="H36" s="346"/>
      <c r="I36"/>
    </row>
    <row r="37" spans="1:9" x14ac:dyDescent="0.2">
      <c r="A37" s="167">
        <v>843</v>
      </c>
      <c r="B37" s="137" t="s">
        <v>133</v>
      </c>
      <c r="C37" s="138">
        <f>'Dist 33'!D34</f>
        <v>15200</v>
      </c>
      <c r="D37" s="140">
        <f>'Dist 33'!D37</f>
        <v>15200</v>
      </c>
      <c r="E37" s="138">
        <f t="shared" si="0"/>
        <v>0</v>
      </c>
      <c r="F37" s="137"/>
      <c r="G37" s="140">
        <f>'Dist 33'!J34</f>
        <v>0</v>
      </c>
      <c r="H37" s="346"/>
      <c r="I37"/>
    </row>
    <row r="38" spans="1:9" x14ac:dyDescent="0.2">
      <c r="A38" s="193">
        <v>844</v>
      </c>
      <c r="B38" s="136" t="s">
        <v>134</v>
      </c>
      <c r="C38" s="141">
        <f>'Dist 34'!D36</f>
        <v>16000</v>
      </c>
      <c r="D38" s="142">
        <f>'Dist 34'!D39</f>
        <v>16000</v>
      </c>
      <c r="E38" s="141">
        <f t="shared" si="0"/>
        <v>0</v>
      </c>
      <c r="F38" s="136"/>
      <c r="G38" s="142">
        <f>'Dist 34'!J36</f>
        <v>0</v>
      </c>
      <c r="H38" s="346"/>
      <c r="I38"/>
    </row>
    <row r="39" spans="1:9" ht="12.75" customHeight="1" x14ac:dyDescent="0.2">
      <c r="A39" s="167">
        <v>845</v>
      </c>
      <c r="B39" s="137" t="s">
        <v>135</v>
      </c>
      <c r="C39" s="138">
        <f>'Dist 35'!D36</f>
        <v>14600</v>
      </c>
      <c r="D39" s="140">
        <f>'Dist 35'!D39</f>
        <v>14600</v>
      </c>
      <c r="E39" s="138">
        <f t="shared" si="0"/>
        <v>0</v>
      </c>
      <c r="F39" s="137"/>
      <c r="G39" s="140">
        <f>'Dist 35'!J36</f>
        <v>0</v>
      </c>
      <c r="H39" s="346"/>
      <c r="I39"/>
    </row>
    <row r="40" spans="1:9" ht="13.5" thickBot="1" x14ac:dyDescent="0.25">
      <c r="A40" s="194">
        <v>846</v>
      </c>
      <c r="B40" s="150" t="s">
        <v>136</v>
      </c>
      <c r="C40" s="151">
        <f>'Dist 36'!D103</f>
        <v>15675</v>
      </c>
      <c r="D40" s="151">
        <f>'Dist 36'!D106</f>
        <v>15675</v>
      </c>
      <c r="E40" s="151">
        <f t="shared" si="0"/>
        <v>0</v>
      </c>
      <c r="F40" s="150"/>
      <c r="G40" s="152">
        <f>'Dist 36'!J103</f>
        <v>0</v>
      </c>
      <c r="H40" s="347"/>
      <c r="I40"/>
    </row>
    <row r="41" spans="1:9" x14ac:dyDescent="0.2">
      <c r="A41" s="168">
        <v>847</v>
      </c>
      <c r="B41" s="146" t="s">
        <v>137</v>
      </c>
      <c r="C41" s="147">
        <f>'Dist 37'!D106</f>
        <v>9050</v>
      </c>
      <c r="D41" s="149">
        <f>'Dist 37'!D109</f>
        <v>9050</v>
      </c>
      <c r="E41" s="147">
        <f t="shared" si="0"/>
        <v>0</v>
      </c>
      <c r="F41" s="146"/>
      <c r="G41" s="149">
        <f>'Dist 37'!J106</f>
        <v>0</v>
      </c>
      <c r="H41" s="345" t="s">
        <v>449</v>
      </c>
      <c r="I41"/>
    </row>
    <row r="42" spans="1:9" x14ac:dyDescent="0.2">
      <c r="A42" s="161">
        <v>851</v>
      </c>
      <c r="B42" s="136" t="s">
        <v>138</v>
      </c>
      <c r="C42" s="141">
        <f>'Dist 38'!D83</f>
        <v>6925</v>
      </c>
      <c r="D42" s="142">
        <f>'Dist 38'!D86</f>
        <v>6925</v>
      </c>
      <c r="E42" s="141">
        <f t="shared" si="0"/>
        <v>0</v>
      </c>
      <c r="F42" s="136"/>
      <c r="G42" s="142">
        <f>'Dist 38'!J83</f>
        <v>0</v>
      </c>
      <c r="H42" s="346"/>
      <c r="I42"/>
    </row>
    <row r="43" spans="1:9" x14ac:dyDescent="0.2">
      <c r="A43" s="167">
        <v>855</v>
      </c>
      <c r="B43" s="144" t="s">
        <v>164</v>
      </c>
      <c r="C43" s="138">
        <f>'Dist 39'!D81</f>
        <v>8750</v>
      </c>
      <c r="D43" s="140">
        <f>'Dist 39'!D84</f>
        <v>8750</v>
      </c>
      <c r="E43" s="138">
        <f t="shared" si="0"/>
        <v>0</v>
      </c>
      <c r="F43" s="137"/>
      <c r="G43" s="140">
        <f>'Dist 39'!J81</f>
        <v>0</v>
      </c>
      <c r="H43" s="346"/>
      <c r="I43"/>
    </row>
    <row r="44" spans="1:9" ht="12.75" customHeight="1" thickBot="1" x14ac:dyDescent="0.25">
      <c r="A44" s="162">
        <v>860</v>
      </c>
      <c r="B44" s="150" t="s">
        <v>139</v>
      </c>
      <c r="C44" s="151">
        <f>'Dist 40'!D67</f>
        <v>5675</v>
      </c>
      <c r="D44" s="152">
        <f>'Dist 40'!D70</f>
        <v>5675</v>
      </c>
      <c r="E44" s="151">
        <f t="shared" si="0"/>
        <v>0</v>
      </c>
      <c r="F44" s="150"/>
      <c r="G44" s="152">
        <f>'Dist 40'!J67</f>
        <v>0</v>
      </c>
      <c r="H44" s="347"/>
      <c r="I44"/>
    </row>
    <row r="45" spans="1:9" x14ac:dyDescent="0.2">
      <c r="A45"/>
      <c r="B45" t="s">
        <v>148</v>
      </c>
      <c r="C45" s="10">
        <f>SUM(C3:C44)</f>
        <v>524600</v>
      </c>
      <c r="D45" s="241">
        <f>SUM(D3:D44)</f>
        <v>524600</v>
      </c>
      <c r="E45" s="10">
        <f t="shared" si="0"/>
        <v>0</v>
      </c>
      <c r="F45"/>
      <c r="G45"/>
      <c r="H45"/>
      <c r="I45"/>
    </row>
    <row r="46" spans="1:9" x14ac:dyDescent="0.2">
      <c r="B46"/>
      <c r="C46"/>
      <c r="D46"/>
      <c r="E46"/>
      <c r="F46"/>
      <c r="G46"/>
    </row>
    <row r="48" spans="1:9" x14ac:dyDescent="0.2">
      <c r="C48" s="51"/>
    </row>
    <row r="50" ht="12.75" customHeight="1" x14ac:dyDescent="0.2"/>
  </sheetData>
  <sheetProtection selectLockedCells="1"/>
  <mergeCells count="8">
    <mergeCell ref="H41:H44"/>
    <mergeCell ref="A1:I1"/>
    <mergeCell ref="H5:H10"/>
    <mergeCell ref="H35:H40"/>
    <mergeCell ref="H3:H4"/>
    <mergeCell ref="H11:H12"/>
    <mergeCell ref="H13:H28"/>
    <mergeCell ref="H29:H34"/>
  </mergeCells>
  <phoneticPr fontId="14" type="noConversion"/>
  <printOptions gridLines="1"/>
  <pageMargins left="0.25" right="0.25" top="0.57291666666666663" bottom="0.75" header="0.31666666666666665" footer="0.3"/>
  <pageSetup orientation="portrait" r:id="rId1"/>
  <headerFooter scaleWithDoc="0" alignWithMargins="0"/>
  <ignoredErrors>
    <ignoredError sqref="G22 C22:D2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view="pageLayout" zoomScaleNormal="100" workbookViewId="0">
      <selection activeCell="D9" sqref="D9"/>
    </sheetView>
  </sheetViews>
  <sheetFormatPr defaultColWidth="9.140625" defaultRowHeight="12.75" x14ac:dyDescent="0.2"/>
  <cols>
    <col min="1" max="1" width="9.140625" style="6"/>
    <col min="2" max="2" width="11.7109375" style="6" customWidth="1"/>
    <col min="3" max="3" width="13.7109375" style="1" customWidth="1"/>
    <col min="4" max="4" width="13.42578125" style="1" customWidth="1"/>
    <col min="5" max="7" width="13.28515625" style="1" customWidth="1"/>
    <col min="8" max="8" width="14.42578125" style="1" customWidth="1"/>
    <col min="9" max="9" width="4" style="1" bestFit="1" customWidth="1"/>
    <col min="10" max="17" width="9.140625" style="6" hidden="1" customWidth="1"/>
    <col min="18" max="16384" width="9.140625" style="6"/>
  </cols>
  <sheetData>
    <row r="1" spans="1:9" ht="72" customHeight="1" x14ac:dyDescent="0.2">
      <c r="B1" s="359" t="s">
        <v>871</v>
      </c>
      <c r="C1" s="360"/>
      <c r="D1" s="360"/>
      <c r="E1" s="360"/>
      <c r="F1" s="360"/>
      <c r="G1" s="360"/>
      <c r="H1" s="360"/>
      <c r="I1" s="360"/>
    </row>
    <row r="2" spans="1:9" ht="51.75" thickBot="1" x14ac:dyDescent="0.25">
      <c r="A2" s="195" t="s">
        <v>451</v>
      </c>
      <c r="B2" s="123"/>
      <c r="C2" s="114" t="s">
        <v>158</v>
      </c>
      <c r="D2" s="115" t="s">
        <v>159</v>
      </c>
      <c r="E2" s="115" t="s">
        <v>160</v>
      </c>
      <c r="F2" s="115" t="s">
        <v>161</v>
      </c>
      <c r="G2" s="115" t="s">
        <v>162</v>
      </c>
      <c r="H2" s="115" t="s">
        <v>851</v>
      </c>
      <c r="I2" s="157"/>
    </row>
    <row r="3" spans="1:9" ht="12.75" customHeight="1" x14ac:dyDescent="0.2">
      <c r="A3" s="168">
        <f>Totals!A5</f>
        <v>800</v>
      </c>
      <c r="B3" s="124" t="s">
        <v>102</v>
      </c>
      <c r="C3" s="116">
        <v>2</v>
      </c>
      <c r="D3" s="117">
        <v>3</v>
      </c>
      <c r="E3" s="117">
        <v>3</v>
      </c>
      <c r="F3" s="117">
        <v>1</v>
      </c>
      <c r="G3" s="117">
        <v>1</v>
      </c>
      <c r="H3" s="117">
        <v>1</v>
      </c>
      <c r="I3" s="363" t="s">
        <v>445</v>
      </c>
    </row>
    <row r="4" spans="1:9" x14ac:dyDescent="0.2">
      <c r="A4" s="161">
        <f>Totals!A6</f>
        <v>811</v>
      </c>
      <c r="B4" s="125" t="s">
        <v>103</v>
      </c>
      <c r="C4" s="53">
        <v>2</v>
      </c>
      <c r="D4" s="4">
        <v>3</v>
      </c>
      <c r="E4" s="4">
        <v>3</v>
      </c>
      <c r="F4" s="4">
        <v>1</v>
      </c>
      <c r="G4" s="4">
        <v>1</v>
      </c>
      <c r="H4" s="4">
        <v>1</v>
      </c>
      <c r="I4" s="364"/>
    </row>
    <row r="5" spans="1:9" x14ac:dyDescent="0.2">
      <c r="A5" s="167">
        <f>Totals!A7</f>
        <v>812</v>
      </c>
      <c r="B5" s="126" t="s">
        <v>104</v>
      </c>
      <c r="C5" s="63">
        <v>2</v>
      </c>
      <c r="D5" s="64">
        <v>3</v>
      </c>
      <c r="E5" s="64">
        <v>3</v>
      </c>
      <c r="F5" s="64">
        <v>1</v>
      </c>
      <c r="G5" s="64">
        <v>1</v>
      </c>
      <c r="H5" s="64">
        <v>1</v>
      </c>
      <c r="I5" s="364"/>
    </row>
    <row r="6" spans="1:9" x14ac:dyDescent="0.2">
      <c r="A6" s="161">
        <f>Totals!A8</f>
        <v>813</v>
      </c>
      <c r="B6" s="125" t="s">
        <v>105</v>
      </c>
      <c r="C6" s="53">
        <v>2</v>
      </c>
      <c r="D6" s="3">
        <v>3</v>
      </c>
      <c r="E6" s="3">
        <v>3</v>
      </c>
      <c r="F6" s="3">
        <v>1</v>
      </c>
      <c r="G6" s="3">
        <v>1</v>
      </c>
      <c r="H6" s="3">
        <v>1</v>
      </c>
      <c r="I6" s="364"/>
    </row>
    <row r="7" spans="1:9" x14ac:dyDescent="0.2">
      <c r="A7" s="167">
        <f>Totals!A9</f>
        <v>814</v>
      </c>
      <c r="B7" s="126" t="s">
        <v>106</v>
      </c>
      <c r="C7" s="63">
        <v>2</v>
      </c>
      <c r="D7" s="64">
        <v>3</v>
      </c>
      <c r="E7" s="64">
        <v>3</v>
      </c>
      <c r="F7" s="64">
        <v>1</v>
      </c>
      <c r="G7" s="64">
        <v>1</v>
      </c>
      <c r="H7" s="64">
        <v>1</v>
      </c>
      <c r="I7" s="364"/>
    </row>
    <row r="8" spans="1:9" ht="13.5" thickBot="1" x14ac:dyDescent="0.25">
      <c r="A8" s="316">
        <f>Totals!A10</f>
        <v>816</v>
      </c>
      <c r="B8" s="123" t="s">
        <v>107</v>
      </c>
      <c r="C8" s="317">
        <v>2</v>
      </c>
      <c r="D8" s="318">
        <v>3</v>
      </c>
      <c r="E8" s="318">
        <v>3</v>
      </c>
      <c r="F8" s="318">
        <v>1</v>
      </c>
      <c r="G8" s="318">
        <v>1</v>
      </c>
      <c r="H8" s="318">
        <v>1</v>
      </c>
      <c r="I8" s="364"/>
    </row>
    <row r="9" spans="1:9" ht="12.75" customHeight="1" x14ac:dyDescent="0.2">
      <c r="A9" s="168">
        <f>Totals!A11</f>
        <v>817</v>
      </c>
      <c r="B9" s="128" t="s">
        <v>108</v>
      </c>
      <c r="C9" s="116">
        <v>2</v>
      </c>
      <c r="D9" s="118">
        <v>3</v>
      </c>
      <c r="E9" s="118">
        <v>3</v>
      </c>
      <c r="F9" s="118">
        <v>1</v>
      </c>
      <c r="G9" s="118">
        <v>1</v>
      </c>
      <c r="H9" s="118">
        <v>3</v>
      </c>
      <c r="I9" s="361" t="s">
        <v>849</v>
      </c>
    </row>
    <row r="10" spans="1:9" ht="13.5" thickBot="1" x14ac:dyDescent="0.25">
      <c r="A10" s="162">
        <f>Totals!A12</f>
        <v>818</v>
      </c>
      <c r="B10" s="127" t="s">
        <v>109</v>
      </c>
      <c r="C10" s="119">
        <v>2</v>
      </c>
      <c r="D10" s="120">
        <v>3</v>
      </c>
      <c r="E10" s="120">
        <v>3</v>
      </c>
      <c r="F10" s="120">
        <v>1</v>
      </c>
      <c r="G10" s="120">
        <v>1</v>
      </c>
      <c r="H10" s="120">
        <v>3</v>
      </c>
      <c r="I10" s="358"/>
    </row>
    <row r="11" spans="1:9" x14ac:dyDescent="0.2">
      <c r="A11" s="207">
        <f>Totals!A13</f>
        <v>819</v>
      </c>
      <c r="B11" s="158" t="s">
        <v>110</v>
      </c>
      <c r="C11" s="159">
        <v>2</v>
      </c>
      <c r="D11" s="160">
        <v>1</v>
      </c>
      <c r="E11" s="160">
        <v>3</v>
      </c>
      <c r="F11" s="160">
        <v>1</v>
      </c>
      <c r="G11" s="160">
        <v>1</v>
      </c>
      <c r="H11" s="160">
        <v>1</v>
      </c>
      <c r="I11" s="361" t="s">
        <v>850</v>
      </c>
    </row>
    <row r="12" spans="1:9" x14ac:dyDescent="0.2">
      <c r="A12" s="161">
        <f>Totals!A14</f>
        <v>820</v>
      </c>
      <c r="B12" s="129" t="s">
        <v>111</v>
      </c>
      <c r="C12" s="112">
        <v>2</v>
      </c>
      <c r="D12" s="113">
        <v>1</v>
      </c>
      <c r="E12" s="113">
        <v>3</v>
      </c>
      <c r="F12" s="113">
        <v>1</v>
      </c>
      <c r="G12" s="113">
        <v>1</v>
      </c>
      <c r="H12" s="113">
        <v>1</v>
      </c>
      <c r="I12" s="358"/>
    </row>
    <row r="13" spans="1:9" x14ac:dyDescent="0.2">
      <c r="A13" s="167">
        <f>Totals!A15</f>
        <v>821</v>
      </c>
      <c r="B13" s="126" t="s">
        <v>112</v>
      </c>
      <c r="C13" s="63">
        <v>2</v>
      </c>
      <c r="D13" s="64">
        <v>1</v>
      </c>
      <c r="E13" s="64">
        <v>3</v>
      </c>
      <c r="F13" s="64">
        <v>1</v>
      </c>
      <c r="G13" s="64">
        <v>1</v>
      </c>
      <c r="H13" s="64">
        <v>1</v>
      </c>
      <c r="I13" s="358"/>
    </row>
    <row r="14" spans="1:9" x14ac:dyDescent="0.2">
      <c r="A14" s="161">
        <f>Totals!A16</f>
        <v>822</v>
      </c>
      <c r="B14" s="129" t="s">
        <v>163</v>
      </c>
      <c r="C14" s="112">
        <v>2</v>
      </c>
      <c r="D14" s="113">
        <v>1</v>
      </c>
      <c r="E14" s="113">
        <v>3</v>
      </c>
      <c r="F14" s="113">
        <v>1</v>
      </c>
      <c r="G14" s="113">
        <v>1</v>
      </c>
      <c r="H14" s="113">
        <v>1</v>
      </c>
      <c r="I14" s="358"/>
    </row>
    <row r="15" spans="1:9" x14ac:dyDescent="0.2">
      <c r="A15" s="167">
        <f>Totals!A17</f>
        <v>823</v>
      </c>
      <c r="B15" s="126" t="s">
        <v>113</v>
      </c>
      <c r="C15" s="63">
        <v>2</v>
      </c>
      <c r="D15" s="64">
        <v>1</v>
      </c>
      <c r="E15" s="64">
        <v>3</v>
      </c>
      <c r="F15" s="64">
        <v>1</v>
      </c>
      <c r="G15" s="64">
        <v>1</v>
      </c>
      <c r="H15" s="64">
        <v>1</v>
      </c>
      <c r="I15" s="358"/>
    </row>
    <row r="16" spans="1:9" x14ac:dyDescent="0.2">
      <c r="A16" s="161">
        <f>Totals!A18</f>
        <v>824</v>
      </c>
      <c r="B16" s="129" t="s">
        <v>114</v>
      </c>
      <c r="C16" s="112">
        <v>2</v>
      </c>
      <c r="D16" s="113">
        <v>1</v>
      </c>
      <c r="E16" s="113">
        <v>3</v>
      </c>
      <c r="F16" s="113">
        <v>1</v>
      </c>
      <c r="G16" s="113">
        <v>1</v>
      </c>
      <c r="H16" s="113">
        <v>1</v>
      </c>
      <c r="I16" s="358"/>
    </row>
    <row r="17" spans="1:9" x14ac:dyDescent="0.2">
      <c r="A17" s="167">
        <f>Totals!A19</f>
        <v>825</v>
      </c>
      <c r="B17" s="126" t="s">
        <v>115</v>
      </c>
      <c r="C17" s="63">
        <v>2</v>
      </c>
      <c r="D17" s="64">
        <v>1</v>
      </c>
      <c r="E17" s="64">
        <v>3</v>
      </c>
      <c r="F17" s="64">
        <v>1</v>
      </c>
      <c r="G17" s="64">
        <v>1</v>
      </c>
      <c r="H17" s="64">
        <v>1</v>
      </c>
      <c r="I17" s="358"/>
    </row>
    <row r="18" spans="1:9" x14ac:dyDescent="0.2">
      <c r="A18" s="161">
        <f>Totals!A20</f>
        <v>826</v>
      </c>
      <c r="B18" s="129" t="s">
        <v>116</v>
      </c>
      <c r="C18" s="112">
        <v>2</v>
      </c>
      <c r="D18" s="113">
        <v>1</v>
      </c>
      <c r="E18" s="113">
        <v>3</v>
      </c>
      <c r="F18" s="113">
        <v>1</v>
      </c>
      <c r="G18" s="113">
        <v>1</v>
      </c>
      <c r="H18" s="113">
        <v>1</v>
      </c>
      <c r="I18" s="358"/>
    </row>
    <row r="19" spans="1:9" x14ac:dyDescent="0.2">
      <c r="A19" s="167">
        <f>Totals!A21</f>
        <v>827</v>
      </c>
      <c r="B19" s="126" t="s">
        <v>117</v>
      </c>
      <c r="C19" s="63">
        <v>2</v>
      </c>
      <c r="D19" s="64">
        <v>1</v>
      </c>
      <c r="E19" s="64">
        <v>3</v>
      </c>
      <c r="F19" s="64">
        <v>1</v>
      </c>
      <c r="G19" s="64">
        <v>1</v>
      </c>
      <c r="H19" s="64">
        <v>1</v>
      </c>
      <c r="I19" s="358"/>
    </row>
    <row r="20" spans="1:9" x14ac:dyDescent="0.2">
      <c r="A20" s="161">
        <f>Totals!A22</f>
        <v>828</v>
      </c>
      <c r="B20" s="129" t="s">
        <v>118</v>
      </c>
      <c r="C20" s="112">
        <v>2</v>
      </c>
      <c r="D20" s="113">
        <v>1</v>
      </c>
      <c r="E20" s="113">
        <v>3</v>
      </c>
      <c r="F20" s="113">
        <v>1</v>
      </c>
      <c r="G20" s="113">
        <v>1</v>
      </c>
      <c r="H20" s="113">
        <v>1</v>
      </c>
      <c r="I20" s="358"/>
    </row>
    <row r="21" spans="1:9" x14ac:dyDescent="0.2">
      <c r="A21" s="167">
        <f>Totals!A23</f>
        <v>829</v>
      </c>
      <c r="B21" s="126" t="s">
        <v>119</v>
      </c>
      <c r="C21" s="63">
        <v>2</v>
      </c>
      <c r="D21" s="64">
        <v>1</v>
      </c>
      <c r="E21" s="64">
        <v>3</v>
      </c>
      <c r="F21" s="64">
        <v>1</v>
      </c>
      <c r="G21" s="64">
        <v>1</v>
      </c>
      <c r="H21" s="64">
        <v>1</v>
      </c>
      <c r="I21" s="358"/>
    </row>
    <row r="22" spans="1:9" x14ac:dyDescent="0.2">
      <c r="A22" s="161">
        <f>Totals!A24</f>
        <v>830</v>
      </c>
      <c r="B22" s="129" t="s">
        <v>120</v>
      </c>
      <c r="C22" s="112">
        <v>2</v>
      </c>
      <c r="D22" s="113">
        <v>1</v>
      </c>
      <c r="E22" s="113">
        <v>3</v>
      </c>
      <c r="F22" s="113">
        <v>1</v>
      </c>
      <c r="G22" s="113">
        <v>1</v>
      </c>
      <c r="H22" s="113">
        <v>1</v>
      </c>
      <c r="I22" s="358"/>
    </row>
    <row r="23" spans="1:9" x14ac:dyDescent="0.2">
      <c r="A23" s="167">
        <f>Totals!A25</f>
        <v>831</v>
      </c>
      <c r="B23" s="126" t="s">
        <v>121</v>
      </c>
      <c r="C23" s="63">
        <v>2</v>
      </c>
      <c r="D23" s="64">
        <v>1</v>
      </c>
      <c r="E23" s="64">
        <v>3</v>
      </c>
      <c r="F23" s="64">
        <v>1</v>
      </c>
      <c r="G23" s="64">
        <v>1</v>
      </c>
      <c r="H23" s="64">
        <v>1</v>
      </c>
      <c r="I23" s="358"/>
    </row>
    <row r="24" spans="1:9" x14ac:dyDescent="0.2">
      <c r="A24" s="218">
        <f>Totals!A26</f>
        <v>832</v>
      </c>
      <c r="B24" s="219" t="s">
        <v>122</v>
      </c>
      <c r="C24" s="220">
        <v>2</v>
      </c>
      <c r="D24" s="221">
        <v>1</v>
      </c>
      <c r="E24" s="221">
        <v>3</v>
      </c>
      <c r="F24" s="221">
        <v>1</v>
      </c>
      <c r="G24" s="221">
        <v>1</v>
      </c>
      <c r="H24" s="221">
        <v>1</v>
      </c>
      <c r="I24" s="358"/>
    </row>
    <row r="25" spans="1:9" x14ac:dyDescent="0.2">
      <c r="A25" s="167">
        <f>Totals!A27</f>
        <v>833</v>
      </c>
      <c r="B25" s="126" t="s">
        <v>123</v>
      </c>
      <c r="C25" s="63">
        <v>2</v>
      </c>
      <c r="D25" s="64">
        <v>1</v>
      </c>
      <c r="E25" s="64">
        <v>3</v>
      </c>
      <c r="F25" s="64">
        <v>1</v>
      </c>
      <c r="G25" s="64">
        <v>1</v>
      </c>
      <c r="H25" s="64">
        <v>1</v>
      </c>
      <c r="I25" s="358"/>
    </row>
    <row r="26" spans="1:9" ht="13.5" thickBot="1" x14ac:dyDescent="0.25">
      <c r="A26" s="162">
        <f>Totals!A28</f>
        <v>834</v>
      </c>
      <c r="B26" s="130" t="s">
        <v>124</v>
      </c>
      <c r="C26" s="121">
        <v>2</v>
      </c>
      <c r="D26" s="122">
        <v>1</v>
      </c>
      <c r="E26" s="122">
        <v>3</v>
      </c>
      <c r="F26" s="122">
        <v>1</v>
      </c>
      <c r="G26" s="122">
        <v>1</v>
      </c>
      <c r="H26" s="122">
        <v>1</v>
      </c>
      <c r="I26" s="362"/>
    </row>
    <row r="27" spans="1:9" x14ac:dyDescent="0.2">
      <c r="A27" s="207">
        <f>Totals!A29</f>
        <v>835</v>
      </c>
      <c r="B27" s="158" t="s">
        <v>125</v>
      </c>
      <c r="C27" s="159">
        <v>2</v>
      </c>
      <c r="D27" s="160">
        <v>1</v>
      </c>
      <c r="E27" s="160">
        <v>3</v>
      </c>
      <c r="F27" s="160">
        <v>1</v>
      </c>
      <c r="G27" s="160">
        <v>1</v>
      </c>
      <c r="H27" s="160">
        <v>3</v>
      </c>
      <c r="I27" s="361" t="s">
        <v>447</v>
      </c>
    </row>
    <row r="28" spans="1:9" x14ac:dyDescent="0.2">
      <c r="A28" s="161">
        <f>Totals!A30</f>
        <v>836</v>
      </c>
      <c r="B28" s="129" t="s">
        <v>126</v>
      </c>
      <c r="C28" s="112">
        <v>2</v>
      </c>
      <c r="D28" s="113">
        <v>1</v>
      </c>
      <c r="E28" s="113">
        <v>3</v>
      </c>
      <c r="F28" s="113">
        <v>1</v>
      </c>
      <c r="G28" s="113">
        <v>1</v>
      </c>
      <c r="H28" s="113">
        <v>3</v>
      </c>
      <c r="I28" s="358"/>
    </row>
    <row r="29" spans="1:9" x14ac:dyDescent="0.2">
      <c r="A29" s="167">
        <f>Totals!A31</f>
        <v>837</v>
      </c>
      <c r="B29" s="126" t="s">
        <v>127</v>
      </c>
      <c r="C29" s="63">
        <v>2</v>
      </c>
      <c r="D29" s="64">
        <v>1</v>
      </c>
      <c r="E29" s="64">
        <v>3</v>
      </c>
      <c r="F29" s="64">
        <v>1</v>
      </c>
      <c r="G29" s="64">
        <v>1</v>
      </c>
      <c r="H29" s="64">
        <v>3</v>
      </c>
      <c r="I29" s="358"/>
    </row>
    <row r="30" spans="1:9" x14ac:dyDescent="0.2">
      <c r="A30" s="161">
        <f>Totals!A32</f>
        <v>838</v>
      </c>
      <c r="B30" s="129" t="s">
        <v>128</v>
      </c>
      <c r="C30" s="112">
        <v>2</v>
      </c>
      <c r="D30" s="113">
        <v>1</v>
      </c>
      <c r="E30" s="113">
        <v>3</v>
      </c>
      <c r="F30" s="113">
        <v>1</v>
      </c>
      <c r="G30" s="113">
        <v>1</v>
      </c>
      <c r="H30" s="113">
        <v>3</v>
      </c>
      <c r="I30" s="358"/>
    </row>
    <row r="31" spans="1:9" x14ac:dyDescent="0.2">
      <c r="A31" s="167">
        <f>Totals!A33</f>
        <v>839</v>
      </c>
      <c r="B31" s="126" t="s">
        <v>129</v>
      </c>
      <c r="C31" s="63">
        <v>2</v>
      </c>
      <c r="D31" s="64">
        <v>1</v>
      </c>
      <c r="E31" s="64">
        <v>3</v>
      </c>
      <c r="F31" s="64">
        <v>1</v>
      </c>
      <c r="G31" s="64">
        <v>1</v>
      </c>
      <c r="H31" s="64">
        <v>3</v>
      </c>
      <c r="I31" s="358"/>
    </row>
    <row r="32" spans="1:9" ht="13.5" thickBot="1" x14ac:dyDescent="0.25">
      <c r="A32" s="162">
        <f>Totals!A34</f>
        <v>840</v>
      </c>
      <c r="B32" s="130" t="s">
        <v>130</v>
      </c>
      <c r="C32" s="121">
        <v>2</v>
      </c>
      <c r="D32" s="122">
        <v>1</v>
      </c>
      <c r="E32" s="122">
        <v>3</v>
      </c>
      <c r="F32" s="122">
        <v>1</v>
      </c>
      <c r="G32" s="122">
        <v>1</v>
      </c>
      <c r="H32" s="122">
        <v>3</v>
      </c>
      <c r="I32" s="362"/>
    </row>
    <row r="33" spans="1:9" x14ac:dyDescent="0.2">
      <c r="A33" s="168">
        <f>Totals!A35</f>
        <v>841</v>
      </c>
      <c r="B33" s="128" t="s">
        <v>131</v>
      </c>
      <c r="C33" s="116">
        <v>2</v>
      </c>
      <c r="D33" s="118">
        <v>1</v>
      </c>
      <c r="E33" s="118">
        <v>3</v>
      </c>
      <c r="F33" s="118">
        <v>1</v>
      </c>
      <c r="G33" s="118">
        <v>1</v>
      </c>
      <c r="H33" s="118">
        <v>1</v>
      </c>
      <c r="I33" s="361" t="s">
        <v>448</v>
      </c>
    </row>
    <row r="34" spans="1:9" x14ac:dyDescent="0.2">
      <c r="A34" s="161">
        <f>Totals!A36</f>
        <v>842</v>
      </c>
      <c r="B34" s="129" t="s">
        <v>132</v>
      </c>
      <c r="C34" s="112">
        <v>2</v>
      </c>
      <c r="D34" s="113">
        <v>1</v>
      </c>
      <c r="E34" s="113">
        <v>3</v>
      </c>
      <c r="F34" s="113">
        <v>1</v>
      </c>
      <c r="G34" s="113">
        <v>1</v>
      </c>
      <c r="H34" s="113">
        <v>1</v>
      </c>
      <c r="I34" s="358"/>
    </row>
    <row r="35" spans="1:9" x14ac:dyDescent="0.2">
      <c r="A35" s="167">
        <f>Totals!A37</f>
        <v>843</v>
      </c>
      <c r="B35" s="126" t="s">
        <v>133</v>
      </c>
      <c r="C35" s="63">
        <v>2</v>
      </c>
      <c r="D35" s="64">
        <v>1</v>
      </c>
      <c r="E35" s="64">
        <v>3</v>
      </c>
      <c r="F35" s="64">
        <v>1</v>
      </c>
      <c r="G35" s="64">
        <v>1</v>
      </c>
      <c r="H35" s="64">
        <v>1</v>
      </c>
      <c r="I35" s="358"/>
    </row>
    <row r="36" spans="1:9" x14ac:dyDescent="0.2">
      <c r="A36" s="161">
        <f>Totals!A38</f>
        <v>844</v>
      </c>
      <c r="B36" s="129" t="s">
        <v>134</v>
      </c>
      <c r="C36" s="112">
        <v>2</v>
      </c>
      <c r="D36" s="113">
        <v>1</v>
      </c>
      <c r="E36" s="113">
        <v>3</v>
      </c>
      <c r="F36" s="113">
        <v>1</v>
      </c>
      <c r="G36" s="113">
        <v>1</v>
      </c>
      <c r="H36" s="113">
        <v>1</v>
      </c>
      <c r="I36" s="358"/>
    </row>
    <row r="37" spans="1:9" x14ac:dyDescent="0.2">
      <c r="A37" s="167">
        <f>Totals!A39</f>
        <v>845</v>
      </c>
      <c r="B37" s="126" t="s">
        <v>135</v>
      </c>
      <c r="C37" s="63">
        <v>2</v>
      </c>
      <c r="D37" s="64">
        <v>1</v>
      </c>
      <c r="E37" s="64">
        <v>3</v>
      </c>
      <c r="F37" s="64">
        <v>1</v>
      </c>
      <c r="G37" s="64">
        <v>1</v>
      </c>
      <c r="H37" s="64">
        <v>1</v>
      </c>
      <c r="I37" s="358"/>
    </row>
    <row r="38" spans="1:9" ht="13.5" thickBot="1" x14ac:dyDescent="0.25">
      <c r="A38" s="162">
        <f>Totals!A40</f>
        <v>846</v>
      </c>
      <c r="B38" s="130" t="s">
        <v>136</v>
      </c>
      <c r="C38" s="121">
        <v>2</v>
      </c>
      <c r="D38" s="122">
        <v>1</v>
      </c>
      <c r="E38" s="122">
        <v>3</v>
      </c>
      <c r="F38" s="122">
        <v>1</v>
      </c>
      <c r="G38" s="122">
        <v>1</v>
      </c>
      <c r="H38" s="122">
        <v>1</v>
      </c>
      <c r="I38" s="362"/>
    </row>
    <row r="39" spans="1:9" x14ac:dyDescent="0.2">
      <c r="A39" s="145">
        <f>Totals!A41</f>
        <v>847</v>
      </c>
      <c r="B39" s="158" t="s">
        <v>137</v>
      </c>
      <c r="C39" s="159">
        <v>2</v>
      </c>
      <c r="D39" s="160">
        <v>3</v>
      </c>
      <c r="E39" s="160">
        <v>3</v>
      </c>
      <c r="F39" s="160">
        <v>1</v>
      </c>
      <c r="G39" s="160">
        <v>1</v>
      </c>
      <c r="H39" s="160">
        <v>1</v>
      </c>
      <c r="I39" s="358" t="s">
        <v>449</v>
      </c>
    </row>
    <row r="40" spans="1:9" x14ac:dyDescent="0.2">
      <c r="A40" s="131">
        <f>Totals!A42</f>
        <v>851</v>
      </c>
      <c r="B40" s="129" t="s">
        <v>138</v>
      </c>
      <c r="C40" s="112">
        <v>2</v>
      </c>
      <c r="D40" s="113">
        <v>1</v>
      </c>
      <c r="E40" s="113">
        <v>3</v>
      </c>
      <c r="F40" s="113">
        <v>1</v>
      </c>
      <c r="G40" s="113">
        <v>1</v>
      </c>
      <c r="H40" s="113">
        <v>1</v>
      </c>
      <c r="I40" s="358"/>
    </row>
    <row r="41" spans="1:9" x14ac:dyDescent="0.2">
      <c r="A41" s="137">
        <f>Totals!A43</f>
        <v>855</v>
      </c>
      <c r="B41" s="126" t="s">
        <v>164</v>
      </c>
      <c r="C41" s="63">
        <v>2</v>
      </c>
      <c r="D41" s="64">
        <v>1</v>
      </c>
      <c r="E41" s="64">
        <v>3</v>
      </c>
      <c r="F41" s="64">
        <v>1</v>
      </c>
      <c r="G41" s="64">
        <v>1</v>
      </c>
      <c r="H41" s="64">
        <v>1</v>
      </c>
      <c r="I41" s="358"/>
    </row>
    <row r="42" spans="1:9" ht="13.5" thickBot="1" x14ac:dyDescent="0.25">
      <c r="A42" s="132">
        <f>Totals!A44</f>
        <v>860</v>
      </c>
      <c r="B42" s="133" t="s">
        <v>139</v>
      </c>
      <c r="C42" s="134">
        <v>2</v>
      </c>
      <c r="D42" s="135">
        <v>1</v>
      </c>
      <c r="E42" s="135">
        <v>3</v>
      </c>
      <c r="F42" s="135">
        <v>1</v>
      </c>
      <c r="G42" s="135">
        <v>1</v>
      </c>
      <c r="H42" s="135">
        <v>1</v>
      </c>
      <c r="I42" s="358"/>
    </row>
    <row r="43" spans="1:9" ht="18.75" thickBot="1" x14ac:dyDescent="0.25">
      <c r="A43" s="166">
        <f>Totals!A3</f>
        <v>801</v>
      </c>
      <c r="B43" s="163" t="s">
        <v>452</v>
      </c>
      <c r="C43" s="164">
        <v>2</v>
      </c>
      <c r="D43" s="165">
        <v>1</v>
      </c>
      <c r="E43" s="165">
        <v>3</v>
      </c>
      <c r="F43" s="165">
        <v>1</v>
      </c>
      <c r="G43" s="165">
        <v>1</v>
      </c>
      <c r="H43" s="165">
        <v>1</v>
      </c>
      <c r="I43" s="191" t="s">
        <v>852</v>
      </c>
    </row>
    <row r="44" spans="1:9" x14ac:dyDescent="0.2">
      <c r="A44"/>
      <c r="B44" s="43" t="s">
        <v>170</v>
      </c>
      <c r="C44" s="5">
        <f t="shared" ref="C44:H44" si="0">SUM(C3:C43)</f>
        <v>82</v>
      </c>
      <c r="D44" s="5">
        <f t="shared" si="0"/>
        <v>59</v>
      </c>
      <c r="E44" s="5">
        <f t="shared" si="0"/>
        <v>123</v>
      </c>
      <c r="F44" s="5">
        <f t="shared" si="0"/>
        <v>41</v>
      </c>
      <c r="G44" s="5">
        <f t="shared" si="0"/>
        <v>41</v>
      </c>
      <c r="H44" s="5">
        <f t="shared" si="0"/>
        <v>57</v>
      </c>
      <c r="I44" s="5"/>
    </row>
    <row r="45" spans="1:9" x14ac:dyDescent="0.2">
      <c r="A45"/>
      <c r="B45" s="54" t="s">
        <v>169</v>
      </c>
      <c r="C45" s="8"/>
      <c r="D45" s="8"/>
      <c r="E45" s="8"/>
      <c r="F45" s="8"/>
      <c r="G45" s="8"/>
      <c r="H45" s="8"/>
      <c r="I45" s="9">
        <f>SUM(C44:H44)</f>
        <v>403</v>
      </c>
    </row>
    <row r="46" spans="1:9" x14ac:dyDescent="0.2">
      <c r="B46"/>
      <c r="C46" s="8"/>
      <c r="D46" s="8"/>
      <c r="E46" s="8"/>
      <c r="F46" s="8"/>
      <c r="G46" s="8"/>
      <c r="H46" s="8"/>
      <c r="I46" s="8"/>
    </row>
    <row r="47" spans="1:9" ht="15.75" x14ac:dyDescent="0.25">
      <c r="B47" s="7"/>
      <c r="D47" s="2"/>
    </row>
  </sheetData>
  <sheetProtection selectLockedCells="1"/>
  <mergeCells count="7">
    <mergeCell ref="I39:I42"/>
    <mergeCell ref="B1:I1"/>
    <mergeCell ref="I33:I38"/>
    <mergeCell ref="I9:I10"/>
    <mergeCell ref="I11:I26"/>
    <mergeCell ref="I27:I32"/>
    <mergeCell ref="I3:I8"/>
  </mergeCells>
  <phoneticPr fontId="14" type="noConversion"/>
  <pageMargins left="0.25" right="0.25" top="0.62343749999999998" bottom="0.75" header="0.3" footer="0.3"/>
  <pageSetup scale="95" fitToHeight="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view="pageLayout" zoomScale="75" zoomScaleNormal="75" zoomScalePageLayoutView="75" workbookViewId="0">
      <selection activeCell="F6" sqref="F6"/>
    </sheetView>
  </sheetViews>
  <sheetFormatPr defaultColWidth="9.140625" defaultRowHeight="15" x14ac:dyDescent="0.2"/>
  <cols>
    <col min="1" max="1" width="25.85546875" style="12" customWidth="1"/>
    <col min="2" max="2" width="9.7109375" style="12" customWidth="1"/>
    <col min="3" max="4" width="9.28515625" style="12" bestFit="1" customWidth="1"/>
    <col min="5" max="5" width="10.140625" style="12" bestFit="1" customWidth="1"/>
    <col min="6" max="6" width="11.7109375" style="12" customWidth="1"/>
    <col min="7" max="7" width="27" style="13" customWidth="1"/>
    <col min="8" max="8" width="0.28515625" style="12" customWidth="1"/>
    <col min="9" max="9" width="5" style="12" customWidth="1"/>
    <col min="10" max="16384" width="9.140625" style="12"/>
  </cols>
  <sheetData>
    <row r="1" spans="1:9" ht="69" customHeight="1" thickBot="1" x14ac:dyDescent="0.3">
      <c r="A1" s="366" t="s">
        <v>870</v>
      </c>
      <c r="B1" s="367"/>
      <c r="C1" s="367"/>
      <c r="D1" s="367"/>
      <c r="E1" s="367"/>
      <c r="F1" s="367"/>
      <c r="G1" s="367"/>
      <c r="H1" s="367"/>
      <c r="I1" s="367"/>
    </row>
    <row r="2" spans="1:9" ht="15.75" customHeight="1" thickBot="1" x14ac:dyDescent="0.3">
      <c r="A2" s="108"/>
      <c r="B2" s="26"/>
      <c r="C2" s="26"/>
      <c r="D2" s="26"/>
      <c r="E2" s="26"/>
      <c r="F2" s="196" t="s">
        <v>451</v>
      </c>
      <c r="G2" s="197">
        <f>Totals!A3</f>
        <v>801</v>
      </c>
      <c r="H2" s="26"/>
      <c r="I2" s="26"/>
    </row>
    <row r="3" spans="1:9" ht="13.5" customHeight="1" x14ac:dyDescent="0.25">
      <c r="A3" s="108"/>
      <c r="B3" s="26"/>
      <c r="C3" s="26"/>
      <c r="D3" s="26"/>
      <c r="E3" s="26"/>
      <c r="F3" s="26"/>
      <c r="G3" s="26"/>
      <c r="H3" s="26"/>
      <c r="I3" s="26"/>
    </row>
    <row r="4" spans="1:9" s="6" customFormat="1" ht="16.5" thickBot="1" x14ac:dyDescent="0.3">
      <c r="A4" s="12"/>
      <c r="B4" s="21"/>
      <c r="C4" s="365" t="s">
        <v>100</v>
      </c>
      <c r="D4" s="365"/>
      <c r="E4" s="238" t="s">
        <v>97</v>
      </c>
      <c r="F4" s="238" t="s">
        <v>99</v>
      </c>
    </row>
    <row r="5" spans="1:9" s="6" customFormat="1" ht="16.5" thickBot="1" x14ac:dyDescent="0.3">
      <c r="A5" s="22" t="s">
        <v>75</v>
      </c>
      <c r="B5" s="293" t="s">
        <v>157</v>
      </c>
      <c r="C5" s="56" t="s">
        <v>0</v>
      </c>
      <c r="D5" s="56" t="s">
        <v>1</v>
      </c>
      <c r="E5" s="293" t="s">
        <v>98</v>
      </c>
      <c r="F5" s="293" t="s">
        <v>98</v>
      </c>
      <c r="G5" s="23" t="s">
        <v>155</v>
      </c>
    </row>
    <row r="6" spans="1:9" x14ac:dyDescent="0.2">
      <c r="A6" s="12" t="s">
        <v>441</v>
      </c>
      <c r="B6" s="12">
        <v>300</v>
      </c>
      <c r="C6" s="16">
        <v>1</v>
      </c>
      <c r="D6" s="16">
        <f>SUM(C6+B6-1)</f>
        <v>300</v>
      </c>
      <c r="E6" s="12">
        <v>0</v>
      </c>
      <c r="G6" s="13" t="s">
        <v>156</v>
      </c>
      <c r="H6" s="12">
        <f>MOD(B6,25)</f>
        <v>0</v>
      </c>
    </row>
    <row r="7" spans="1:9" x14ac:dyDescent="0.2">
      <c r="C7" s="17"/>
      <c r="D7" s="17"/>
      <c r="F7" s="12">
        <v>100</v>
      </c>
      <c r="G7" s="13" t="s">
        <v>852</v>
      </c>
    </row>
    <row r="8" spans="1:9" x14ac:dyDescent="0.2">
      <c r="A8" s="14"/>
      <c r="B8" s="14"/>
      <c r="C8" s="18"/>
      <c r="D8" s="18"/>
      <c r="E8" s="14"/>
      <c r="F8" s="14"/>
      <c r="G8" s="55"/>
      <c r="H8" s="14"/>
    </row>
    <row r="9" spans="1:9" x14ac:dyDescent="0.2">
      <c r="A9" s="17" t="s">
        <v>140</v>
      </c>
      <c r="B9" s="16"/>
      <c r="C9" s="71">
        <f>D6-C6+1</f>
        <v>300</v>
      </c>
      <c r="D9" s="17"/>
      <c r="E9" s="15"/>
      <c r="H9" s="12">
        <f>SUM(H6:H8)</f>
        <v>0</v>
      </c>
    </row>
  </sheetData>
  <sheetProtection selectLockedCells="1"/>
  <mergeCells count="2">
    <mergeCell ref="C4:D4"/>
    <mergeCell ref="A1:I1"/>
  </mergeCells>
  <phoneticPr fontId="14" type="noConversion"/>
  <printOptions gridLines="1"/>
  <pageMargins left="0.7" right="0.7" top="0.52239583333333328" bottom="0.75" header="0.3" footer="0.3"/>
  <pageSetup scale="8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0"/>
  <sheetViews>
    <sheetView view="pageLayout" topLeftCell="A2" zoomScale="80" zoomScaleNormal="75" zoomScalePageLayoutView="80" workbookViewId="0">
      <selection activeCell="C43" sqref="C43"/>
    </sheetView>
  </sheetViews>
  <sheetFormatPr defaultColWidth="9.140625" defaultRowHeight="12.75" x14ac:dyDescent="0.2"/>
  <cols>
    <col min="1" max="1" width="11.42578125" style="6" customWidth="1"/>
    <col min="2" max="2" width="31.28515625" style="6" customWidth="1"/>
    <col min="3" max="3" width="10.85546875" style="6" bestFit="1" customWidth="1"/>
    <col min="4" max="5" width="9.28515625" style="6" bestFit="1" customWidth="1"/>
    <col min="6" max="6" width="9.140625" style="6"/>
    <col min="7" max="7" width="11.5703125" style="6" bestFit="1" customWidth="1"/>
    <col min="8" max="8" width="10.85546875" style="6" bestFit="1" customWidth="1"/>
    <col min="9" max="9" width="12.5703125" style="51" customWidth="1"/>
    <col min="10" max="10" width="3" style="6" customWidth="1"/>
    <col min="11" max="16384" width="9.140625" style="6"/>
  </cols>
  <sheetData>
    <row r="1" spans="1:10" ht="64.5" customHeight="1" x14ac:dyDescent="0.25">
      <c r="B1" s="366" t="s">
        <v>869</v>
      </c>
      <c r="C1" s="366"/>
      <c r="D1" s="366"/>
      <c r="E1" s="366"/>
      <c r="F1" s="366"/>
      <c r="G1" s="366"/>
      <c r="H1" s="366"/>
      <c r="I1" s="366"/>
      <c r="J1" s="50"/>
    </row>
    <row r="2" spans="1:10" ht="16.5" thickBot="1" x14ac:dyDescent="0.3">
      <c r="B2" s="12"/>
      <c r="C2" s="21"/>
      <c r="D2" s="365" t="s">
        <v>100</v>
      </c>
      <c r="E2" s="365"/>
      <c r="F2" s="238" t="s">
        <v>97</v>
      </c>
      <c r="G2" s="238" t="s">
        <v>99</v>
      </c>
      <c r="I2" s="57" t="s">
        <v>352</v>
      </c>
    </row>
    <row r="3" spans="1:10" ht="16.5" thickBot="1" x14ac:dyDescent="0.3">
      <c r="A3" s="32" t="s">
        <v>451</v>
      </c>
      <c r="B3" s="198" t="s">
        <v>75</v>
      </c>
      <c r="C3" s="292" t="s">
        <v>157</v>
      </c>
      <c r="D3" s="58" t="s">
        <v>0</v>
      </c>
      <c r="E3" s="58" t="s">
        <v>1</v>
      </c>
      <c r="F3" s="292" t="s">
        <v>98</v>
      </c>
      <c r="G3" s="292" t="s">
        <v>98</v>
      </c>
      <c r="H3" s="26" t="s">
        <v>155</v>
      </c>
      <c r="I3" s="57" t="s">
        <v>351</v>
      </c>
    </row>
    <row r="4" spans="1:10" ht="15" x14ac:dyDescent="0.2">
      <c r="A4" s="168">
        <f>Totals!A5</f>
        <v>800</v>
      </c>
      <c r="B4" s="199" t="s">
        <v>171</v>
      </c>
      <c r="C4" s="180">
        <v>500</v>
      </c>
      <c r="D4" s="181">
        <f>SUM('Federal Only'!D6)+1</f>
        <v>301</v>
      </c>
      <c r="E4" s="181">
        <f>SUM(C4+D4-1)</f>
        <v>800</v>
      </c>
      <c r="F4" s="182"/>
      <c r="G4" s="182"/>
      <c r="H4" s="183" t="s">
        <v>156</v>
      </c>
      <c r="I4" s="147">
        <f>'Dist 1'!B15</f>
        <v>15029</v>
      </c>
      <c r="J4" s="345" t="s">
        <v>445</v>
      </c>
    </row>
    <row r="5" spans="1:10" ht="15" x14ac:dyDescent="0.2">
      <c r="A5" s="161">
        <f>Totals!A6</f>
        <v>811</v>
      </c>
      <c r="B5" s="200" t="s">
        <v>172</v>
      </c>
      <c r="C5" s="239">
        <v>700</v>
      </c>
      <c r="D5" s="173">
        <f>SUM(E4+1)</f>
        <v>801</v>
      </c>
      <c r="E5" s="173">
        <f>SUM(D5+C5-1)</f>
        <v>1500</v>
      </c>
      <c r="F5" s="174"/>
      <c r="G5" s="174"/>
      <c r="H5" s="175" t="s">
        <v>156</v>
      </c>
      <c r="I5" s="139">
        <f>'Dist 2'!B20</f>
        <v>15877</v>
      </c>
      <c r="J5" s="346"/>
    </row>
    <row r="6" spans="1:10" ht="15" x14ac:dyDescent="0.2">
      <c r="A6" s="167">
        <f>Totals!A7</f>
        <v>812</v>
      </c>
      <c r="B6" s="201" t="s">
        <v>173</v>
      </c>
      <c r="C6" s="169">
        <v>750</v>
      </c>
      <c r="D6" s="170">
        <f>SUM(E5+1)</f>
        <v>1501</v>
      </c>
      <c r="E6" s="170">
        <f t="shared" ref="E6:E43" si="0">SUM(D6+C6-1)</f>
        <v>2250</v>
      </c>
      <c r="F6" s="171"/>
      <c r="G6" s="171"/>
      <c r="H6" s="172" t="s">
        <v>156</v>
      </c>
      <c r="I6" s="138">
        <f>'Dist 3'!B15</f>
        <v>16643</v>
      </c>
      <c r="J6" s="346"/>
    </row>
    <row r="7" spans="1:10" ht="15" x14ac:dyDescent="0.2">
      <c r="A7" s="161">
        <f>Totals!A8</f>
        <v>813</v>
      </c>
      <c r="B7" s="200" t="s">
        <v>174</v>
      </c>
      <c r="C7" s="239">
        <v>850</v>
      </c>
      <c r="D7" s="173">
        <f t="shared" ref="D7:D42" si="1">SUM(E6+1)</f>
        <v>2251</v>
      </c>
      <c r="E7" s="173">
        <f t="shared" si="0"/>
        <v>3100</v>
      </c>
      <c r="F7" s="174"/>
      <c r="G7" s="174"/>
      <c r="H7" s="175" t="s">
        <v>156</v>
      </c>
      <c r="I7" s="139">
        <f>'Dist 4'!B13</f>
        <v>15030</v>
      </c>
      <c r="J7" s="346"/>
    </row>
    <row r="8" spans="1:10" ht="15" x14ac:dyDescent="0.2">
      <c r="A8" s="167">
        <f>Totals!A9</f>
        <v>814</v>
      </c>
      <c r="B8" s="201" t="s">
        <v>175</v>
      </c>
      <c r="C8" s="169">
        <v>450</v>
      </c>
      <c r="D8" s="170">
        <f t="shared" si="1"/>
        <v>3101</v>
      </c>
      <c r="E8" s="170">
        <f t="shared" si="0"/>
        <v>3550</v>
      </c>
      <c r="F8" s="171"/>
      <c r="G8" s="171"/>
      <c r="H8" s="172" t="s">
        <v>156</v>
      </c>
      <c r="I8" s="138">
        <f>'Dist 5'!B17</f>
        <v>13928</v>
      </c>
      <c r="J8" s="346"/>
    </row>
    <row r="9" spans="1:10" ht="15.75" thickBot="1" x14ac:dyDescent="0.25">
      <c r="A9" s="162">
        <f>Totals!A10</f>
        <v>816</v>
      </c>
      <c r="B9" s="202" t="s">
        <v>176</v>
      </c>
      <c r="C9" s="240">
        <v>1100</v>
      </c>
      <c r="D9" s="188">
        <f t="shared" si="1"/>
        <v>3551</v>
      </c>
      <c r="E9" s="188">
        <f t="shared" si="0"/>
        <v>4650</v>
      </c>
      <c r="F9" s="189"/>
      <c r="G9" s="189"/>
      <c r="H9" s="190" t="s">
        <v>156</v>
      </c>
      <c r="I9" s="155">
        <f>'Dist 6'!B14</f>
        <v>18012</v>
      </c>
      <c r="J9" s="347"/>
    </row>
    <row r="10" spans="1:10" ht="15" customHeight="1" x14ac:dyDescent="0.2">
      <c r="A10" s="168">
        <f>Totals!A11</f>
        <v>817</v>
      </c>
      <c r="B10" s="199" t="s">
        <v>177</v>
      </c>
      <c r="C10" s="180">
        <v>850</v>
      </c>
      <c r="D10" s="181">
        <f t="shared" si="1"/>
        <v>4651</v>
      </c>
      <c r="E10" s="181">
        <f t="shared" si="0"/>
        <v>5500</v>
      </c>
      <c r="F10" s="182"/>
      <c r="G10" s="182"/>
      <c r="H10" s="183" t="s">
        <v>156</v>
      </c>
      <c r="I10" s="147">
        <f>'Dist 7'!B11</f>
        <v>16524</v>
      </c>
      <c r="J10" s="368" t="s">
        <v>849</v>
      </c>
    </row>
    <row r="11" spans="1:10" ht="15.75" thickBot="1" x14ac:dyDescent="0.25">
      <c r="A11" s="162">
        <f>Totals!A12</f>
        <v>818</v>
      </c>
      <c r="B11" s="202" t="s">
        <v>178</v>
      </c>
      <c r="C11" s="240">
        <v>900</v>
      </c>
      <c r="D11" s="188">
        <f t="shared" si="1"/>
        <v>5501</v>
      </c>
      <c r="E11" s="188">
        <f t="shared" si="0"/>
        <v>6400</v>
      </c>
      <c r="F11" s="189"/>
      <c r="G11" s="189"/>
      <c r="H11" s="190" t="s">
        <v>156</v>
      </c>
      <c r="I11" s="155">
        <f>'Dist 8'!B16</f>
        <v>16997</v>
      </c>
      <c r="J11" s="356"/>
    </row>
    <row r="12" spans="1:10" ht="15" x14ac:dyDescent="0.2">
      <c r="A12" s="207">
        <f>Totals!A13</f>
        <v>819</v>
      </c>
      <c r="B12" s="228" t="s">
        <v>179</v>
      </c>
      <c r="C12" s="229">
        <v>1800</v>
      </c>
      <c r="D12" s="230">
        <f t="shared" si="1"/>
        <v>6401</v>
      </c>
      <c r="E12" s="230">
        <f t="shared" si="0"/>
        <v>8200</v>
      </c>
      <c r="F12" s="231"/>
      <c r="G12" s="231"/>
      <c r="H12" s="232" t="s">
        <v>156</v>
      </c>
      <c r="I12" s="236">
        <f>'Dist 9'!B14</f>
        <v>16287</v>
      </c>
      <c r="J12" s="353" t="s">
        <v>448</v>
      </c>
    </row>
    <row r="13" spans="1:10" ht="15" x14ac:dyDescent="0.2">
      <c r="A13" s="161">
        <f>Totals!A14</f>
        <v>820</v>
      </c>
      <c r="B13" s="203" t="s">
        <v>180</v>
      </c>
      <c r="C13" s="176">
        <v>1200</v>
      </c>
      <c r="D13" s="177">
        <f>SUM(E12+1)</f>
        <v>8201</v>
      </c>
      <c r="E13" s="177">
        <f t="shared" si="0"/>
        <v>9400</v>
      </c>
      <c r="F13" s="178"/>
      <c r="G13" s="178"/>
      <c r="H13" s="179" t="s">
        <v>156</v>
      </c>
      <c r="I13" s="233">
        <f>'Dist 10'!B11</f>
        <v>14942</v>
      </c>
      <c r="J13" s="354"/>
    </row>
    <row r="14" spans="1:10" ht="15" x14ac:dyDescent="0.2">
      <c r="A14" s="167">
        <f>Totals!A15</f>
        <v>821</v>
      </c>
      <c r="B14" s="201" t="s">
        <v>181</v>
      </c>
      <c r="C14" s="169">
        <v>1350</v>
      </c>
      <c r="D14" s="170">
        <f t="shared" si="1"/>
        <v>9401</v>
      </c>
      <c r="E14" s="170">
        <f t="shared" si="0"/>
        <v>10750</v>
      </c>
      <c r="F14" s="171"/>
      <c r="G14" s="171"/>
      <c r="H14" s="172" t="s">
        <v>156</v>
      </c>
      <c r="I14" s="227">
        <f>'Dist 11'!B12</f>
        <v>15126</v>
      </c>
      <c r="J14" s="354"/>
    </row>
    <row r="15" spans="1:10" ht="15" x14ac:dyDescent="0.2">
      <c r="A15" s="161">
        <f>Totals!A16</f>
        <v>822</v>
      </c>
      <c r="B15" s="203" t="s">
        <v>182</v>
      </c>
      <c r="C15" s="176">
        <v>950</v>
      </c>
      <c r="D15" s="177">
        <f t="shared" si="1"/>
        <v>10751</v>
      </c>
      <c r="E15" s="177">
        <f t="shared" si="0"/>
        <v>11700</v>
      </c>
      <c r="F15" s="178"/>
      <c r="G15" s="178"/>
      <c r="H15" s="179" t="s">
        <v>156</v>
      </c>
      <c r="I15" s="233">
        <f>'Dist 12'!B11</f>
        <v>15061</v>
      </c>
      <c r="J15" s="354"/>
    </row>
    <row r="16" spans="1:10" ht="15" x14ac:dyDescent="0.2">
      <c r="A16" s="167">
        <f>Totals!A17</f>
        <v>823</v>
      </c>
      <c r="B16" s="201" t="s">
        <v>183</v>
      </c>
      <c r="C16" s="169">
        <v>750</v>
      </c>
      <c r="D16" s="170">
        <f t="shared" si="1"/>
        <v>11701</v>
      </c>
      <c r="E16" s="170">
        <f t="shared" si="0"/>
        <v>12450</v>
      </c>
      <c r="F16" s="171"/>
      <c r="G16" s="171"/>
      <c r="H16" s="172" t="s">
        <v>156</v>
      </c>
      <c r="I16" s="227">
        <f>'Dist 13'!B10</f>
        <v>15258</v>
      </c>
      <c r="J16" s="354"/>
    </row>
    <row r="17" spans="1:10" ht="15" x14ac:dyDescent="0.2">
      <c r="A17" s="161">
        <f>Totals!A18</f>
        <v>824</v>
      </c>
      <c r="B17" s="203" t="s">
        <v>184</v>
      </c>
      <c r="C17" s="176">
        <v>950</v>
      </c>
      <c r="D17" s="177">
        <f t="shared" si="1"/>
        <v>12451</v>
      </c>
      <c r="E17" s="177">
        <f t="shared" si="0"/>
        <v>13400</v>
      </c>
      <c r="F17" s="178"/>
      <c r="G17" s="178"/>
      <c r="H17" s="179" t="s">
        <v>156</v>
      </c>
      <c r="I17" s="233">
        <f>'Dist 14'!B12</f>
        <v>14529</v>
      </c>
      <c r="J17" s="354"/>
    </row>
    <row r="18" spans="1:10" ht="15" x14ac:dyDescent="0.2">
      <c r="A18" s="167">
        <f>Totals!A19</f>
        <v>825</v>
      </c>
      <c r="B18" s="201" t="s">
        <v>185</v>
      </c>
      <c r="C18" s="169">
        <v>1200</v>
      </c>
      <c r="D18" s="170">
        <f t="shared" si="1"/>
        <v>13401</v>
      </c>
      <c r="E18" s="170">
        <f t="shared" si="0"/>
        <v>14600</v>
      </c>
      <c r="F18" s="171"/>
      <c r="G18" s="171"/>
      <c r="H18" s="172" t="s">
        <v>156</v>
      </c>
      <c r="I18" s="227">
        <f>'Dist 15'!B11</f>
        <v>15351</v>
      </c>
      <c r="J18" s="354"/>
    </row>
    <row r="19" spans="1:10" ht="15" x14ac:dyDescent="0.2">
      <c r="A19" s="161">
        <f>Totals!A20</f>
        <v>826</v>
      </c>
      <c r="B19" s="203" t="s">
        <v>186</v>
      </c>
      <c r="C19" s="176">
        <v>1200</v>
      </c>
      <c r="D19" s="177">
        <f t="shared" si="1"/>
        <v>14601</v>
      </c>
      <c r="E19" s="177">
        <f t="shared" si="0"/>
        <v>15800</v>
      </c>
      <c r="F19" s="178"/>
      <c r="G19" s="178"/>
      <c r="H19" s="179" t="s">
        <v>156</v>
      </c>
      <c r="I19" s="233">
        <f>'Dist 16'!B12</f>
        <v>15594</v>
      </c>
      <c r="J19" s="354"/>
    </row>
    <row r="20" spans="1:10" ht="15" x14ac:dyDescent="0.2">
      <c r="A20" s="167">
        <f>Totals!A21</f>
        <v>827</v>
      </c>
      <c r="B20" s="201" t="s">
        <v>187</v>
      </c>
      <c r="C20" s="169">
        <v>1100</v>
      </c>
      <c r="D20" s="170">
        <f t="shared" si="1"/>
        <v>15801</v>
      </c>
      <c r="E20" s="170">
        <f t="shared" si="0"/>
        <v>16900</v>
      </c>
      <c r="F20" s="171"/>
      <c r="G20" s="171"/>
      <c r="H20" s="172" t="s">
        <v>156</v>
      </c>
      <c r="I20" s="227">
        <f>'Dist 17'!B12</f>
        <v>14843</v>
      </c>
      <c r="J20" s="354"/>
    </row>
    <row r="21" spans="1:10" ht="15" x14ac:dyDescent="0.2">
      <c r="A21" s="161">
        <f>Totals!A22</f>
        <v>828</v>
      </c>
      <c r="B21" s="203" t="s">
        <v>188</v>
      </c>
      <c r="C21" s="176">
        <v>350</v>
      </c>
      <c r="D21" s="177">
        <f t="shared" si="1"/>
        <v>16901</v>
      </c>
      <c r="E21" s="177">
        <f t="shared" si="0"/>
        <v>17250</v>
      </c>
      <c r="F21" s="178"/>
      <c r="G21" s="178"/>
      <c r="H21" s="179" t="s">
        <v>156</v>
      </c>
      <c r="I21" s="233">
        <f>'Dist 18'!B10</f>
        <v>11767</v>
      </c>
      <c r="J21" s="354"/>
    </row>
    <row r="22" spans="1:10" ht="15" x14ac:dyDescent="0.2">
      <c r="A22" s="167">
        <f>Totals!A23</f>
        <v>829</v>
      </c>
      <c r="B22" s="201" t="s">
        <v>189</v>
      </c>
      <c r="C22" s="169">
        <v>450</v>
      </c>
      <c r="D22" s="170">
        <f t="shared" si="1"/>
        <v>17251</v>
      </c>
      <c r="E22" s="170">
        <f t="shared" si="0"/>
        <v>17700</v>
      </c>
      <c r="F22" s="171"/>
      <c r="G22" s="171"/>
      <c r="H22" s="172" t="s">
        <v>156</v>
      </c>
      <c r="I22" s="227">
        <f>'Dist 19'!B10</f>
        <v>13171</v>
      </c>
      <c r="J22" s="354"/>
    </row>
    <row r="23" spans="1:10" ht="15" x14ac:dyDescent="0.2">
      <c r="A23" s="161">
        <f>Totals!A24</f>
        <v>830</v>
      </c>
      <c r="B23" s="203" t="s">
        <v>190</v>
      </c>
      <c r="C23" s="176">
        <v>850</v>
      </c>
      <c r="D23" s="177">
        <f t="shared" si="1"/>
        <v>17701</v>
      </c>
      <c r="E23" s="177">
        <f t="shared" si="0"/>
        <v>18550</v>
      </c>
      <c r="F23" s="178"/>
      <c r="G23" s="178"/>
      <c r="H23" s="179" t="s">
        <v>156</v>
      </c>
      <c r="I23" s="233">
        <f>'Dist 20'!B10</f>
        <v>14073</v>
      </c>
      <c r="J23" s="354"/>
    </row>
    <row r="24" spans="1:10" ht="15" x14ac:dyDescent="0.2">
      <c r="A24" s="167">
        <f>Totals!A25</f>
        <v>831</v>
      </c>
      <c r="B24" s="201" t="s">
        <v>191</v>
      </c>
      <c r="C24" s="169">
        <v>1250</v>
      </c>
      <c r="D24" s="170">
        <f t="shared" si="1"/>
        <v>18551</v>
      </c>
      <c r="E24" s="170">
        <f t="shared" si="0"/>
        <v>19800</v>
      </c>
      <c r="F24" s="171"/>
      <c r="G24" s="171"/>
      <c r="H24" s="172" t="s">
        <v>156</v>
      </c>
      <c r="I24" s="227">
        <f>'Dist 21'!B10</f>
        <v>15553</v>
      </c>
      <c r="J24" s="354"/>
    </row>
    <row r="25" spans="1:10" ht="15" customHeight="1" x14ac:dyDescent="0.2">
      <c r="A25" s="218">
        <f>Totals!A26</f>
        <v>832</v>
      </c>
      <c r="B25" s="222" t="s">
        <v>192</v>
      </c>
      <c r="C25" s="223">
        <v>500</v>
      </c>
      <c r="D25" s="224">
        <f t="shared" si="1"/>
        <v>19801</v>
      </c>
      <c r="E25" s="224">
        <f t="shared" si="0"/>
        <v>20300</v>
      </c>
      <c r="F25" s="225"/>
      <c r="G25" s="225"/>
      <c r="H25" s="226" t="s">
        <v>156</v>
      </c>
      <c r="I25" s="234">
        <f>'Dist 22'!B9</f>
        <v>14259</v>
      </c>
      <c r="J25" s="354"/>
    </row>
    <row r="26" spans="1:10" ht="15" x14ac:dyDescent="0.2">
      <c r="A26" s="167">
        <f>Totals!A27</f>
        <v>833</v>
      </c>
      <c r="B26" s="201" t="s">
        <v>193</v>
      </c>
      <c r="C26" s="169">
        <v>1350</v>
      </c>
      <c r="D26" s="170">
        <f t="shared" si="1"/>
        <v>20301</v>
      </c>
      <c r="E26" s="170">
        <f t="shared" si="0"/>
        <v>21650</v>
      </c>
      <c r="F26" s="171"/>
      <c r="G26" s="171"/>
      <c r="H26" s="172" t="s">
        <v>156</v>
      </c>
      <c r="I26" s="227">
        <f>'Dist 23'!B11</f>
        <v>16542</v>
      </c>
      <c r="J26" s="354"/>
    </row>
    <row r="27" spans="1:10" ht="15.75" thickBot="1" x14ac:dyDescent="0.25">
      <c r="A27" s="162">
        <f>Totals!A28</f>
        <v>834</v>
      </c>
      <c r="B27" s="204" t="s">
        <v>194</v>
      </c>
      <c r="C27" s="184">
        <v>1050</v>
      </c>
      <c r="D27" s="185">
        <f t="shared" si="1"/>
        <v>21651</v>
      </c>
      <c r="E27" s="185">
        <f t="shared" si="0"/>
        <v>22700</v>
      </c>
      <c r="F27" s="186"/>
      <c r="G27" s="186"/>
      <c r="H27" s="187" t="s">
        <v>156</v>
      </c>
      <c r="I27" s="235">
        <f>'Dist 24'!B12</f>
        <v>15775</v>
      </c>
      <c r="J27" s="355"/>
    </row>
    <row r="28" spans="1:10" ht="15" x14ac:dyDescent="0.2">
      <c r="A28" s="207">
        <f>Totals!A29</f>
        <v>835</v>
      </c>
      <c r="B28" s="228" t="s">
        <v>195</v>
      </c>
      <c r="C28" s="229">
        <v>750</v>
      </c>
      <c r="D28" s="230">
        <f t="shared" si="1"/>
        <v>22701</v>
      </c>
      <c r="E28" s="230">
        <f t="shared" si="0"/>
        <v>23450</v>
      </c>
      <c r="F28" s="231"/>
      <c r="G28" s="231"/>
      <c r="H28" s="232" t="s">
        <v>156</v>
      </c>
      <c r="I28" s="208">
        <f>'Dist 25'!B12</f>
        <v>16477</v>
      </c>
      <c r="J28" s="368" t="s">
        <v>447</v>
      </c>
    </row>
    <row r="29" spans="1:10" ht="15" x14ac:dyDescent="0.2">
      <c r="A29" s="161">
        <f>Totals!A30</f>
        <v>836</v>
      </c>
      <c r="B29" s="203" t="s">
        <v>196</v>
      </c>
      <c r="C29" s="176">
        <v>600</v>
      </c>
      <c r="D29" s="177">
        <f t="shared" si="1"/>
        <v>23451</v>
      </c>
      <c r="E29" s="177">
        <f t="shared" si="0"/>
        <v>24050</v>
      </c>
      <c r="F29" s="178"/>
      <c r="G29" s="178"/>
      <c r="H29" s="179" t="s">
        <v>156</v>
      </c>
      <c r="I29" s="141">
        <f>'Dist 26'!B12</f>
        <v>15895</v>
      </c>
      <c r="J29" s="356"/>
    </row>
    <row r="30" spans="1:10" ht="15" x14ac:dyDescent="0.2">
      <c r="A30" s="167">
        <f>Totals!A31</f>
        <v>837</v>
      </c>
      <c r="B30" s="201" t="s">
        <v>197</v>
      </c>
      <c r="C30" s="169">
        <v>500</v>
      </c>
      <c r="D30" s="170">
        <f t="shared" si="1"/>
        <v>24051</v>
      </c>
      <c r="E30" s="170">
        <f t="shared" si="0"/>
        <v>24550</v>
      </c>
      <c r="F30" s="171"/>
      <c r="G30" s="171"/>
      <c r="H30" s="172" t="s">
        <v>156</v>
      </c>
      <c r="I30" s="138">
        <f>'Dist 27'!B10</f>
        <v>16147</v>
      </c>
      <c r="J30" s="356"/>
    </row>
    <row r="31" spans="1:10" ht="15" x14ac:dyDescent="0.2">
      <c r="A31" s="161">
        <f>Totals!A32</f>
        <v>838</v>
      </c>
      <c r="B31" s="203" t="s">
        <v>198</v>
      </c>
      <c r="C31" s="176">
        <v>650</v>
      </c>
      <c r="D31" s="177">
        <f t="shared" si="1"/>
        <v>24551</v>
      </c>
      <c r="E31" s="177">
        <f t="shared" si="0"/>
        <v>25200</v>
      </c>
      <c r="F31" s="178"/>
      <c r="G31" s="178"/>
      <c r="H31" s="179" t="s">
        <v>156</v>
      </c>
      <c r="I31" s="141">
        <f>'Dist 28'!B12</f>
        <v>15918</v>
      </c>
      <c r="J31" s="356"/>
    </row>
    <row r="32" spans="1:10" ht="15" x14ac:dyDescent="0.2">
      <c r="A32" s="167">
        <f>Totals!A33</f>
        <v>839</v>
      </c>
      <c r="B32" s="201" t="s">
        <v>199</v>
      </c>
      <c r="C32" s="169">
        <v>700</v>
      </c>
      <c r="D32" s="170">
        <f t="shared" si="1"/>
        <v>25201</v>
      </c>
      <c r="E32" s="170">
        <f t="shared" si="0"/>
        <v>25900</v>
      </c>
      <c r="F32" s="171"/>
      <c r="G32" s="171"/>
      <c r="H32" s="172" t="s">
        <v>156</v>
      </c>
      <c r="I32" s="138">
        <f>'Dist 29'!B14</f>
        <v>16504</v>
      </c>
      <c r="J32" s="356"/>
    </row>
    <row r="33" spans="1:10" ht="15.75" thickBot="1" x14ac:dyDescent="0.25">
      <c r="A33" s="162">
        <f>Totals!A34</f>
        <v>840</v>
      </c>
      <c r="B33" s="204" t="s">
        <v>200</v>
      </c>
      <c r="C33" s="184">
        <v>750</v>
      </c>
      <c r="D33" s="185">
        <f t="shared" si="1"/>
        <v>25901</v>
      </c>
      <c r="E33" s="185">
        <f t="shared" si="0"/>
        <v>26650</v>
      </c>
      <c r="F33" s="186"/>
      <c r="G33" s="186"/>
      <c r="H33" s="187" t="s">
        <v>156</v>
      </c>
      <c r="I33" s="151">
        <f>'Dist 30'!B17</f>
        <v>16988</v>
      </c>
      <c r="J33" s="357"/>
    </row>
    <row r="34" spans="1:10" ht="15" x14ac:dyDescent="0.2">
      <c r="A34" s="168">
        <f>Totals!A35</f>
        <v>841</v>
      </c>
      <c r="B34" s="199" t="s">
        <v>201</v>
      </c>
      <c r="C34" s="180">
        <v>450</v>
      </c>
      <c r="D34" s="181">
        <f t="shared" si="1"/>
        <v>26651</v>
      </c>
      <c r="E34" s="181">
        <f t="shared" si="0"/>
        <v>27100</v>
      </c>
      <c r="F34" s="182"/>
      <c r="G34" s="182"/>
      <c r="H34" s="183" t="s">
        <v>156</v>
      </c>
      <c r="I34" s="147">
        <f>'Dist 31'!B9</f>
        <v>14159</v>
      </c>
      <c r="J34" s="345" t="s">
        <v>448</v>
      </c>
    </row>
    <row r="35" spans="1:10" ht="15" x14ac:dyDescent="0.2">
      <c r="A35" s="161">
        <f>Totals!A36</f>
        <v>842</v>
      </c>
      <c r="B35" s="203" t="s">
        <v>202</v>
      </c>
      <c r="C35" s="176">
        <v>250</v>
      </c>
      <c r="D35" s="177">
        <f t="shared" si="1"/>
        <v>27101</v>
      </c>
      <c r="E35" s="177">
        <f t="shared" si="0"/>
        <v>27350</v>
      </c>
      <c r="F35" s="178"/>
      <c r="G35" s="178"/>
      <c r="H35" s="179" t="s">
        <v>156</v>
      </c>
      <c r="I35" s="141">
        <f>'Dist 32'!B9</f>
        <v>11172</v>
      </c>
      <c r="J35" s="346"/>
    </row>
    <row r="36" spans="1:10" ht="15" x14ac:dyDescent="0.2">
      <c r="A36" s="167">
        <f>Totals!A37</f>
        <v>843</v>
      </c>
      <c r="B36" s="201" t="s">
        <v>203</v>
      </c>
      <c r="C36" s="169">
        <v>400</v>
      </c>
      <c r="D36" s="170">
        <f t="shared" si="1"/>
        <v>27351</v>
      </c>
      <c r="E36" s="170">
        <f t="shared" si="0"/>
        <v>27750</v>
      </c>
      <c r="F36" s="171"/>
      <c r="G36" s="171"/>
      <c r="H36" s="172" t="s">
        <v>156</v>
      </c>
      <c r="I36" s="138">
        <f>'Dist 33'!B11</f>
        <v>16047</v>
      </c>
      <c r="J36" s="346"/>
    </row>
    <row r="37" spans="1:10" ht="15" x14ac:dyDescent="0.2">
      <c r="A37" s="161">
        <f>Totals!A38</f>
        <v>844</v>
      </c>
      <c r="B37" s="203" t="s">
        <v>204</v>
      </c>
      <c r="C37" s="176">
        <v>750</v>
      </c>
      <c r="D37" s="177">
        <f t="shared" si="1"/>
        <v>27751</v>
      </c>
      <c r="E37" s="177">
        <f t="shared" si="0"/>
        <v>28500</v>
      </c>
      <c r="F37" s="178"/>
      <c r="G37" s="178"/>
      <c r="H37" s="179" t="s">
        <v>156</v>
      </c>
      <c r="I37" s="141">
        <f>'Dist 34'!B13</f>
        <v>15810</v>
      </c>
      <c r="J37" s="346"/>
    </row>
    <row r="38" spans="1:10" ht="15" x14ac:dyDescent="0.2">
      <c r="A38" s="167">
        <f>Totals!A39</f>
        <v>845</v>
      </c>
      <c r="B38" s="201" t="s">
        <v>205</v>
      </c>
      <c r="C38" s="169">
        <v>600</v>
      </c>
      <c r="D38" s="170">
        <f t="shared" si="1"/>
        <v>28501</v>
      </c>
      <c r="E38" s="170">
        <f t="shared" si="0"/>
        <v>29100</v>
      </c>
      <c r="F38" s="171"/>
      <c r="G38" s="171"/>
      <c r="H38" s="172" t="s">
        <v>156</v>
      </c>
      <c r="I38" s="138">
        <f>'Dist 35'!B13</f>
        <v>15646</v>
      </c>
      <c r="J38" s="346"/>
    </row>
    <row r="39" spans="1:10" ht="15.75" thickBot="1" x14ac:dyDescent="0.25">
      <c r="A39" s="162">
        <f>Totals!A40</f>
        <v>846</v>
      </c>
      <c r="B39" s="204" t="s">
        <v>206</v>
      </c>
      <c r="C39" s="184">
        <v>800</v>
      </c>
      <c r="D39" s="185">
        <f t="shared" si="1"/>
        <v>29101</v>
      </c>
      <c r="E39" s="185">
        <f t="shared" si="0"/>
        <v>29900</v>
      </c>
      <c r="F39" s="186"/>
      <c r="G39" s="186"/>
      <c r="H39" s="187" t="s">
        <v>156</v>
      </c>
      <c r="I39" s="151">
        <f>'Dist 36'!B45</f>
        <v>15969</v>
      </c>
      <c r="J39" s="347"/>
    </row>
    <row r="40" spans="1:10" ht="15" x14ac:dyDescent="0.2">
      <c r="A40" s="168">
        <f>Totals!A41</f>
        <v>847</v>
      </c>
      <c r="B40" s="199" t="s">
        <v>207</v>
      </c>
      <c r="C40" s="180">
        <v>250</v>
      </c>
      <c r="D40" s="181">
        <f t="shared" si="1"/>
        <v>29901</v>
      </c>
      <c r="E40" s="181">
        <f t="shared" si="0"/>
        <v>30150</v>
      </c>
      <c r="F40" s="182"/>
      <c r="G40" s="182"/>
      <c r="H40" s="183" t="s">
        <v>156</v>
      </c>
      <c r="I40" s="147">
        <f>'Dist 37'!B40</f>
        <v>10033</v>
      </c>
      <c r="J40" s="345" t="s">
        <v>449</v>
      </c>
    </row>
    <row r="41" spans="1:10" ht="15" x14ac:dyDescent="0.2">
      <c r="A41" s="161">
        <f>Totals!A42</f>
        <v>851</v>
      </c>
      <c r="B41" s="203" t="s">
        <v>208</v>
      </c>
      <c r="C41" s="176">
        <v>100</v>
      </c>
      <c r="D41" s="177">
        <f t="shared" si="1"/>
        <v>30151</v>
      </c>
      <c r="E41" s="177">
        <f t="shared" si="0"/>
        <v>30250</v>
      </c>
      <c r="F41" s="178"/>
      <c r="G41" s="178"/>
      <c r="H41" s="179" t="s">
        <v>156</v>
      </c>
      <c r="I41" s="141">
        <f>'Dist 38'!B29</f>
        <v>10756</v>
      </c>
      <c r="J41" s="346"/>
    </row>
    <row r="42" spans="1:10" ht="15" x14ac:dyDescent="0.2">
      <c r="A42" s="167">
        <f>Totals!A43</f>
        <v>855</v>
      </c>
      <c r="B42" s="201" t="s">
        <v>209</v>
      </c>
      <c r="C42" s="169">
        <v>100</v>
      </c>
      <c r="D42" s="170">
        <f t="shared" si="1"/>
        <v>30251</v>
      </c>
      <c r="E42" s="170">
        <f t="shared" si="0"/>
        <v>30350</v>
      </c>
      <c r="F42" s="171"/>
      <c r="G42" s="171"/>
      <c r="H42" s="172" t="s">
        <v>156</v>
      </c>
      <c r="I42" s="138">
        <f>'Dist 39'!B33</f>
        <v>10440</v>
      </c>
      <c r="J42" s="346"/>
    </row>
    <row r="43" spans="1:10" ht="15.75" thickBot="1" x14ac:dyDescent="0.25">
      <c r="A43" s="162">
        <f>Totals!A44</f>
        <v>860</v>
      </c>
      <c r="B43" s="204" t="s">
        <v>210</v>
      </c>
      <c r="C43" s="184">
        <v>100</v>
      </c>
      <c r="D43" s="185">
        <f>SUM(E42+1)</f>
        <v>30351</v>
      </c>
      <c r="E43" s="185">
        <f t="shared" si="0"/>
        <v>30450</v>
      </c>
      <c r="F43" s="186"/>
      <c r="G43" s="186"/>
      <c r="H43" s="187" t="s">
        <v>156</v>
      </c>
      <c r="I43" s="151">
        <f>'Dist 40'!B25</f>
        <v>9094</v>
      </c>
      <c r="J43" s="347"/>
    </row>
    <row r="44" spans="1:10" ht="15.75" x14ac:dyDescent="0.25">
      <c r="A44"/>
      <c r="B44" s="58" t="s">
        <v>43</v>
      </c>
      <c r="C44" s="47">
        <f>SUM(C4:C43)</f>
        <v>30150</v>
      </c>
      <c r="D44" s="17"/>
      <c r="E44" s="17"/>
      <c r="F44"/>
      <c r="G44" s="32">
        <f>SUM(G4:G43)</f>
        <v>0</v>
      </c>
      <c r="H44"/>
      <c r="I44" s="10">
        <f>SUM(I4:I43)</f>
        <v>593226</v>
      </c>
      <c r="J44"/>
    </row>
    <row r="45" spans="1:10" x14ac:dyDescent="0.2">
      <c r="B45"/>
      <c r="C45"/>
      <c r="D45"/>
      <c r="E45"/>
      <c r="F45"/>
      <c r="G45"/>
      <c r="H45"/>
      <c r="I45" s="10"/>
    </row>
    <row r="46" spans="1:10" x14ac:dyDescent="0.2">
      <c r="B46"/>
      <c r="C46"/>
      <c r="D46"/>
      <c r="E46"/>
      <c r="F46"/>
      <c r="G46"/>
      <c r="H46"/>
      <c r="I46" s="10"/>
    </row>
    <row r="47" spans="1:10" ht="15" x14ac:dyDescent="0.2">
      <c r="B47" s="46" t="s">
        <v>140</v>
      </c>
      <c r="C47"/>
      <c r="D47" s="48">
        <f>E43-D4+1</f>
        <v>30150</v>
      </c>
      <c r="E47"/>
      <c r="F47"/>
      <c r="G47"/>
      <c r="H47"/>
      <c r="I47" s="10"/>
    </row>
    <row r="48" spans="1:10" x14ac:dyDescent="0.2">
      <c r="B48"/>
      <c r="C48"/>
      <c r="D48"/>
      <c r="E48"/>
      <c r="F48"/>
      <c r="G48"/>
      <c r="H48"/>
      <c r="I48" s="10"/>
    </row>
    <row r="50" spans="2:2" x14ac:dyDescent="0.2">
      <c r="B50" s="62"/>
    </row>
    <row r="51" spans="2:2" x14ac:dyDescent="0.2">
      <c r="B51" s="62"/>
    </row>
    <row r="52" spans="2:2" x14ac:dyDescent="0.2">
      <c r="B52" s="62"/>
    </row>
    <row r="53" spans="2:2" x14ac:dyDescent="0.2">
      <c r="B53" s="62"/>
    </row>
    <row r="54" spans="2:2" x14ac:dyDescent="0.2">
      <c r="B54" s="62"/>
    </row>
    <row r="55" spans="2:2" x14ac:dyDescent="0.2">
      <c r="B55" s="62"/>
    </row>
    <row r="56" spans="2:2" x14ac:dyDescent="0.2">
      <c r="B56" s="62"/>
    </row>
    <row r="57" spans="2:2" x14ac:dyDescent="0.2">
      <c r="B57" s="62"/>
    </row>
    <row r="58" spans="2:2" x14ac:dyDescent="0.2">
      <c r="B58" s="62"/>
    </row>
    <row r="59" spans="2:2" x14ac:dyDescent="0.2">
      <c r="B59" s="62"/>
    </row>
    <row r="60" spans="2:2" x14ac:dyDescent="0.2">
      <c r="B60" s="62"/>
    </row>
  </sheetData>
  <sheetProtection selectLockedCells="1"/>
  <mergeCells count="8">
    <mergeCell ref="J34:J39"/>
    <mergeCell ref="J40:J43"/>
    <mergeCell ref="D2:E2"/>
    <mergeCell ref="B1:I1"/>
    <mergeCell ref="J4:J9"/>
    <mergeCell ref="J10:J11"/>
    <mergeCell ref="J12:J27"/>
    <mergeCell ref="J28:J33"/>
  </mergeCells>
  <phoneticPr fontId="0" type="noConversion"/>
  <printOptions horizontalCentered="1" gridLines="1" gridLinesSet="0"/>
  <pageMargins left="0.25" right="0.25" top="0.66666666666666663" bottom="0.75" header="0.3" footer="0.3"/>
  <pageSetup scale="80" orientation="portrait" horizontalDpi="1200" verticalDpi="12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47"/>
  <sheetViews>
    <sheetView view="pageLayout" zoomScaleNormal="65" workbookViewId="0">
      <selection activeCell="H6" sqref="H6"/>
    </sheetView>
  </sheetViews>
  <sheetFormatPr defaultColWidth="9.140625" defaultRowHeight="12.75" x14ac:dyDescent="0.2"/>
  <cols>
    <col min="1" max="1" width="41.42578125" style="6" customWidth="1"/>
    <col min="2" max="2" width="11.5703125" style="6" customWidth="1"/>
    <col min="3" max="3" width="2.85546875" style="6" hidden="1" customWidth="1"/>
    <col min="4" max="4" width="10.140625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Totals!A5</f>
        <v>800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10" t="s">
        <v>540</v>
      </c>
      <c r="B5" s="271">
        <v>2243</v>
      </c>
      <c r="C5" s="271">
        <f>SUM(B5*0.65)</f>
        <v>1457.95</v>
      </c>
      <c r="D5" s="298">
        <f>MROUND(C5, 25)</f>
        <v>1450</v>
      </c>
      <c r="E5" s="177">
        <f>SUM('Abs By Mail'!E43,1)</f>
        <v>30451</v>
      </c>
      <c r="F5" s="177">
        <f t="shared" ref="F5:F14" si="0">SUM(E5+D5-1)</f>
        <v>31900</v>
      </c>
      <c r="G5" s="252">
        <v>25</v>
      </c>
      <c r="H5" s="252"/>
      <c r="I5" s="179" t="s">
        <v>151</v>
      </c>
      <c r="J5" s="254">
        <f t="shared" ref="J5:J14" si="1">MOD(D5,25)</f>
        <v>0</v>
      </c>
    </row>
    <row r="6" spans="1:10" ht="15" x14ac:dyDescent="0.2">
      <c r="A6" s="302" t="s">
        <v>541</v>
      </c>
      <c r="B6" s="246">
        <v>2510</v>
      </c>
      <c r="C6" s="271">
        <f>SUM(B6*0.65)</f>
        <v>1631.5</v>
      </c>
      <c r="D6" s="263">
        <f t="shared" ref="D6:D14" si="2">MROUND(C6, 25)</f>
        <v>1625</v>
      </c>
      <c r="E6" s="170">
        <f>SUM(F5+1)</f>
        <v>31901</v>
      </c>
      <c r="F6" s="170">
        <f t="shared" si="0"/>
        <v>33525</v>
      </c>
      <c r="G6" s="247">
        <v>25</v>
      </c>
      <c r="H6" s="247"/>
      <c r="I6" s="172" t="s">
        <v>151</v>
      </c>
      <c r="J6" s="248">
        <f t="shared" si="1"/>
        <v>0</v>
      </c>
    </row>
    <row r="7" spans="1:10" ht="15" x14ac:dyDescent="0.2">
      <c r="A7" s="310" t="s">
        <v>542</v>
      </c>
      <c r="B7" s="271">
        <v>1778</v>
      </c>
      <c r="C7" s="271">
        <f t="shared" ref="C7:C14" si="3">SUM(B7*0.65)</f>
        <v>1155.7</v>
      </c>
      <c r="D7" s="298">
        <f t="shared" si="2"/>
        <v>1150</v>
      </c>
      <c r="E7" s="177">
        <f t="shared" ref="E7:E14" si="4">SUM(F6+1)</f>
        <v>33526</v>
      </c>
      <c r="F7" s="177">
        <f t="shared" si="0"/>
        <v>34675</v>
      </c>
      <c r="G7" s="252">
        <v>25</v>
      </c>
      <c r="H7" s="252"/>
      <c r="I7" s="179" t="s">
        <v>151</v>
      </c>
      <c r="J7" s="254">
        <f t="shared" si="1"/>
        <v>0</v>
      </c>
    </row>
    <row r="8" spans="1:10" ht="15" x14ac:dyDescent="0.2">
      <c r="A8" s="302" t="s">
        <v>543</v>
      </c>
      <c r="B8" s="246">
        <v>1091</v>
      </c>
      <c r="C8" s="271">
        <f t="shared" si="3"/>
        <v>709.15</v>
      </c>
      <c r="D8" s="263">
        <f t="shared" si="2"/>
        <v>700</v>
      </c>
      <c r="E8" s="170">
        <f t="shared" si="4"/>
        <v>34676</v>
      </c>
      <c r="F8" s="170">
        <f t="shared" si="0"/>
        <v>35375</v>
      </c>
      <c r="G8" s="247">
        <v>25</v>
      </c>
      <c r="H8" s="247"/>
      <c r="I8" s="172" t="s">
        <v>151</v>
      </c>
      <c r="J8" s="248">
        <f t="shared" si="1"/>
        <v>0</v>
      </c>
    </row>
    <row r="9" spans="1:10" ht="15" x14ac:dyDescent="0.2">
      <c r="A9" s="310" t="s">
        <v>620</v>
      </c>
      <c r="B9" s="271">
        <v>1867</v>
      </c>
      <c r="C9" s="271">
        <f t="shared" si="3"/>
        <v>1213.55</v>
      </c>
      <c r="D9" s="298">
        <f t="shared" si="2"/>
        <v>1225</v>
      </c>
      <c r="E9" s="177">
        <f t="shared" si="4"/>
        <v>35376</v>
      </c>
      <c r="F9" s="177">
        <f t="shared" si="0"/>
        <v>36600</v>
      </c>
      <c r="G9" s="252">
        <v>25</v>
      </c>
      <c r="H9" s="252"/>
      <c r="I9" s="179" t="s">
        <v>151</v>
      </c>
      <c r="J9" s="254">
        <f t="shared" si="1"/>
        <v>0</v>
      </c>
    </row>
    <row r="10" spans="1:10" ht="15" x14ac:dyDescent="0.2">
      <c r="A10" s="302" t="s">
        <v>544</v>
      </c>
      <c r="B10" s="246">
        <v>308</v>
      </c>
      <c r="C10" s="271">
        <f t="shared" si="3"/>
        <v>200.20000000000002</v>
      </c>
      <c r="D10" s="263">
        <f t="shared" si="2"/>
        <v>200</v>
      </c>
      <c r="E10" s="170">
        <f t="shared" si="4"/>
        <v>36601</v>
      </c>
      <c r="F10" s="170">
        <f t="shared" si="0"/>
        <v>36800</v>
      </c>
      <c r="G10" s="247">
        <v>25</v>
      </c>
      <c r="H10" s="247"/>
      <c r="I10" s="172" t="s">
        <v>151</v>
      </c>
      <c r="J10" s="248">
        <f t="shared" si="1"/>
        <v>0</v>
      </c>
    </row>
    <row r="11" spans="1:10" ht="15" x14ac:dyDescent="0.2">
      <c r="A11" s="310" t="s">
        <v>545</v>
      </c>
      <c r="B11" s="271">
        <v>1970</v>
      </c>
      <c r="C11" s="271">
        <f t="shared" si="3"/>
        <v>1280.5</v>
      </c>
      <c r="D11" s="298">
        <f t="shared" si="2"/>
        <v>1275</v>
      </c>
      <c r="E11" s="177">
        <f t="shared" si="4"/>
        <v>36801</v>
      </c>
      <c r="F11" s="177">
        <f t="shared" si="0"/>
        <v>38075</v>
      </c>
      <c r="G11" s="252">
        <v>25</v>
      </c>
      <c r="H11" s="252"/>
      <c r="I11" s="179" t="s">
        <v>151</v>
      </c>
      <c r="J11" s="254">
        <v>0</v>
      </c>
    </row>
    <row r="12" spans="1:10" ht="15" x14ac:dyDescent="0.2">
      <c r="A12" s="301" t="s">
        <v>548</v>
      </c>
      <c r="B12" s="246">
        <v>321</v>
      </c>
      <c r="C12" s="271">
        <f t="shared" si="3"/>
        <v>208.65</v>
      </c>
      <c r="D12" s="263">
        <f t="shared" si="2"/>
        <v>200</v>
      </c>
      <c r="E12" s="170">
        <f t="shared" si="4"/>
        <v>38076</v>
      </c>
      <c r="F12" s="170">
        <f t="shared" si="0"/>
        <v>38275</v>
      </c>
      <c r="G12" s="247">
        <v>25</v>
      </c>
      <c r="H12" s="247"/>
      <c r="I12" s="172" t="s">
        <v>151</v>
      </c>
      <c r="J12" s="248">
        <f t="shared" si="1"/>
        <v>0</v>
      </c>
    </row>
    <row r="13" spans="1:10" ht="15" x14ac:dyDescent="0.2">
      <c r="A13" s="310" t="s">
        <v>546</v>
      </c>
      <c r="B13" s="271">
        <v>1020</v>
      </c>
      <c r="C13" s="271">
        <f t="shared" si="3"/>
        <v>663</v>
      </c>
      <c r="D13" s="298">
        <f t="shared" si="2"/>
        <v>675</v>
      </c>
      <c r="E13" s="177">
        <f t="shared" si="4"/>
        <v>38276</v>
      </c>
      <c r="F13" s="177">
        <f t="shared" si="0"/>
        <v>38950</v>
      </c>
      <c r="G13" s="252">
        <v>25</v>
      </c>
      <c r="H13" s="252"/>
      <c r="I13" s="179" t="s">
        <v>151</v>
      </c>
      <c r="J13" s="254">
        <f t="shared" si="1"/>
        <v>0</v>
      </c>
    </row>
    <row r="14" spans="1:10" ht="15.75" thickBot="1" x14ac:dyDescent="0.25">
      <c r="A14" s="305" t="s">
        <v>547</v>
      </c>
      <c r="B14" s="259">
        <v>1921</v>
      </c>
      <c r="C14" s="271">
        <f t="shared" si="3"/>
        <v>1248.6500000000001</v>
      </c>
      <c r="D14" s="263">
        <f t="shared" si="2"/>
        <v>1250</v>
      </c>
      <c r="E14" s="260">
        <f t="shared" si="4"/>
        <v>38951</v>
      </c>
      <c r="F14" s="260">
        <f t="shared" si="0"/>
        <v>40200</v>
      </c>
      <c r="G14" s="258">
        <v>25</v>
      </c>
      <c r="H14" s="258"/>
      <c r="I14" s="261" t="s">
        <v>151</v>
      </c>
      <c r="J14" s="262">
        <f t="shared" si="1"/>
        <v>0</v>
      </c>
    </row>
    <row r="15" spans="1:10" s="44" customFormat="1" ht="15.75" x14ac:dyDescent="0.25">
      <c r="A15" s="32" t="s">
        <v>460</v>
      </c>
      <c r="B15" s="31">
        <f>SUM(B5:B14)</f>
        <v>15029</v>
      </c>
      <c r="C15" s="31"/>
      <c r="D15" s="28">
        <f>SUM(D5:D14)</f>
        <v>9750</v>
      </c>
      <c r="E15" s="33"/>
      <c r="F15" s="17"/>
      <c r="G15" s="12"/>
      <c r="H15" s="12"/>
      <c r="I15" s="13"/>
      <c r="J15" s="70"/>
    </row>
    <row r="16" spans="1:10" s="44" customFormat="1" ht="15.75" x14ac:dyDescent="0.25">
      <c r="A16" s="32"/>
      <c r="B16" s="31"/>
      <c r="C16" s="31"/>
      <c r="D16" s="28"/>
      <c r="E16" s="33"/>
      <c r="F16" s="17"/>
      <c r="G16" s="12"/>
      <c r="H16" s="12"/>
      <c r="I16" s="13"/>
      <c r="J16" s="70"/>
    </row>
    <row r="17" spans="1:10" s="44" customFormat="1" ht="16.5" thickBot="1" x14ac:dyDescent="0.3">
      <c r="A17" s="19" t="s">
        <v>6</v>
      </c>
      <c r="B17" s="31"/>
      <c r="C17" s="31"/>
      <c r="D17" s="28"/>
      <c r="E17" s="33"/>
      <c r="F17" s="17"/>
      <c r="G17" s="12"/>
      <c r="H17" s="12"/>
      <c r="I17" s="13"/>
      <c r="J17" s="70"/>
    </row>
    <row r="18" spans="1:10" s="44" customFormat="1" ht="15.75" x14ac:dyDescent="0.25">
      <c r="A18" s="32" t="s">
        <v>93</v>
      </c>
      <c r="B18" s="31"/>
      <c r="C18" s="31"/>
      <c r="D18" s="28"/>
      <c r="E18" s="33"/>
      <c r="F18" s="17"/>
      <c r="G18" s="12"/>
      <c r="H18" s="12"/>
      <c r="I18" s="13"/>
      <c r="J18" s="70"/>
    </row>
    <row r="19" spans="1:10" s="45" customFormat="1" ht="15" x14ac:dyDescent="0.2">
      <c r="A19" s="244" t="s">
        <v>8</v>
      </c>
      <c r="B19" s="244"/>
      <c r="C19" s="244"/>
      <c r="D19" s="247">
        <v>100</v>
      </c>
      <c r="E19" s="170">
        <f>SUM(F14+1)</f>
        <v>40201</v>
      </c>
      <c r="F19" s="170">
        <f>SUM(E19+D19-1)</f>
        <v>40300</v>
      </c>
      <c r="G19" s="247">
        <v>10</v>
      </c>
      <c r="H19" s="247"/>
      <c r="I19" s="172" t="s">
        <v>150</v>
      </c>
      <c r="J19" s="248">
        <f t="shared" ref="J19:J41" si="5">MOD(D19,25)</f>
        <v>0</v>
      </c>
    </row>
    <row r="20" spans="1:10" s="45" customFormat="1" ht="15" x14ac:dyDescent="0.2">
      <c r="A20" s="266" t="s">
        <v>9</v>
      </c>
      <c r="B20" s="313"/>
      <c r="C20" s="313"/>
      <c r="D20" s="174">
        <v>25</v>
      </c>
      <c r="E20" s="173">
        <f>SUM(F19+1)</f>
        <v>40301</v>
      </c>
      <c r="F20" s="173">
        <f t="shared" ref="F20:F41" si="6">SUM(E20+D20-1)</f>
        <v>40325</v>
      </c>
      <c r="G20" s="253">
        <v>5</v>
      </c>
      <c r="H20" s="253"/>
      <c r="I20" s="175" t="s">
        <v>150</v>
      </c>
      <c r="J20" s="257">
        <f t="shared" si="5"/>
        <v>0</v>
      </c>
    </row>
    <row r="21" spans="1:10" ht="15" x14ac:dyDescent="0.2">
      <c r="A21" s="244" t="s">
        <v>145</v>
      </c>
      <c r="B21" s="244"/>
      <c r="C21" s="244"/>
      <c r="D21" s="247">
        <v>50</v>
      </c>
      <c r="E21" s="170">
        <f>SUM(F20+1)</f>
        <v>40326</v>
      </c>
      <c r="F21" s="170">
        <f t="shared" si="6"/>
        <v>40375</v>
      </c>
      <c r="G21" s="247">
        <v>5</v>
      </c>
      <c r="H21" s="282"/>
      <c r="I21" s="172" t="s">
        <v>150</v>
      </c>
      <c r="J21" s="248">
        <f t="shared" si="5"/>
        <v>0</v>
      </c>
    </row>
    <row r="22" spans="1:10" ht="15" x14ac:dyDescent="0.2">
      <c r="A22" s="17"/>
      <c r="B22" s="17"/>
      <c r="C22" s="17"/>
      <c r="D22" s="12"/>
      <c r="E22" s="16"/>
      <c r="F22" s="16"/>
      <c r="G22" s="12"/>
      <c r="H22" s="34"/>
      <c r="I22" s="13"/>
      <c r="J22" s="69"/>
    </row>
    <row r="23" spans="1:10" ht="15.75" x14ac:dyDescent="0.25">
      <c r="A23" s="32" t="s">
        <v>444</v>
      </c>
      <c r="B23" s="17"/>
      <c r="C23" s="17"/>
      <c r="D23" s="12"/>
      <c r="E23" s="16"/>
      <c r="F23" s="16"/>
      <c r="G23" s="12"/>
      <c r="H23" s="34"/>
      <c r="I23" s="13"/>
      <c r="J23" s="69"/>
    </row>
    <row r="24" spans="1:10" ht="15" x14ac:dyDescent="0.2">
      <c r="A24" s="244" t="s">
        <v>442</v>
      </c>
      <c r="B24" s="244"/>
      <c r="C24" s="244"/>
      <c r="D24" s="247">
        <v>25</v>
      </c>
      <c r="E24" s="170">
        <f>SUM(F21+1)</f>
        <v>40376</v>
      </c>
      <c r="F24" s="170">
        <f t="shared" si="6"/>
        <v>40400</v>
      </c>
      <c r="G24" s="247">
        <v>5</v>
      </c>
      <c r="H24" s="247"/>
      <c r="I24" s="172" t="s">
        <v>443</v>
      </c>
      <c r="J24" s="248">
        <f t="shared" si="5"/>
        <v>0</v>
      </c>
    </row>
    <row r="25" spans="1:10" ht="15" x14ac:dyDescent="0.2">
      <c r="A25" s="17"/>
      <c r="B25" s="17"/>
      <c r="C25" s="17"/>
      <c r="D25" s="12"/>
      <c r="E25" s="16"/>
      <c r="F25" s="16"/>
      <c r="G25" s="12"/>
      <c r="H25" s="12"/>
      <c r="I25" s="13"/>
      <c r="J25" s="69"/>
    </row>
    <row r="26" spans="1:10" ht="15.75" x14ac:dyDescent="0.25">
      <c r="A26" s="32" t="s">
        <v>94</v>
      </c>
      <c r="B26" s="17"/>
      <c r="C26" s="17"/>
      <c r="D26" s="12"/>
      <c r="E26" s="16"/>
      <c r="F26" s="16"/>
      <c r="G26" s="12"/>
      <c r="H26" s="12"/>
      <c r="I26" s="13"/>
      <c r="J26" s="69"/>
    </row>
    <row r="27" spans="1:10" ht="15" x14ac:dyDescent="0.2">
      <c r="A27" s="244" t="s">
        <v>10</v>
      </c>
      <c r="B27" s="244"/>
      <c r="C27" s="244"/>
      <c r="D27" s="247">
        <v>25</v>
      </c>
      <c r="E27" s="170">
        <f>SUM(F24+1)</f>
        <v>40401</v>
      </c>
      <c r="F27" s="170">
        <f t="shared" si="6"/>
        <v>40425</v>
      </c>
      <c r="G27" s="247">
        <v>5</v>
      </c>
      <c r="H27" s="247"/>
      <c r="I27" s="172" t="s">
        <v>152</v>
      </c>
      <c r="J27" s="248">
        <f t="shared" si="5"/>
        <v>0</v>
      </c>
    </row>
    <row r="28" spans="1:10" ht="15" x14ac:dyDescent="0.2">
      <c r="A28" s="17"/>
      <c r="B28" s="17"/>
      <c r="C28" s="17"/>
      <c r="D28" s="12"/>
      <c r="E28" s="16"/>
      <c r="F28" s="16"/>
      <c r="G28" s="12"/>
      <c r="H28" s="12"/>
      <c r="I28" s="13"/>
      <c r="J28" s="69"/>
    </row>
    <row r="29" spans="1:10" s="45" customFormat="1" ht="15.75" x14ac:dyDescent="0.25">
      <c r="A29" s="32" t="s">
        <v>92</v>
      </c>
      <c r="B29" s="46"/>
      <c r="C29" s="46"/>
      <c r="D29" s="25"/>
      <c r="E29" s="16"/>
      <c r="F29" s="16"/>
      <c r="G29" s="12"/>
      <c r="H29" s="12"/>
      <c r="I29" s="13"/>
      <c r="J29" s="69"/>
    </row>
    <row r="30" spans="1:10" ht="15" x14ac:dyDescent="0.2">
      <c r="A30" s="244" t="s">
        <v>7</v>
      </c>
      <c r="B30" s="244"/>
      <c r="C30" s="244"/>
      <c r="D30" s="247">
        <v>100</v>
      </c>
      <c r="E30" s="170">
        <f>SUM(F27+1)</f>
        <v>40426</v>
      </c>
      <c r="F30" s="170">
        <f t="shared" si="6"/>
        <v>40525</v>
      </c>
      <c r="G30" s="247">
        <v>25</v>
      </c>
      <c r="H30" s="282">
        <v>125</v>
      </c>
      <c r="I30" s="172" t="s">
        <v>151</v>
      </c>
      <c r="J30" s="248">
        <f t="shared" si="5"/>
        <v>0</v>
      </c>
    </row>
    <row r="31" spans="1:10" ht="15" x14ac:dyDescent="0.2">
      <c r="A31" s="266" t="s">
        <v>96</v>
      </c>
      <c r="B31" s="266"/>
      <c r="C31" s="266"/>
      <c r="D31" s="253">
        <v>100</v>
      </c>
      <c r="E31" s="173">
        <f t="shared" ref="E31:E41" si="7">SUM(F30+1)</f>
        <v>40526</v>
      </c>
      <c r="F31" s="173">
        <f t="shared" si="6"/>
        <v>40625</v>
      </c>
      <c r="G31" s="253">
        <v>25</v>
      </c>
      <c r="H31" s="253"/>
      <c r="I31" s="175" t="s">
        <v>151</v>
      </c>
      <c r="J31" s="257">
        <f t="shared" si="5"/>
        <v>0</v>
      </c>
    </row>
    <row r="32" spans="1:10" ht="15" x14ac:dyDescent="0.2">
      <c r="A32" s="244" t="s">
        <v>866</v>
      </c>
      <c r="B32" s="244"/>
      <c r="C32" s="244"/>
      <c r="D32" s="247">
        <v>50</v>
      </c>
      <c r="E32" s="170">
        <f t="shared" si="7"/>
        <v>40626</v>
      </c>
      <c r="F32" s="170">
        <f t="shared" si="6"/>
        <v>40675</v>
      </c>
      <c r="G32" s="247">
        <v>5</v>
      </c>
      <c r="H32" s="247"/>
      <c r="I32" s="172" t="s">
        <v>151</v>
      </c>
      <c r="J32" s="248">
        <f t="shared" si="5"/>
        <v>0</v>
      </c>
    </row>
    <row r="33" spans="1:10" s="45" customFormat="1" ht="15" x14ac:dyDescent="0.2">
      <c r="A33" s="276" t="s">
        <v>700</v>
      </c>
      <c r="B33" s="314"/>
      <c r="C33" s="314"/>
      <c r="D33" s="178">
        <v>50</v>
      </c>
      <c r="E33" s="177">
        <f t="shared" si="7"/>
        <v>40676</v>
      </c>
      <c r="F33" s="177">
        <f t="shared" si="6"/>
        <v>40725</v>
      </c>
      <c r="G33" s="252">
        <v>5</v>
      </c>
      <c r="H33" s="252"/>
      <c r="I33" s="179" t="s">
        <v>151</v>
      </c>
      <c r="J33" s="254">
        <f t="shared" si="5"/>
        <v>0</v>
      </c>
    </row>
    <row r="34" spans="1:10" s="45" customFormat="1" ht="15" x14ac:dyDescent="0.2">
      <c r="A34" s="244" t="s">
        <v>701</v>
      </c>
      <c r="B34" s="315"/>
      <c r="C34" s="315"/>
      <c r="D34" s="171">
        <v>1200</v>
      </c>
      <c r="E34" s="170">
        <f t="shared" si="7"/>
        <v>40726</v>
      </c>
      <c r="F34" s="170">
        <f t="shared" si="6"/>
        <v>41925</v>
      </c>
      <c r="G34" s="247">
        <v>25</v>
      </c>
      <c r="H34" s="247"/>
      <c r="I34" s="172" t="s">
        <v>151</v>
      </c>
      <c r="J34" s="248">
        <f t="shared" si="5"/>
        <v>0</v>
      </c>
    </row>
    <row r="35" spans="1:10" s="45" customFormat="1" ht="15" x14ac:dyDescent="0.2">
      <c r="A35" s="276" t="s">
        <v>702</v>
      </c>
      <c r="B35" s="314"/>
      <c r="C35" s="314"/>
      <c r="D35" s="178">
        <v>75</v>
      </c>
      <c r="E35" s="177">
        <f t="shared" si="7"/>
        <v>41926</v>
      </c>
      <c r="F35" s="177">
        <f t="shared" si="6"/>
        <v>42000</v>
      </c>
      <c r="G35" s="252">
        <v>15</v>
      </c>
      <c r="H35" s="252"/>
      <c r="I35" s="179" t="s">
        <v>151</v>
      </c>
      <c r="J35" s="254">
        <f t="shared" si="5"/>
        <v>0</v>
      </c>
    </row>
    <row r="36" spans="1:10" s="45" customFormat="1" ht="15" x14ac:dyDescent="0.2">
      <c r="A36" s="244" t="s">
        <v>703</v>
      </c>
      <c r="B36" s="315"/>
      <c r="C36" s="315"/>
      <c r="D36" s="171">
        <v>100</v>
      </c>
      <c r="E36" s="170">
        <f t="shared" si="7"/>
        <v>42001</v>
      </c>
      <c r="F36" s="170">
        <f t="shared" si="6"/>
        <v>42100</v>
      </c>
      <c r="G36" s="247">
        <v>5</v>
      </c>
      <c r="H36" s="247"/>
      <c r="I36" s="172" t="s">
        <v>151</v>
      </c>
      <c r="J36" s="248">
        <f t="shared" si="5"/>
        <v>0</v>
      </c>
    </row>
    <row r="37" spans="1:10" s="45" customFormat="1" ht="15" x14ac:dyDescent="0.2">
      <c r="A37" s="276" t="s">
        <v>704</v>
      </c>
      <c r="B37" s="314"/>
      <c r="C37" s="314"/>
      <c r="D37" s="178">
        <v>350</v>
      </c>
      <c r="E37" s="177">
        <f t="shared" si="7"/>
        <v>42101</v>
      </c>
      <c r="F37" s="177">
        <f t="shared" si="6"/>
        <v>42450</v>
      </c>
      <c r="G37" s="252">
        <v>25</v>
      </c>
      <c r="H37" s="252"/>
      <c r="I37" s="179" t="s">
        <v>151</v>
      </c>
      <c r="J37" s="254">
        <f t="shared" si="5"/>
        <v>0</v>
      </c>
    </row>
    <row r="38" spans="1:10" ht="15" x14ac:dyDescent="0.2">
      <c r="A38" s="17"/>
      <c r="B38" s="17"/>
      <c r="C38" s="17"/>
      <c r="D38" s="12"/>
      <c r="E38" s="16"/>
      <c r="F38" s="16"/>
      <c r="G38" s="12"/>
      <c r="H38" s="12"/>
      <c r="I38" s="13"/>
      <c r="J38" s="69"/>
    </row>
    <row r="39" spans="1:10" ht="15.75" x14ac:dyDescent="0.25">
      <c r="A39" s="32" t="s">
        <v>95</v>
      </c>
      <c r="B39" s="17"/>
      <c r="C39" s="17"/>
      <c r="D39" s="12"/>
      <c r="E39" s="16"/>
      <c r="F39" s="16"/>
      <c r="G39" s="12"/>
      <c r="H39" s="12"/>
      <c r="I39" s="13"/>
      <c r="J39" s="69"/>
    </row>
    <row r="40" spans="1:10" ht="15" x14ac:dyDescent="0.2">
      <c r="A40" s="244" t="s">
        <v>11</v>
      </c>
      <c r="B40" s="244"/>
      <c r="C40" s="244"/>
      <c r="D40" s="247">
        <v>25</v>
      </c>
      <c r="E40" s="170">
        <f>SUM(F37+1)</f>
        <v>42451</v>
      </c>
      <c r="F40" s="170">
        <f t="shared" si="6"/>
        <v>42475</v>
      </c>
      <c r="G40" s="247">
        <v>5</v>
      </c>
      <c r="H40" s="247"/>
      <c r="I40" s="172" t="s">
        <v>153</v>
      </c>
      <c r="J40" s="248">
        <f t="shared" si="5"/>
        <v>0</v>
      </c>
    </row>
    <row r="41" spans="1:10" ht="15" x14ac:dyDescent="0.2">
      <c r="A41" s="266" t="s">
        <v>12</v>
      </c>
      <c r="B41" s="266"/>
      <c r="C41" s="266"/>
      <c r="D41" s="253">
        <v>25</v>
      </c>
      <c r="E41" s="173">
        <f t="shared" si="7"/>
        <v>42476</v>
      </c>
      <c r="F41" s="173">
        <f t="shared" si="6"/>
        <v>42500</v>
      </c>
      <c r="G41" s="253">
        <v>5</v>
      </c>
      <c r="H41" s="253"/>
      <c r="I41" s="175" t="s">
        <v>153</v>
      </c>
      <c r="J41" s="257">
        <f t="shared" si="5"/>
        <v>0</v>
      </c>
    </row>
    <row r="42" spans="1:10" ht="15.75" x14ac:dyDescent="0.25">
      <c r="A42" s="74" t="s">
        <v>461</v>
      </c>
      <c r="B42" s="68"/>
      <c r="C42" s="68"/>
      <c r="D42" s="343">
        <f>SUM(D19:D41)</f>
        <v>2300</v>
      </c>
      <c r="E42" s="103"/>
      <c r="F42" s="103"/>
      <c r="G42" s="103"/>
      <c r="H42" s="103"/>
      <c r="I42" s="104"/>
      <c r="J42" s="73"/>
    </row>
    <row r="43" spans="1:10" ht="16.5" thickBot="1" x14ac:dyDescent="0.3">
      <c r="A43" s="32"/>
      <c r="B43" s="17"/>
      <c r="C43" s="17"/>
      <c r="D43" s="332"/>
      <c r="E43" s="17"/>
      <c r="F43" s="17"/>
      <c r="G43" s="32"/>
      <c r="H43" s="11"/>
      <c r="I43" s="43"/>
      <c r="J43" s="72"/>
    </row>
    <row r="44" spans="1:10" ht="16.5" thickBot="1" x14ac:dyDescent="0.3">
      <c r="A44" s="83" t="s">
        <v>462</v>
      </c>
      <c r="B44" s="84"/>
      <c r="C44" s="84"/>
      <c r="D44" s="333">
        <f>D15+D42</f>
        <v>12050</v>
      </c>
      <c r="E44" s="84"/>
      <c r="F44" s="84"/>
      <c r="G44" s="85">
        <f>SUM(G5:G41)</f>
        <v>420</v>
      </c>
      <c r="H44" s="85">
        <f>SUM(H5:H41)</f>
        <v>125</v>
      </c>
      <c r="I44" s="101"/>
      <c r="J44" s="93">
        <f>SUM(J5:J41)</f>
        <v>0</v>
      </c>
    </row>
    <row r="45" spans="1:10" x14ac:dyDescent="0.2">
      <c r="A45"/>
      <c r="B45"/>
      <c r="C45"/>
      <c r="E45"/>
      <c r="F45"/>
      <c r="G45"/>
      <c r="H45"/>
      <c r="I45" s="8"/>
      <c r="J45"/>
    </row>
    <row r="46" spans="1:10" x14ac:dyDescent="0.2">
      <c r="A46"/>
      <c r="B46"/>
      <c r="C46"/>
      <c r="E46"/>
      <c r="F46"/>
      <c r="G46"/>
      <c r="H46"/>
      <c r="I46" s="8"/>
      <c r="J46"/>
    </row>
    <row r="47" spans="1:10" ht="15" x14ac:dyDescent="0.2">
      <c r="A47" s="46" t="s">
        <v>140</v>
      </c>
      <c r="B47"/>
      <c r="C47"/>
      <c r="D47" s="334">
        <f>F41-E5+1</f>
        <v>12050</v>
      </c>
      <c r="E47"/>
      <c r="F47"/>
      <c r="G47"/>
      <c r="H47"/>
      <c r="I47" s="8"/>
      <c r="J47"/>
    </row>
  </sheetData>
  <sheetProtection sheet="1" selectLockedCells="1"/>
  <mergeCells count="2">
    <mergeCell ref="E3:F3"/>
    <mergeCell ref="H1:I1"/>
  </mergeCells>
  <phoneticPr fontId="0" type="noConversion"/>
  <conditionalFormatting sqref="D5:D14 D19:D21 D24 D27 D30:D37 D40:D41">
    <cfRule type="cellIs" dxfId="122" priority="2" operator="equal">
      <formula>0</formula>
    </cfRule>
  </conditionalFormatting>
  <conditionalFormatting sqref="G5:H14 G19:H21 G24:H24 G27:H27 G30:H37 G40:H41">
    <cfRule type="cellIs" dxfId="121" priority="1" operator="equal">
      <formula>0</formula>
    </cfRule>
  </conditionalFormatting>
  <printOptions gridLines="1" gridLinesSet="0"/>
  <pageMargins left="0.25" right="0.25" top="1.25" bottom="0.75" header="0.3" footer="0.3"/>
  <pageSetup scale="80" fitToHeight="0" orientation="portrait" r:id="rId1"/>
  <headerFooter scaleWithDoc="0" alignWithMargins="0">
    <oddHeader>&amp;C&amp;"Arial,Bold"&amp;12ALASKA 2024 PRIMARY ELECTION
BALLOT ORDER
House 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65"/>
  <sheetViews>
    <sheetView view="pageLayout" zoomScaleNormal="100" workbookViewId="0">
      <selection activeCell="H6" sqref="H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3.85546875" style="34" hidden="1" customWidth="1"/>
    <col min="4" max="4" width="9" style="34" bestFit="1" customWidth="1"/>
    <col min="5" max="7" width="9.28515625" style="34" bestFit="1" customWidth="1"/>
    <col min="8" max="8" width="11.710937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Totals!A6</f>
        <v>811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549</v>
      </c>
      <c r="B5" s="246">
        <v>308</v>
      </c>
      <c r="C5" s="319">
        <f>SUM(B5*0.65)</f>
        <v>200.20000000000002</v>
      </c>
      <c r="D5" s="329">
        <f>MROUND(C5, 25)</f>
        <v>200</v>
      </c>
      <c r="E5" s="170">
        <f>SUM('Dist 1'!F41,1)</f>
        <v>42501</v>
      </c>
      <c r="F5" s="170">
        <f t="shared" ref="F5:F19" si="0">SUM(E5+D5-1)</f>
        <v>42700</v>
      </c>
      <c r="G5" s="247">
        <v>25</v>
      </c>
      <c r="H5" s="247"/>
      <c r="I5" s="172" t="s">
        <v>151</v>
      </c>
      <c r="J5" s="248">
        <f t="shared" ref="J5:J18" si="1">MOD(D5,25)</f>
        <v>0</v>
      </c>
    </row>
    <row r="6" spans="1:10" ht="15" x14ac:dyDescent="0.2">
      <c r="A6" s="299" t="s">
        <v>550</v>
      </c>
      <c r="B6" s="251">
        <v>1179</v>
      </c>
      <c r="C6" s="319">
        <f t="shared" ref="C6:C19" si="2">SUM(B6*0.65)</f>
        <v>766.35</v>
      </c>
      <c r="D6" s="344">
        <f t="shared" ref="D6:D19" si="3">MROUND(C6, 25)</f>
        <v>775</v>
      </c>
      <c r="E6" s="173">
        <f>SUM(F5+1)</f>
        <v>42701</v>
      </c>
      <c r="F6" s="173">
        <f t="shared" si="0"/>
        <v>43475</v>
      </c>
      <c r="G6" s="253">
        <v>25</v>
      </c>
      <c r="H6" s="253"/>
      <c r="I6" s="175" t="s">
        <v>151</v>
      </c>
      <c r="J6" s="257">
        <f t="shared" si="1"/>
        <v>0</v>
      </c>
    </row>
    <row r="7" spans="1:10" ht="15" x14ac:dyDescent="0.2">
      <c r="A7" s="301" t="s">
        <v>551</v>
      </c>
      <c r="B7" s="246">
        <v>692</v>
      </c>
      <c r="C7" s="319">
        <f t="shared" si="2"/>
        <v>449.8</v>
      </c>
      <c r="D7" s="329">
        <f t="shared" si="3"/>
        <v>450</v>
      </c>
      <c r="E7" s="170">
        <f t="shared" ref="E7:E19" si="4">SUM(F6+1)</f>
        <v>43476</v>
      </c>
      <c r="F7" s="170">
        <f t="shared" si="0"/>
        <v>43925</v>
      </c>
      <c r="G7" s="247">
        <v>25</v>
      </c>
      <c r="H7" s="247"/>
      <c r="I7" s="172" t="s">
        <v>151</v>
      </c>
      <c r="J7" s="248">
        <f t="shared" si="1"/>
        <v>0</v>
      </c>
    </row>
    <row r="8" spans="1:10" ht="15" x14ac:dyDescent="0.2">
      <c r="A8" s="299" t="s">
        <v>732</v>
      </c>
      <c r="B8" s="251">
        <v>280</v>
      </c>
      <c r="C8" s="319">
        <f t="shared" si="2"/>
        <v>182</v>
      </c>
      <c r="D8" s="344">
        <f t="shared" si="3"/>
        <v>175</v>
      </c>
      <c r="E8" s="173">
        <f t="shared" si="4"/>
        <v>43926</v>
      </c>
      <c r="F8" s="173">
        <f t="shared" si="0"/>
        <v>44100</v>
      </c>
      <c r="G8" s="253">
        <v>25</v>
      </c>
      <c r="H8" s="253"/>
      <c r="I8" s="175" t="s">
        <v>151</v>
      </c>
      <c r="J8" s="257">
        <f t="shared" si="1"/>
        <v>0</v>
      </c>
    </row>
    <row r="9" spans="1:10" ht="15" x14ac:dyDescent="0.2">
      <c r="A9" s="302" t="s">
        <v>552</v>
      </c>
      <c r="B9" s="246">
        <v>356</v>
      </c>
      <c r="C9" s="319">
        <f t="shared" si="2"/>
        <v>231.4</v>
      </c>
      <c r="D9" s="329">
        <f t="shared" si="3"/>
        <v>225</v>
      </c>
      <c r="E9" s="170">
        <f t="shared" si="4"/>
        <v>44101</v>
      </c>
      <c r="F9" s="170">
        <f t="shared" si="0"/>
        <v>44325</v>
      </c>
      <c r="G9" s="247">
        <v>25</v>
      </c>
      <c r="H9" s="247"/>
      <c r="I9" s="172" t="s">
        <v>151</v>
      </c>
      <c r="J9" s="248">
        <f t="shared" si="1"/>
        <v>0</v>
      </c>
    </row>
    <row r="10" spans="1:10" ht="15" x14ac:dyDescent="0.2">
      <c r="A10" s="297" t="s">
        <v>553</v>
      </c>
      <c r="B10" s="251">
        <v>58</v>
      </c>
      <c r="C10" s="319">
        <f t="shared" si="2"/>
        <v>37.700000000000003</v>
      </c>
      <c r="D10" s="344">
        <f t="shared" si="3"/>
        <v>50</v>
      </c>
      <c r="E10" s="173">
        <f t="shared" si="4"/>
        <v>44326</v>
      </c>
      <c r="F10" s="173">
        <f t="shared" si="0"/>
        <v>44375</v>
      </c>
      <c r="G10" s="253">
        <v>25</v>
      </c>
      <c r="H10" s="253"/>
      <c r="I10" s="175" t="s">
        <v>151</v>
      </c>
      <c r="J10" s="257">
        <f t="shared" si="1"/>
        <v>0</v>
      </c>
    </row>
    <row r="11" spans="1:10" ht="15" x14ac:dyDescent="0.2">
      <c r="A11" s="302" t="s">
        <v>554</v>
      </c>
      <c r="B11" s="246">
        <v>1303</v>
      </c>
      <c r="C11" s="319">
        <f t="shared" si="2"/>
        <v>846.95</v>
      </c>
      <c r="D11" s="329">
        <f t="shared" si="3"/>
        <v>850</v>
      </c>
      <c r="E11" s="170">
        <f t="shared" si="4"/>
        <v>44376</v>
      </c>
      <c r="F11" s="170">
        <f t="shared" si="0"/>
        <v>45225</v>
      </c>
      <c r="G11" s="247">
        <v>25</v>
      </c>
      <c r="H11" s="247"/>
      <c r="I11" s="172" t="s">
        <v>151</v>
      </c>
      <c r="J11" s="248">
        <f t="shared" si="1"/>
        <v>0</v>
      </c>
    </row>
    <row r="12" spans="1:10" ht="15" x14ac:dyDescent="0.2">
      <c r="A12" s="299" t="s">
        <v>733</v>
      </c>
      <c r="B12" s="251">
        <v>150</v>
      </c>
      <c r="C12" s="319">
        <f t="shared" si="2"/>
        <v>97.5</v>
      </c>
      <c r="D12" s="344">
        <v>75</v>
      </c>
      <c r="E12" s="173">
        <f t="shared" si="4"/>
        <v>45226</v>
      </c>
      <c r="F12" s="173">
        <f t="shared" si="0"/>
        <v>45300</v>
      </c>
      <c r="G12" s="253">
        <v>25</v>
      </c>
      <c r="H12" s="253"/>
      <c r="I12" s="175" t="s">
        <v>151</v>
      </c>
      <c r="J12" s="257">
        <f t="shared" si="1"/>
        <v>0</v>
      </c>
    </row>
    <row r="13" spans="1:10" ht="15" x14ac:dyDescent="0.2">
      <c r="A13" s="301" t="s">
        <v>734</v>
      </c>
      <c r="B13" s="246">
        <v>2990</v>
      </c>
      <c r="C13" s="319">
        <f t="shared" si="2"/>
        <v>1943.5</v>
      </c>
      <c r="D13" s="329">
        <f t="shared" si="3"/>
        <v>1950</v>
      </c>
      <c r="E13" s="170">
        <f t="shared" si="4"/>
        <v>45301</v>
      </c>
      <c r="F13" s="170">
        <f t="shared" si="0"/>
        <v>47250</v>
      </c>
      <c r="G13" s="247">
        <v>25</v>
      </c>
      <c r="H13" s="247"/>
      <c r="I13" s="172" t="s">
        <v>151</v>
      </c>
      <c r="J13" s="248">
        <f t="shared" si="1"/>
        <v>0</v>
      </c>
    </row>
    <row r="14" spans="1:10" ht="15" x14ac:dyDescent="0.2">
      <c r="A14" s="299" t="s">
        <v>555</v>
      </c>
      <c r="B14" s="251">
        <v>46</v>
      </c>
      <c r="C14" s="319">
        <f t="shared" si="2"/>
        <v>29.900000000000002</v>
      </c>
      <c r="D14" s="344">
        <v>50</v>
      </c>
      <c r="E14" s="173">
        <f t="shared" si="4"/>
        <v>47251</v>
      </c>
      <c r="F14" s="173">
        <f t="shared" si="0"/>
        <v>47300</v>
      </c>
      <c r="G14" s="253">
        <v>25</v>
      </c>
      <c r="H14" s="253"/>
      <c r="I14" s="175" t="s">
        <v>151</v>
      </c>
      <c r="J14" s="257">
        <f t="shared" si="1"/>
        <v>0</v>
      </c>
    </row>
    <row r="15" spans="1:10" ht="15" x14ac:dyDescent="0.2">
      <c r="A15" s="301" t="s">
        <v>556</v>
      </c>
      <c r="B15" s="246">
        <v>3612</v>
      </c>
      <c r="C15" s="319">
        <f t="shared" si="2"/>
        <v>2347.8000000000002</v>
      </c>
      <c r="D15" s="329">
        <f t="shared" si="3"/>
        <v>2350</v>
      </c>
      <c r="E15" s="170">
        <f t="shared" si="4"/>
        <v>47301</v>
      </c>
      <c r="F15" s="170">
        <f t="shared" si="0"/>
        <v>49650</v>
      </c>
      <c r="G15" s="247">
        <v>25</v>
      </c>
      <c r="H15" s="247"/>
      <c r="I15" s="172" t="s">
        <v>151</v>
      </c>
      <c r="J15" s="248">
        <f t="shared" si="1"/>
        <v>0</v>
      </c>
    </row>
    <row r="16" spans="1:10" ht="15" x14ac:dyDescent="0.2">
      <c r="A16" s="299" t="s">
        <v>557</v>
      </c>
      <c r="B16" s="251">
        <v>3731</v>
      </c>
      <c r="C16" s="319">
        <f t="shared" si="2"/>
        <v>2425.15</v>
      </c>
      <c r="D16" s="344">
        <f t="shared" si="3"/>
        <v>2425</v>
      </c>
      <c r="E16" s="173">
        <f t="shared" si="4"/>
        <v>49651</v>
      </c>
      <c r="F16" s="173">
        <f t="shared" si="0"/>
        <v>52075</v>
      </c>
      <c r="G16" s="253">
        <v>25</v>
      </c>
      <c r="H16" s="253"/>
      <c r="I16" s="175" t="s">
        <v>151</v>
      </c>
      <c r="J16" s="257">
        <f t="shared" si="1"/>
        <v>0</v>
      </c>
    </row>
    <row r="17" spans="1:10" ht="15" x14ac:dyDescent="0.2">
      <c r="A17" s="301" t="s">
        <v>558</v>
      </c>
      <c r="B17" s="246">
        <v>123</v>
      </c>
      <c r="C17" s="319">
        <f t="shared" si="2"/>
        <v>79.95</v>
      </c>
      <c r="D17" s="329">
        <v>100</v>
      </c>
      <c r="E17" s="170">
        <f t="shared" si="4"/>
        <v>52076</v>
      </c>
      <c r="F17" s="170">
        <f t="shared" si="0"/>
        <v>52175</v>
      </c>
      <c r="G17" s="247">
        <v>25</v>
      </c>
      <c r="H17" s="247"/>
      <c r="I17" s="172" t="s">
        <v>151</v>
      </c>
      <c r="J17" s="248">
        <f t="shared" si="1"/>
        <v>0</v>
      </c>
    </row>
    <row r="18" spans="1:10" ht="15" x14ac:dyDescent="0.2">
      <c r="A18" s="299" t="s">
        <v>559</v>
      </c>
      <c r="B18" s="251">
        <v>545</v>
      </c>
      <c r="C18" s="319">
        <f t="shared" si="2"/>
        <v>354.25</v>
      </c>
      <c r="D18" s="344">
        <f t="shared" si="3"/>
        <v>350</v>
      </c>
      <c r="E18" s="173">
        <f t="shared" si="4"/>
        <v>52176</v>
      </c>
      <c r="F18" s="173">
        <f t="shared" si="0"/>
        <v>52525</v>
      </c>
      <c r="G18" s="253">
        <v>25</v>
      </c>
      <c r="H18" s="253"/>
      <c r="I18" s="175" t="s">
        <v>151</v>
      </c>
      <c r="J18" s="257">
        <f t="shared" si="1"/>
        <v>0</v>
      </c>
    </row>
    <row r="19" spans="1:10" ht="15.75" thickBot="1" x14ac:dyDescent="0.25">
      <c r="A19" s="305" t="s">
        <v>560</v>
      </c>
      <c r="B19" s="259">
        <v>504</v>
      </c>
      <c r="C19" s="321">
        <f t="shared" si="2"/>
        <v>327.60000000000002</v>
      </c>
      <c r="D19" s="335">
        <f t="shared" si="3"/>
        <v>325</v>
      </c>
      <c r="E19" s="260">
        <f t="shared" si="4"/>
        <v>52526</v>
      </c>
      <c r="F19" s="260">
        <f t="shared" si="0"/>
        <v>52850</v>
      </c>
      <c r="G19" s="258">
        <v>25</v>
      </c>
      <c r="H19" s="258"/>
      <c r="I19" s="261" t="s">
        <v>151</v>
      </c>
      <c r="J19" s="262">
        <v>0</v>
      </c>
    </row>
    <row r="20" spans="1:10" ht="15.75" x14ac:dyDescent="0.25">
      <c r="A20" s="7" t="s">
        <v>463</v>
      </c>
      <c r="B20" s="31">
        <f>SUM(B5:B19)</f>
        <v>15877</v>
      </c>
      <c r="C20" s="31"/>
      <c r="D20" s="28">
        <f>SUM(D5:D19)</f>
        <v>10350</v>
      </c>
      <c r="E20" s="17"/>
      <c r="F20" s="17"/>
      <c r="G20" s="12"/>
      <c r="H20" s="12"/>
      <c r="I20" s="13"/>
      <c r="J20" s="70"/>
    </row>
    <row r="21" spans="1:10" ht="15" x14ac:dyDescent="0.2">
      <c r="A21" s="12"/>
      <c r="B21" s="12"/>
      <c r="C21" s="12"/>
      <c r="D21" s="12"/>
      <c r="E21" s="17"/>
      <c r="F21" s="17"/>
      <c r="G21" s="12"/>
      <c r="H21" s="12"/>
      <c r="I21" s="13"/>
      <c r="J21" s="70"/>
    </row>
    <row r="22" spans="1:10" ht="16.5" thickBot="1" x14ac:dyDescent="0.3">
      <c r="A22" s="29" t="s">
        <v>6</v>
      </c>
      <c r="B22" s="12"/>
      <c r="C22" s="12"/>
      <c r="D22" s="12"/>
      <c r="E22" s="17"/>
      <c r="F22" s="17"/>
      <c r="G22" s="12"/>
      <c r="H22" s="12"/>
      <c r="I22" s="13"/>
      <c r="J22" s="70"/>
    </row>
    <row r="23" spans="1:10" ht="15.75" x14ac:dyDescent="0.25">
      <c r="A23" s="7" t="s">
        <v>93</v>
      </c>
      <c r="B23" s="12"/>
      <c r="C23" s="12"/>
      <c r="D23" s="12"/>
      <c r="E23" s="17"/>
      <c r="F23" s="17"/>
      <c r="G23" s="12"/>
      <c r="H23" s="12"/>
      <c r="I23" s="13"/>
      <c r="J23" s="70"/>
    </row>
    <row r="24" spans="1:10" ht="15" x14ac:dyDescent="0.2">
      <c r="A24" s="247" t="s">
        <v>8</v>
      </c>
      <c r="B24" s="247"/>
      <c r="C24" s="247"/>
      <c r="D24" s="247">
        <v>100</v>
      </c>
      <c r="E24" s="170">
        <f>SUM(F19+1)</f>
        <v>52851</v>
      </c>
      <c r="F24" s="170">
        <f t="shared" ref="F24:F59" si="5">SUM(E24+D24-1)</f>
        <v>52950</v>
      </c>
      <c r="G24" s="247">
        <v>10</v>
      </c>
      <c r="H24" s="247"/>
      <c r="I24" s="172" t="s">
        <v>150</v>
      </c>
      <c r="J24" s="248">
        <f t="shared" ref="J24:J29" si="6">MOD(D24,25)</f>
        <v>0</v>
      </c>
    </row>
    <row r="25" spans="1:10" ht="15" x14ac:dyDescent="0.2">
      <c r="A25" s="253" t="s">
        <v>9</v>
      </c>
      <c r="B25" s="253"/>
      <c r="C25" s="253"/>
      <c r="D25" s="253">
        <v>25</v>
      </c>
      <c r="E25" s="173">
        <f t="shared" ref="E25:E26" si="7">SUM(F24+1)</f>
        <v>52951</v>
      </c>
      <c r="F25" s="177">
        <f t="shared" si="5"/>
        <v>52975</v>
      </c>
      <c r="G25" s="253">
        <v>5</v>
      </c>
      <c r="H25" s="253"/>
      <c r="I25" s="175" t="s">
        <v>150</v>
      </c>
      <c r="J25" s="257">
        <f t="shared" si="6"/>
        <v>0</v>
      </c>
    </row>
    <row r="26" spans="1:10" ht="15" x14ac:dyDescent="0.2">
      <c r="A26" s="247" t="s">
        <v>145</v>
      </c>
      <c r="B26" s="247"/>
      <c r="C26" s="247"/>
      <c r="D26" s="247">
        <v>50</v>
      </c>
      <c r="E26" s="170">
        <f t="shared" si="7"/>
        <v>52976</v>
      </c>
      <c r="F26" s="170">
        <f>SUM(E26+D26-1)</f>
        <v>53025</v>
      </c>
      <c r="G26" s="247">
        <v>5</v>
      </c>
      <c r="H26" s="247"/>
      <c r="I26" s="172" t="s">
        <v>150</v>
      </c>
      <c r="J26" s="248">
        <f>MOD(D26,25)</f>
        <v>0</v>
      </c>
    </row>
    <row r="27" spans="1:10" ht="15" x14ac:dyDescent="0.2">
      <c r="A27" s="12"/>
      <c r="B27" s="12"/>
      <c r="C27" s="12"/>
      <c r="D27" s="12"/>
      <c r="E27" s="16"/>
      <c r="F27" s="16"/>
      <c r="G27" s="12"/>
      <c r="H27" s="12"/>
      <c r="I27" s="13"/>
      <c r="J27" s="69"/>
    </row>
    <row r="28" spans="1:10" ht="15.75" x14ac:dyDescent="0.25">
      <c r="A28" s="7" t="s">
        <v>444</v>
      </c>
      <c r="B28" s="12"/>
      <c r="C28" s="12"/>
      <c r="D28" s="12"/>
      <c r="E28" s="16"/>
      <c r="F28" s="16"/>
      <c r="G28" s="12"/>
      <c r="H28" s="12"/>
      <c r="I28" s="13"/>
      <c r="J28" s="69"/>
    </row>
    <row r="29" spans="1:10" ht="15" x14ac:dyDescent="0.2">
      <c r="A29" s="247" t="s">
        <v>442</v>
      </c>
      <c r="B29" s="247"/>
      <c r="C29" s="247"/>
      <c r="D29" s="247">
        <v>25</v>
      </c>
      <c r="E29" s="170">
        <f>SUM(F26+1)</f>
        <v>53026</v>
      </c>
      <c r="F29" s="170">
        <f t="shared" si="5"/>
        <v>53050</v>
      </c>
      <c r="G29" s="247">
        <v>5</v>
      </c>
      <c r="H29" s="247"/>
      <c r="I29" s="172" t="s">
        <v>443</v>
      </c>
      <c r="J29" s="248">
        <f t="shared" si="6"/>
        <v>0</v>
      </c>
    </row>
    <row r="30" spans="1:10" ht="15" x14ac:dyDescent="0.2">
      <c r="A30" s="12"/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.75" x14ac:dyDescent="0.25">
      <c r="A31" s="7" t="s">
        <v>94</v>
      </c>
      <c r="B31" s="12"/>
      <c r="C31" s="12"/>
      <c r="D31" s="12"/>
      <c r="E31" s="16"/>
      <c r="F31" s="16"/>
      <c r="G31" s="12"/>
      <c r="H31" s="12"/>
      <c r="I31" s="13"/>
      <c r="J31" s="70"/>
    </row>
    <row r="32" spans="1:10" ht="15" x14ac:dyDescent="0.2">
      <c r="A32" s="247" t="s">
        <v>10</v>
      </c>
      <c r="B32" s="247"/>
      <c r="C32" s="247"/>
      <c r="D32" s="247">
        <v>25</v>
      </c>
      <c r="E32" s="170">
        <f>SUM(F29+1)</f>
        <v>53051</v>
      </c>
      <c r="F32" s="170">
        <f t="shared" si="5"/>
        <v>53075</v>
      </c>
      <c r="G32" s="247">
        <v>5</v>
      </c>
      <c r="H32" s="247"/>
      <c r="I32" s="172" t="s">
        <v>152</v>
      </c>
      <c r="J32" s="248">
        <f>MOD(D32,25)</f>
        <v>0</v>
      </c>
    </row>
    <row r="33" spans="1:10" ht="15" x14ac:dyDescent="0.2">
      <c r="A33" s="12"/>
      <c r="B33" s="12"/>
      <c r="C33" s="12"/>
      <c r="D33" s="12"/>
      <c r="E33" s="16"/>
      <c r="F33" s="16"/>
      <c r="G33" s="12"/>
      <c r="H33" s="12"/>
      <c r="I33" s="13"/>
      <c r="J33" s="69"/>
    </row>
    <row r="34" spans="1:10" ht="15.75" x14ac:dyDescent="0.25">
      <c r="A34" s="7" t="s">
        <v>92</v>
      </c>
      <c r="B34" s="12"/>
      <c r="C34" s="12"/>
      <c r="D34" s="12"/>
      <c r="E34" s="16"/>
      <c r="F34" s="16"/>
      <c r="G34" s="12"/>
      <c r="H34" s="12"/>
      <c r="I34" s="13"/>
      <c r="J34" s="69"/>
    </row>
    <row r="35" spans="1:10" ht="15" x14ac:dyDescent="0.2">
      <c r="A35" s="247" t="s">
        <v>7</v>
      </c>
      <c r="B35" s="247"/>
      <c r="C35" s="247"/>
      <c r="D35" s="247">
        <v>150</v>
      </c>
      <c r="E35" s="170">
        <f>SUM(F32+1)</f>
        <v>53076</v>
      </c>
      <c r="F35" s="170">
        <f>SUM(E35+D35-1)</f>
        <v>53225</v>
      </c>
      <c r="G35" s="247">
        <v>25</v>
      </c>
      <c r="H35" s="247">
        <v>125</v>
      </c>
      <c r="I35" s="172" t="s">
        <v>151</v>
      </c>
      <c r="J35" s="248">
        <f>MOD(D35,25)</f>
        <v>0</v>
      </c>
    </row>
    <row r="36" spans="1:10" ht="15" x14ac:dyDescent="0.2">
      <c r="A36" s="253" t="s">
        <v>96</v>
      </c>
      <c r="B36" s="253"/>
      <c r="C36" s="253"/>
      <c r="D36" s="253">
        <v>75</v>
      </c>
      <c r="E36" s="173">
        <f>SUM(F35+1)</f>
        <v>53226</v>
      </c>
      <c r="F36" s="177">
        <f t="shared" ref="F36:F55" si="8">SUM(E36+D36-1)</f>
        <v>53300</v>
      </c>
      <c r="G36" s="253">
        <v>25</v>
      </c>
      <c r="H36" s="253"/>
      <c r="I36" s="175" t="s">
        <v>151</v>
      </c>
      <c r="J36" s="257">
        <f t="shared" ref="J36:J55" si="9">MOD(D36,25)</f>
        <v>0</v>
      </c>
    </row>
    <row r="37" spans="1:10" ht="15" x14ac:dyDescent="0.2">
      <c r="A37" s="247" t="s">
        <v>705</v>
      </c>
      <c r="B37" s="247"/>
      <c r="C37" s="247"/>
      <c r="D37" s="247">
        <v>100</v>
      </c>
      <c r="E37" s="170">
        <f t="shared" ref="E37:E54" si="10">SUM(F36+1)</f>
        <v>53301</v>
      </c>
      <c r="F37" s="170">
        <f t="shared" si="8"/>
        <v>53400</v>
      </c>
      <c r="G37" s="247">
        <v>5</v>
      </c>
      <c r="H37" s="247"/>
      <c r="I37" s="172" t="s">
        <v>151</v>
      </c>
      <c r="J37" s="248">
        <f t="shared" si="9"/>
        <v>0</v>
      </c>
    </row>
    <row r="38" spans="1:10" ht="15" x14ac:dyDescent="0.2">
      <c r="A38" s="252" t="s">
        <v>706</v>
      </c>
      <c r="B38" s="252"/>
      <c r="C38" s="252"/>
      <c r="D38" s="252">
        <v>225</v>
      </c>
      <c r="E38" s="177">
        <f t="shared" si="10"/>
        <v>53401</v>
      </c>
      <c r="F38" s="177">
        <f t="shared" si="8"/>
        <v>53625</v>
      </c>
      <c r="G38" s="252">
        <v>5</v>
      </c>
      <c r="H38" s="252"/>
      <c r="I38" s="179" t="s">
        <v>151</v>
      </c>
      <c r="J38" s="254">
        <f t="shared" si="9"/>
        <v>0</v>
      </c>
    </row>
    <row r="39" spans="1:10" ht="15" x14ac:dyDescent="0.2">
      <c r="A39" s="247" t="s">
        <v>707</v>
      </c>
      <c r="B39" s="247"/>
      <c r="C39" s="247"/>
      <c r="D39" s="247">
        <v>50</v>
      </c>
      <c r="E39" s="170">
        <f t="shared" si="10"/>
        <v>53626</v>
      </c>
      <c r="F39" s="170">
        <f t="shared" si="8"/>
        <v>53675</v>
      </c>
      <c r="G39" s="247">
        <v>5</v>
      </c>
      <c r="H39" s="247"/>
      <c r="I39" s="172" t="s">
        <v>151</v>
      </c>
      <c r="J39" s="248">
        <f t="shared" si="9"/>
        <v>0</v>
      </c>
    </row>
    <row r="40" spans="1:10" ht="15" x14ac:dyDescent="0.2">
      <c r="A40" s="252" t="s">
        <v>708</v>
      </c>
      <c r="B40" s="252"/>
      <c r="C40" s="252"/>
      <c r="D40" s="252">
        <v>100</v>
      </c>
      <c r="E40" s="177">
        <f t="shared" si="10"/>
        <v>53676</v>
      </c>
      <c r="F40" s="177">
        <f t="shared" si="8"/>
        <v>53775</v>
      </c>
      <c r="G40" s="252">
        <v>5</v>
      </c>
      <c r="H40" s="252"/>
      <c r="I40" s="179" t="s">
        <v>151</v>
      </c>
      <c r="J40" s="254">
        <f t="shared" si="9"/>
        <v>0</v>
      </c>
    </row>
    <row r="41" spans="1:10" ht="15" x14ac:dyDescent="0.2">
      <c r="A41" s="247" t="s">
        <v>709</v>
      </c>
      <c r="B41" s="247"/>
      <c r="C41" s="247"/>
      <c r="D41" s="247">
        <v>100</v>
      </c>
      <c r="E41" s="170">
        <f t="shared" si="10"/>
        <v>53776</v>
      </c>
      <c r="F41" s="170">
        <f t="shared" si="8"/>
        <v>53875</v>
      </c>
      <c r="G41" s="247">
        <v>5</v>
      </c>
      <c r="H41" s="247"/>
      <c r="I41" s="172" t="s">
        <v>151</v>
      </c>
      <c r="J41" s="248">
        <f t="shared" si="9"/>
        <v>0</v>
      </c>
    </row>
    <row r="42" spans="1:10" ht="15" x14ac:dyDescent="0.2">
      <c r="A42" s="252" t="s">
        <v>710</v>
      </c>
      <c r="B42" s="252"/>
      <c r="C42" s="252"/>
      <c r="D42" s="252">
        <v>50</v>
      </c>
      <c r="E42" s="177">
        <f t="shared" si="10"/>
        <v>53876</v>
      </c>
      <c r="F42" s="177">
        <f t="shared" si="8"/>
        <v>53925</v>
      </c>
      <c r="G42" s="252">
        <v>5</v>
      </c>
      <c r="H42" s="252"/>
      <c r="I42" s="179" t="s">
        <v>151</v>
      </c>
      <c r="J42" s="254">
        <f t="shared" si="9"/>
        <v>0</v>
      </c>
    </row>
    <row r="43" spans="1:10" ht="15" x14ac:dyDescent="0.2">
      <c r="A43" s="247" t="s">
        <v>711</v>
      </c>
      <c r="B43" s="247"/>
      <c r="C43" s="247"/>
      <c r="D43" s="247">
        <v>75</v>
      </c>
      <c r="E43" s="170">
        <f t="shared" si="10"/>
        <v>53926</v>
      </c>
      <c r="F43" s="170">
        <f t="shared" si="8"/>
        <v>54000</v>
      </c>
      <c r="G43" s="247">
        <v>5</v>
      </c>
      <c r="H43" s="247"/>
      <c r="I43" s="172" t="s">
        <v>151</v>
      </c>
      <c r="J43" s="248">
        <f t="shared" si="9"/>
        <v>0</v>
      </c>
    </row>
    <row r="44" spans="1:10" ht="15" x14ac:dyDescent="0.2">
      <c r="A44" s="252" t="s">
        <v>712</v>
      </c>
      <c r="B44" s="252"/>
      <c r="C44" s="252"/>
      <c r="D44" s="252">
        <v>50</v>
      </c>
      <c r="E44" s="177">
        <f t="shared" si="10"/>
        <v>54001</v>
      </c>
      <c r="F44" s="177">
        <f t="shared" si="8"/>
        <v>54050</v>
      </c>
      <c r="G44" s="252">
        <v>5</v>
      </c>
      <c r="H44" s="252"/>
      <c r="I44" s="179" t="s">
        <v>151</v>
      </c>
      <c r="J44" s="254">
        <f t="shared" si="9"/>
        <v>0</v>
      </c>
    </row>
    <row r="45" spans="1:10" ht="15" x14ac:dyDescent="0.2">
      <c r="A45" s="247" t="s">
        <v>713</v>
      </c>
      <c r="B45" s="247"/>
      <c r="C45" s="247"/>
      <c r="D45" s="247">
        <v>75</v>
      </c>
      <c r="E45" s="170">
        <f t="shared" si="10"/>
        <v>54051</v>
      </c>
      <c r="F45" s="170">
        <f t="shared" si="8"/>
        <v>54125</v>
      </c>
      <c r="G45" s="247">
        <v>5</v>
      </c>
      <c r="H45" s="247"/>
      <c r="I45" s="172" t="s">
        <v>151</v>
      </c>
      <c r="J45" s="248">
        <f t="shared" si="9"/>
        <v>0</v>
      </c>
    </row>
    <row r="46" spans="1:10" ht="15" x14ac:dyDescent="0.2">
      <c r="A46" s="252" t="s">
        <v>714</v>
      </c>
      <c r="B46" s="252"/>
      <c r="C46" s="252"/>
      <c r="D46" s="252">
        <v>75</v>
      </c>
      <c r="E46" s="177">
        <f t="shared" si="10"/>
        <v>54126</v>
      </c>
      <c r="F46" s="177">
        <f t="shared" si="8"/>
        <v>54200</v>
      </c>
      <c r="G46" s="252">
        <v>5</v>
      </c>
      <c r="H46" s="252"/>
      <c r="I46" s="179" t="s">
        <v>151</v>
      </c>
      <c r="J46" s="254">
        <f t="shared" si="9"/>
        <v>0</v>
      </c>
    </row>
    <row r="47" spans="1:10" ht="15" x14ac:dyDescent="0.2">
      <c r="A47" s="247" t="s">
        <v>715</v>
      </c>
      <c r="B47" s="247"/>
      <c r="C47" s="247"/>
      <c r="D47" s="247">
        <v>50</v>
      </c>
      <c r="E47" s="170">
        <f t="shared" si="10"/>
        <v>54201</v>
      </c>
      <c r="F47" s="170">
        <f t="shared" si="8"/>
        <v>54250</v>
      </c>
      <c r="G47" s="247">
        <v>5</v>
      </c>
      <c r="H47" s="247"/>
      <c r="I47" s="172" t="s">
        <v>151</v>
      </c>
      <c r="J47" s="248">
        <f t="shared" si="9"/>
        <v>0</v>
      </c>
    </row>
    <row r="48" spans="1:10" ht="15" x14ac:dyDescent="0.2">
      <c r="A48" s="252" t="s">
        <v>716</v>
      </c>
      <c r="B48" s="252"/>
      <c r="C48" s="252"/>
      <c r="D48" s="252">
        <v>550</v>
      </c>
      <c r="E48" s="177">
        <f t="shared" si="10"/>
        <v>54251</v>
      </c>
      <c r="F48" s="177">
        <f t="shared" si="8"/>
        <v>54800</v>
      </c>
      <c r="G48" s="252">
        <v>25</v>
      </c>
      <c r="H48" s="252"/>
      <c r="I48" s="179" t="s">
        <v>151</v>
      </c>
      <c r="J48" s="254">
        <f t="shared" si="9"/>
        <v>0</v>
      </c>
    </row>
    <row r="49" spans="1:10" ht="15" x14ac:dyDescent="0.2">
      <c r="A49" s="247" t="s">
        <v>717</v>
      </c>
      <c r="B49" s="247"/>
      <c r="C49" s="247"/>
      <c r="D49" s="247">
        <v>75</v>
      </c>
      <c r="E49" s="170">
        <f t="shared" si="10"/>
        <v>54801</v>
      </c>
      <c r="F49" s="170">
        <f t="shared" si="8"/>
        <v>54875</v>
      </c>
      <c r="G49" s="247">
        <v>5</v>
      </c>
      <c r="H49" s="247"/>
      <c r="I49" s="172" t="s">
        <v>151</v>
      </c>
      <c r="J49" s="248">
        <f t="shared" si="9"/>
        <v>0</v>
      </c>
    </row>
    <row r="50" spans="1:10" ht="15" x14ac:dyDescent="0.2">
      <c r="A50" s="247" t="s">
        <v>878</v>
      </c>
      <c r="B50" s="247"/>
      <c r="C50" s="247"/>
      <c r="D50" s="247">
        <v>75</v>
      </c>
      <c r="E50" s="170">
        <f t="shared" si="10"/>
        <v>54876</v>
      </c>
      <c r="F50" s="170">
        <f t="shared" si="8"/>
        <v>54950</v>
      </c>
      <c r="G50" s="247">
        <v>10</v>
      </c>
      <c r="H50" s="247"/>
      <c r="I50" s="172" t="s">
        <v>151</v>
      </c>
      <c r="J50" s="248">
        <f t="shared" si="9"/>
        <v>0</v>
      </c>
    </row>
    <row r="51" spans="1:10" ht="15" x14ac:dyDescent="0.2">
      <c r="A51" s="252" t="s">
        <v>718</v>
      </c>
      <c r="B51" s="252"/>
      <c r="C51" s="252"/>
      <c r="D51" s="252">
        <v>1000</v>
      </c>
      <c r="E51" s="177">
        <f>SUM(F50+1)</f>
        <v>54951</v>
      </c>
      <c r="F51" s="177">
        <f t="shared" si="8"/>
        <v>55950</v>
      </c>
      <c r="G51" s="252">
        <v>50</v>
      </c>
      <c r="H51" s="252"/>
      <c r="I51" s="179" t="s">
        <v>151</v>
      </c>
      <c r="J51" s="254">
        <f t="shared" si="9"/>
        <v>0</v>
      </c>
    </row>
    <row r="52" spans="1:10" ht="15" x14ac:dyDescent="0.2">
      <c r="A52" s="247" t="s">
        <v>719</v>
      </c>
      <c r="B52" s="247"/>
      <c r="C52" s="247"/>
      <c r="D52" s="247">
        <v>75</v>
      </c>
      <c r="E52" s="170">
        <f t="shared" si="10"/>
        <v>55951</v>
      </c>
      <c r="F52" s="170">
        <f t="shared" si="8"/>
        <v>56025</v>
      </c>
      <c r="G52" s="247">
        <v>25</v>
      </c>
      <c r="H52" s="247"/>
      <c r="I52" s="172" t="s">
        <v>151</v>
      </c>
      <c r="J52" s="248">
        <f t="shared" si="9"/>
        <v>0</v>
      </c>
    </row>
    <row r="53" spans="1:10" ht="15" x14ac:dyDescent="0.2">
      <c r="A53" s="252" t="s">
        <v>720</v>
      </c>
      <c r="B53" s="252"/>
      <c r="C53" s="252"/>
      <c r="D53" s="252">
        <v>75</v>
      </c>
      <c r="E53" s="177">
        <f t="shared" si="10"/>
        <v>56026</v>
      </c>
      <c r="F53" s="177">
        <f t="shared" si="8"/>
        <v>56100</v>
      </c>
      <c r="G53" s="252">
        <v>10</v>
      </c>
      <c r="H53" s="252"/>
      <c r="I53" s="179" t="s">
        <v>151</v>
      </c>
      <c r="J53" s="254">
        <f t="shared" si="9"/>
        <v>0</v>
      </c>
    </row>
    <row r="54" spans="1:10" ht="15" x14ac:dyDescent="0.2">
      <c r="A54" s="247" t="s">
        <v>721</v>
      </c>
      <c r="B54" s="247"/>
      <c r="C54" s="247"/>
      <c r="D54" s="247">
        <v>75</v>
      </c>
      <c r="E54" s="170">
        <f t="shared" si="10"/>
        <v>56101</v>
      </c>
      <c r="F54" s="170">
        <f t="shared" si="8"/>
        <v>56175</v>
      </c>
      <c r="G54" s="247">
        <v>10</v>
      </c>
      <c r="H54" s="247"/>
      <c r="I54" s="172" t="s">
        <v>151</v>
      </c>
      <c r="J54" s="248">
        <f t="shared" si="9"/>
        <v>0</v>
      </c>
    </row>
    <row r="55" spans="1:10" ht="15" x14ac:dyDescent="0.2">
      <c r="A55" s="252" t="s">
        <v>722</v>
      </c>
      <c r="B55" s="252"/>
      <c r="C55" s="252"/>
      <c r="D55" s="252">
        <v>75</v>
      </c>
      <c r="E55" s="177">
        <f>SUM(F54+1)</f>
        <v>56176</v>
      </c>
      <c r="F55" s="177">
        <f t="shared" si="8"/>
        <v>56250</v>
      </c>
      <c r="G55" s="252">
        <v>10</v>
      </c>
      <c r="H55" s="252"/>
      <c r="I55" s="179" t="s">
        <v>151</v>
      </c>
      <c r="J55" s="254">
        <f t="shared" si="9"/>
        <v>0</v>
      </c>
    </row>
    <row r="56" spans="1:10" ht="15" x14ac:dyDescent="0.2">
      <c r="A56" s="12"/>
      <c r="B56" s="12"/>
      <c r="C56" s="12"/>
      <c r="D56" s="12"/>
      <c r="E56" s="16"/>
      <c r="F56" s="16"/>
      <c r="G56" s="12"/>
      <c r="H56" s="12"/>
      <c r="I56" s="13"/>
      <c r="J56" s="70"/>
    </row>
    <row r="57" spans="1:10" ht="15.75" x14ac:dyDescent="0.25">
      <c r="A57" s="7" t="s">
        <v>95</v>
      </c>
      <c r="B57" s="12"/>
      <c r="C57" s="12"/>
      <c r="D57" s="12"/>
      <c r="E57" s="16"/>
      <c r="F57" s="16"/>
      <c r="G57" s="12"/>
      <c r="H57" s="12"/>
      <c r="I57" s="13"/>
      <c r="J57" s="70"/>
    </row>
    <row r="58" spans="1:10" ht="15" x14ac:dyDescent="0.2">
      <c r="A58" s="247" t="s">
        <v>11</v>
      </c>
      <c r="B58" s="247"/>
      <c r="C58" s="247"/>
      <c r="D58" s="247">
        <v>25</v>
      </c>
      <c r="E58" s="170">
        <f>SUM(F55+1)</f>
        <v>56251</v>
      </c>
      <c r="F58" s="170">
        <f t="shared" si="5"/>
        <v>56275</v>
      </c>
      <c r="G58" s="247">
        <v>5</v>
      </c>
      <c r="H58" s="247"/>
      <c r="I58" s="172" t="s">
        <v>153</v>
      </c>
      <c r="J58" s="248">
        <f>MOD(D58,25)</f>
        <v>0</v>
      </c>
    </row>
    <row r="59" spans="1:10" ht="15.75" thickBot="1" x14ac:dyDescent="0.25">
      <c r="A59" s="278" t="s">
        <v>12</v>
      </c>
      <c r="B59" s="278"/>
      <c r="C59" s="278"/>
      <c r="D59" s="278">
        <v>25</v>
      </c>
      <c r="E59" s="188">
        <f>SUM(F58+1)</f>
        <v>56276</v>
      </c>
      <c r="F59" s="188">
        <f t="shared" si="5"/>
        <v>56300</v>
      </c>
      <c r="G59" s="278">
        <v>5</v>
      </c>
      <c r="H59" s="278"/>
      <c r="I59" s="190" t="s">
        <v>153</v>
      </c>
      <c r="J59" s="279">
        <f>MOD(D59,25)</f>
        <v>0</v>
      </c>
    </row>
    <row r="60" spans="1:10" ht="15.75" x14ac:dyDescent="0.25">
      <c r="A60" s="74" t="s">
        <v>464</v>
      </c>
      <c r="B60" s="68"/>
      <c r="C60" s="68"/>
      <c r="D60" s="336">
        <f>SUM(D24:D59)</f>
        <v>3450</v>
      </c>
      <c r="E60" s="75"/>
      <c r="F60" s="75"/>
      <c r="G60" s="75"/>
      <c r="H60" s="75"/>
      <c r="I60" s="76"/>
      <c r="J60" s="77"/>
    </row>
    <row r="61" spans="1:10" ht="16.5" thickBot="1" x14ac:dyDescent="0.3">
      <c r="A61" s="32"/>
      <c r="B61" s="17"/>
      <c r="C61" s="17"/>
      <c r="D61" s="28"/>
      <c r="E61" s="17"/>
      <c r="F61" s="17"/>
      <c r="G61" s="17"/>
      <c r="H61" s="17"/>
      <c r="I61" s="20"/>
      <c r="J61" s="70"/>
    </row>
    <row r="62" spans="1:10" ht="16.5" thickBot="1" x14ac:dyDescent="0.3">
      <c r="A62" s="83" t="s">
        <v>310</v>
      </c>
      <c r="B62" s="84"/>
      <c r="C62" s="84"/>
      <c r="D62" s="337">
        <f>D20+D60</f>
        <v>13800</v>
      </c>
      <c r="E62" s="84"/>
      <c r="F62" s="84"/>
      <c r="G62" s="85">
        <f>SUM(G5:G59)</f>
        <v>665</v>
      </c>
      <c r="H62" s="85">
        <f>SUM(H5:H59)</f>
        <v>125</v>
      </c>
      <c r="I62" s="101"/>
      <c r="J62" s="93">
        <f>SUM(J5:J59)</f>
        <v>0</v>
      </c>
    </row>
    <row r="63" spans="1:10" x14ac:dyDescent="0.2">
      <c r="A63" s="11"/>
      <c r="B63" s="11"/>
      <c r="C63" s="11"/>
      <c r="E63" s="11"/>
      <c r="F63" s="11"/>
      <c r="G63" s="11"/>
      <c r="H63" s="11"/>
      <c r="I63" s="43"/>
      <c r="J63" s="11"/>
    </row>
    <row r="64" spans="1:10" x14ac:dyDescent="0.2">
      <c r="A64" s="11"/>
      <c r="B64" s="11"/>
      <c r="C64" s="11"/>
      <c r="E64" s="11"/>
      <c r="F64" s="11"/>
      <c r="G64" s="11"/>
      <c r="H64" s="11"/>
      <c r="I64" s="43"/>
      <c r="J64" s="11"/>
    </row>
    <row r="65" spans="1:10" ht="15" x14ac:dyDescent="0.2">
      <c r="A65" s="17" t="s">
        <v>140</v>
      </c>
      <c r="B65" s="11"/>
      <c r="C65" s="11"/>
      <c r="D65" s="24">
        <f>F59-E5+1</f>
        <v>13800</v>
      </c>
      <c r="E65" s="11"/>
      <c r="F65" s="11"/>
      <c r="G65" s="11"/>
      <c r="H65" s="11"/>
      <c r="I65" s="43"/>
      <c r="J65" s="11"/>
    </row>
  </sheetData>
  <sheetProtection sheet="1" selectLockedCells="1"/>
  <mergeCells count="2">
    <mergeCell ref="E3:F3"/>
    <mergeCell ref="H1:I1"/>
  </mergeCells>
  <phoneticPr fontId="0" type="noConversion"/>
  <conditionalFormatting sqref="D5:D19">
    <cfRule type="cellIs" dxfId="120" priority="1" operator="equal">
      <formula>0</formula>
    </cfRule>
  </conditionalFormatting>
  <conditionalFormatting sqref="D24:D26 D29 D32 D35:D55 D58:D59">
    <cfRule type="cellIs" dxfId="119" priority="3" operator="equal">
      <formula>0</formula>
    </cfRule>
    <cfRule type="expression" dxfId="118" priority="4">
      <formula>"• =MOD(ROW(),2)=0"</formula>
    </cfRule>
  </conditionalFormatting>
  <conditionalFormatting sqref="G5:H19 G24:H26 G29:H29 G32:H32 G35:H55 G58:H59">
    <cfRule type="cellIs" dxfId="117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45"/>
  <sheetViews>
    <sheetView view="pageLayout" zoomScaleNormal="75" workbookViewId="0">
      <selection activeCell="H6" sqref="H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14062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Totals!A7</f>
        <v>812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99" t="s">
        <v>561</v>
      </c>
      <c r="B5" s="251">
        <v>2033</v>
      </c>
      <c r="C5" s="322">
        <f>SUM(B5*0.65)</f>
        <v>1321.45</v>
      </c>
      <c r="D5" s="330">
        <f>MROUND(C5, 25)</f>
        <v>1325</v>
      </c>
      <c r="E5" s="173">
        <f>SUM('Dist 2'!F59,1)</f>
        <v>56301</v>
      </c>
      <c r="F5" s="173">
        <f t="shared" ref="F5:F14" si="0">SUM(E5+D5-1)</f>
        <v>57625</v>
      </c>
      <c r="G5" s="253">
        <v>25</v>
      </c>
      <c r="H5" s="253"/>
      <c r="I5" s="175" t="s">
        <v>151</v>
      </c>
      <c r="J5" s="257">
        <f t="shared" ref="J5:J14" si="1">MOD(D5,25)</f>
        <v>0</v>
      </c>
    </row>
    <row r="6" spans="1:10" ht="15" x14ac:dyDescent="0.2">
      <c r="A6" s="302" t="s">
        <v>562</v>
      </c>
      <c r="B6" s="246">
        <v>1385</v>
      </c>
      <c r="C6" s="322">
        <f t="shared" ref="C6:C14" si="2">SUM(B6*0.65)</f>
        <v>900.25</v>
      </c>
      <c r="D6" s="329">
        <f t="shared" ref="D6:D14" si="3">MROUND(C6, 25)</f>
        <v>900</v>
      </c>
      <c r="E6" s="173">
        <f>SUM(F5+1)</f>
        <v>57626</v>
      </c>
      <c r="F6" s="173">
        <f t="shared" si="0"/>
        <v>58525</v>
      </c>
      <c r="G6" s="247">
        <v>25</v>
      </c>
      <c r="H6" s="247"/>
      <c r="I6" s="172" t="s">
        <v>151</v>
      </c>
      <c r="J6" s="248">
        <f t="shared" si="1"/>
        <v>0</v>
      </c>
    </row>
    <row r="7" spans="1:10" ht="15" x14ac:dyDescent="0.2">
      <c r="A7" s="310" t="s">
        <v>563</v>
      </c>
      <c r="B7" s="251">
        <v>2269</v>
      </c>
      <c r="C7" s="322">
        <f t="shared" si="2"/>
        <v>1474.8500000000001</v>
      </c>
      <c r="D7" s="330">
        <f t="shared" si="3"/>
        <v>1475</v>
      </c>
      <c r="E7" s="173">
        <f t="shared" ref="E7:E14" si="4">SUM(F6+1)</f>
        <v>58526</v>
      </c>
      <c r="F7" s="173">
        <f t="shared" si="0"/>
        <v>60000</v>
      </c>
      <c r="G7" s="253">
        <v>25</v>
      </c>
      <c r="H7" s="253"/>
      <c r="I7" s="175" t="s">
        <v>151</v>
      </c>
      <c r="J7" s="257">
        <f t="shared" si="1"/>
        <v>0</v>
      </c>
    </row>
    <row r="8" spans="1:10" ht="15" x14ac:dyDescent="0.2">
      <c r="A8" s="302" t="s">
        <v>564</v>
      </c>
      <c r="B8" s="246">
        <v>3292</v>
      </c>
      <c r="C8" s="322">
        <f t="shared" si="2"/>
        <v>2139.8000000000002</v>
      </c>
      <c r="D8" s="329">
        <f t="shared" si="3"/>
        <v>2150</v>
      </c>
      <c r="E8" s="173">
        <f t="shared" si="4"/>
        <v>60001</v>
      </c>
      <c r="F8" s="173">
        <f t="shared" si="0"/>
        <v>62150</v>
      </c>
      <c r="G8" s="247">
        <v>25</v>
      </c>
      <c r="H8" s="247"/>
      <c r="I8" s="172" t="s">
        <v>151</v>
      </c>
      <c r="J8" s="248">
        <f t="shared" si="1"/>
        <v>0</v>
      </c>
    </row>
    <row r="9" spans="1:10" ht="15" x14ac:dyDescent="0.2">
      <c r="A9" s="299" t="s">
        <v>565</v>
      </c>
      <c r="B9" s="251">
        <v>3458</v>
      </c>
      <c r="C9" s="322">
        <f t="shared" si="2"/>
        <v>2247.7000000000003</v>
      </c>
      <c r="D9" s="330">
        <f t="shared" si="3"/>
        <v>2250</v>
      </c>
      <c r="E9" s="173">
        <f t="shared" si="4"/>
        <v>62151</v>
      </c>
      <c r="F9" s="173">
        <f t="shared" si="0"/>
        <v>64400</v>
      </c>
      <c r="G9" s="253">
        <v>25</v>
      </c>
      <c r="H9" s="253"/>
      <c r="I9" s="175" t="s">
        <v>151</v>
      </c>
      <c r="J9" s="257">
        <f t="shared" si="1"/>
        <v>0</v>
      </c>
    </row>
    <row r="10" spans="1:10" ht="15" x14ac:dyDescent="0.2">
      <c r="A10" s="302" t="s">
        <v>566</v>
      </c>
      <c r="B10" s="246">
        <v>573</v>
      </c>
      <c r="C10" s="322">
        <f t="shared" si="2"/>
        <v>372.45</v>
      </c>
      <c r="D10" s="329">
        <f t="shared" si="3"/>
        <v>375</v>
      </c>
      <c r="E10" s="173">
        <f t="shared" si="4"/>
        <v>64401</v>
      </c>
      <c r="F10" s="173">
        <f t="shared" si="0"/>
        <v>64775</v>
      </c>
      <c r="G10" s="247">
        <v>25</v>
      </c>
      <c r="H10" s="247"/>
      <c r="I10" s="172" t="s">
        <v>151</v>
      </c>
      <c r="J10" s="248">
        <v>0</v>
      </c>
    </row>
    <row r="11" spans="1:10" ht="15" x14ac:dyDescent="0.2">
      <c r="A11" s="310" t="s">
        <v>567</v>
      </c>
      <c r="B11" s="251">
        <v>2090</v>
      </c>
      <c r="C11" s="322">
        <f t="shared" si="2"/>
        <v>1358.5</v>
      </c>
      <c r="D11" s="330">
        <f t="shared" si="3"/>
        <v>1350</v>
      </c>
      <c r="E11" s="173">
        <f t="shared" si="4"/>
        <v>64776</v>
      </c>
      <c r="F11" s="173">
        <f t="shared" si="0"/>
        <v>66125</v>
      </c>
      <c r="G11" s="253">
        <v>25</v>
      </c>
      <c r="H11" s="253"/>
      <c r="I11" s="175" t="s">
        <v>151</v>
      </c>
      <c r="J11" s="257">
        <v>0</v>
      </c>
    </row>
    <row r="12" spans="1:10" ht="15" x14ac:dyDescent="0.2">
      <c r="A12" s="302" t="s">
        <v>568</v>
      </c>
      <c r="B12" s="246">
        <v>309</v>
      </c>
      <c r="C12" s="322">
        <f t="shared" si="2"/>
        <v>200.85</v>
      </c>
      <c r="D12" s="329">
        <f t="shared" si="3"/>
        <v>200</v>
      </c>
      <c r="E12" s="173">
        <f t="shared" si="4"/>
        <v>66126</v>
      </c>
      <c r="F12" s="173">
        <f t="shared" si="0"/>
        <v>66325</v>
      </c>
      <c r="G12" s="247">
        <v>25</v>
      </c>
      <c r="H12" s="247"/>
      <c r="I12" s="172" t="s">
        <v>151</v>
      </c>
      <c r="J12" s="248">
        <v>0</v>
      </c>
    </row>
    <row r="13" spans="1:10" ht="15" x14ac:dyDescent="0.2">
      <c r="A13" s="310" t="s">
        <v>569</v>
      </c>
      <c r="B13" s="251">
        <v>69</v>
      </c>
      <c r="C13" s="322">
        <f t="shared" si="2"/>
        <v>44.85</v>
      </c>
      <c r="D13" s="330">
        <v>75</v>
      </c>
      <c r="E13" s="173">
        <f t="shared" si="4"/>
        <v>66326</v>
      </c>
      <c r="F13" s="173">
        <f t="shared" si="0"/>
        <v>66400</v>
      </c>
      <c r="G13" s="253">
        <v>25</v>
      </c>
      <c r="H13" s="253"/>
      <c r="I13" s="175" t="s">
        <v>151</v>
      </c>
      <c r="J13" s="257">
        <v>0</v>
      </c>
    </row>
    <row r="14" spans="1:10" ht="15.75" thickBot="1" x14ac:dyDescent="0.25">
      <c r="A14" s="305" t="s">
        <v>570</v>
      </c>
      <c r="B14" s="259">
        <v>1165</v>
      </c>
      <c r="C14" s="323">
        <f t="shared" si="2"/>
        <v>757.25</v>
      </c>
      <c r="D14" s="335">
        <f t="shared" si="3"/>
        <v>750</v>
      </c>
      <c r="E14" s="188">
        <f t="shared" si="4"/>
        <v>66401</v>
      </c>
      <c r="F14" s="188">
        <f t="shared" si="0"/>
        <v>67150</v>
      </c>
      <c r="G14" s="258">
        <v>25</v>
      </c>
      <c r="H14" s="258"/>
      <c r="I14" s="261" t="s">
        <v>151</v>
      </c>
      <c r="J14" s="262">
        <f t="shared" si="1"/>
        <v>0</v>
      </c>
    </row>
    <row r="15" spans="1:10" ht="15.75" x14ac:dyDescent="0.25">
      <c r="A15" s="7" t="s">
        <v>465</v>
      </c>
      <c r="B15" s="31">
        <f>SUM(B5:B14)</f>
        <v>16643</v>
      </c>
      <c r="C15" s="31"/>
      <c r="D15" s="28">
        <f>SUM(D5:D14)</f>
        <v>10850</v>
      </c>
      <c r="E15" s="17"/>
      <c r="F15" s="17"/>
      <c r="G15" s="12"/>
      <c r="H15" s="12"/>
      <c r="I15" s="13"/>
      <c r="J15" s="70"/>
    </row>
    <row r="16" spans="1:10" ht="15" x14ac:dyDescent="0.2">
      <c r="A16" s="12"/>
      <c r="B16" s="12"/>
      <c r="C16" s="12"/>
      <c r="D16" s="12"/>
      <c r="E16" s="17"/>
      <c r="F16" s="17"/>
      <c r="G16" s="12"/>
      <c r="H16" s="12"/>
      <c r="I16" s="13"/>
      <c r="J16" s="70"/>
    </row>
    <row r="17" spans="1:10" ht="16.5" thickBot="1" x14ac:dyDescent="0.3">
      <c r="A17" s="29" t="s">
        <v>6</v>
      </c>
      <c r="B17" s="12"/>
      <c r="C17" s="12"/>
      <c r="D17" s="12"/>
      <c r="E17" s="17"/>
      <c r="F17" s="17"/>
      <c r="G17" s="12"/>
      <c r="H17" s="12"/>
      <c r="I17" s="13"/>
      <c r="J17" s="70"/>
    </row>
    <row r="18" spans="1:10" ht="15.75" x14ac:dyDescent="0.25">
      <c r="A18" s="7" t="s">
        <v>93</v>
      </c>
      <c r="B18" s="12"/>
      <c r="C18" s="12"/>
      <c r="D18" s="12"/>
      <c r="E18" s="17"/>
      <c r="F18" s="17"/>
      <c r="G18" s="12"/>
      <c r="H18" s="12"/>
      <c r="I18" s="13"/>
      <c r="J18" s="70"/>
    </row>
    <row r="19" spans="1:10" ht="15" x14ac:dyDescent="0.2">
      <c r="A19" s="247" t="s">
        <v>8</v>
      </c>
      <c r="B19" s="247"/>
      <c r="C19" s="247"/>
      <c r="D19" s="247">
        <v>100</v>
      </c>
      <c r="E19" s="170">
        <f>SUM(F14+1)</f>
        <v>67151</v>
      </c>
      <c r="F19" s="170">
        <f>SUM(E19+D19-1)</f>
        <v>67250</v>
      </c>
      <c r="G19" s="247">
        <v>10</v>
      </c>
      <c r="H19" s="247"/>
      <c r="I19" s="172" t="s">
        <v>150</v>
      </c>
      <c r="J19" s="248">
        <f t="shared" ref="J19:J27" si="5">MOD(D19,25)</f>
        <v>0</v>
      </c>
    </row>
    <row r="20" spans="1:10" ht="15" x14ac:dyDescent="0.2">
      <c r="A20" s="253" t="s">
        <v>9</v>
      </c>
      <c r="B20" s="253"/>
      <c r="C20" s="253"/>
      <c r="D20" s="253">
        <v>25</v>
      </c>
      <c r="E20" s="173">
        <f t="shared" ref="E20:E21" si="6">SUM(F19+1)</f>
        <v>67251</v>
      </c>
      <c r="F20" s="173">
        <f>SUM(E20+D20-1)</f>
        <v>67275</v>
      </c>
      <c r="G20" s="253">
        <v>5</v>
      </c>
      <c r="H20" s="253"/>
      <c r="I20" s="175" t="s">
        <v>150</v>
      </c>
      <c r="J20" s="257">
        <f t="shared" si="5"/>
        <v>0</v>
      </c>
    </row>
    <row r="21" spans="1:10" ht="15" x14ac:dyDescent="0.2">
      <c r="A21" s="247" t="s">
        <v>145</v>
      </c>
      <c r="B21" s="247"/>
      <c r="C21" s="247"/>
      <c r="D21" s="247">
        <v>50</v>
      </c>
      <c r="E21" s="170">
        <f t="shared" si="6"/>
        <v>67276</v>
      </c>
      <c r="F21" s="170">
        <f>SUM(E21+D21-1)</f>
        <v>67325</v>
      </c>
      <c r="G21" s="247">
        <v>5</v>
      </c>
      <c r="H21" s="247"/>
      <c r="I21" s="172" t="s">
        <v>150</v>
      </c>
      <c r="J21" s="248">
        <f t="shared" si="5"/>
        <v>0</v>
      </c>
    </row>
    <row r="22" spans="1:10" ht="15" x14ac:dyDescent="0.2">
      <c r="A22" s="12"/>
      <c r="B22" s="12"/>
      <c r="C22" s="12"/>
      <c r="D22" s="12"/>
      <c r="E22" s="16"/>
      <c r="F22" s="16"/>
      <c r="G22" s="12"/>
      <c r="H22" s="12"/>
      <c r="I22" s="13"/>
      <c r="J22" s="69"/>
    </row>
    <row r="23" spans="1:10" ht="15.75" x14ac:dyDescent="0.25">
      <c r="A23" s="7" t="s">
        <v>444</v>
      </c>
      <c r="B23" s="12"/>
      <c r="C23" s="12"/>
      <c r="D23" s="12"/>
      <c r="E23" s="16"/>
      <c r="F23" s="16"/>
      <c r="G23" s="12"/>
      <c r="H23" s="12"/>
      <c r="I23" s="13"/>
      <c r="J23" s="69"/>
    </row>
    <row r="24" spans="1:10" ht="15" x14ac:dyDescent="0.2">
      <c r="A24" s="247" t="s">
        <v>442</v>
      </c>
      <c r="B24" s="247"/>
      <c r="C24" s="247"/>
      <c r="D24" s="247">
        <v>25</v>
      </c>
      <c r="E24" s="170">
        <f>SUM(F21+1)</f>
        <v>67326</v>
      </c>
      <c r="F24" s="170">
        <f t="shared" ref="F24" si="7">SUM(E24+D24-1)</f>
        <v>67350</v>
      </c>
      <c r="G24" s="247">
        <v>5</v>
      </c>
      <c r="H24" s="247"/>
      <c r="I24" s="172" t="s">
        <v>443</v>
      </c>
      <c r="J24" s="248">
        <f t="shared" si="5"/>
        <v>0</v>
      </c>
    </row>
    <row r="25" spans="1:10" ht="15" x14ac:dyDescent="0.2">
      <c r="A25" s="12"/>
      <c r="B25" s="12"/>
      <c r="C25" s="12"/>
      <c r="D25" s="12"/>
      <c r="E25" s="16"/>
      <c r="F25" s="16"/>
      <c r="G25" s="12"/>
      <c r="H25" s="12"/>
      <c r="I25" s="13"/>
      <c r="J25" s="69"/>
    </row>
    <row r="26" spans="1:10" ht="15.75" x14ac:dyDescent="0.25">
      <c r="A26" s="7" t="s">
        <v>94</v>
      </c>
      <c r="B26" s="12"/>
      <c r="C26" s="12"/>
      <c r="D26" s="12"/>
      <c r="E26" s="17"/>
      <c r="F26" s="17"/>
      <c r="G26" s="12"/>
      <c r="H26" s="12"/>
      <c r="I26" s="13"/>
      <c r="J26" s="69"/>
    </row>
    <row r="27" spans="1:10" ht="15" x14ac:dyDescent="0.2">
      <c r="A27" s="247" t="s">
        <v>10</v>
      </c>
      <c r="B27" s="247"/>
      <c r="C27" s="247"/>
      <c r="D27" s="247">
        <v>25</v>
      </c>
      <c r="E27" s="170">
        <f>SUM(F24+1)</f>
        <v>67351</v>
      </c>
      <c r="F27" s="170">
        <f>SUM(E27+D27-1)</f>
        <v>67375</v>
      </c>
      <c r="G27" s="247">
        <v>5</v>
      </c>
      <c r="H27" s="247"/>
      <c r="I27" s="172" t="s">
        <v>152</v>
      </c>
      <c r="J27" s="248">
        <f t="shared" si="5"/>
        <v>0</v>
      </c>
    </row>
    <row r="28" spans="1:10" ht="15" x14ac:dyDescent="0.2">
      <c r="A28" s="12"/>
      <c r="B28" s="12"/>
      <c r="C28" s="12"/>
      <c r="D28" s="12"/>
      <c r="E28" s="16"/>
      <c r="F28" s="16"/>
      <c r="G28" s="12"/>
      <c r="H28" s="12"/>
      <c r="I28" s="13"/>
      <c r="J28" s="69"/>
    </row>
    <row r="29" spans="1:10" ht="15.75" x14ac:dyDescent="0.25">
      <c r="A29" s="7" t="s">
        <v>92</v>
      </c>
      <c r="B29" s="12"/>
      <c r="C29" s="12"/>
      <c r="D29" s="12"/>
      <c r="E29" s="16"/>
      <c r="F29" s="16"/>
      <c r="G29" s="12"/>
      <c r="H29" s="12"/>
      <c r="I29" s="13"/>
      <c r="J29" s="69"/>
    </row>
    <row r="30" spans="1:10" ht="15" x14ac:dyDescent="0.2">
      <c r="A30" s="247" t="s">
        <v>7</v>
      </c>
      <c r="B30" s="247"/>
      <c r="C30" s="247"/>
      <c r="D30" s="247">
        <v>2000</v>
      </c>
      <c r="E30" s="170">
        <f>SUM(F27+1)</f>
        <v>67376</v>
      </c>
      <c r="F30" s="170">
        <f>SUM(E30+D30-1)</f>
        <v>69375</v>
      </c>
      <c r="G30" s="247">
        <v>100</v>
      </c>
      <c r="H30" s="247">
        <v>200</v>
      </c>
      <c r="I30" s="172" t="s">
        <v>151</v>
      </c>
      <c r="J30" s="248">
        <f>MOD(D30,25)</f>
        <v>0</v>
      </c>
    </row>
    <row r="31" spans="1:10" ht="15" x14ac:dyDescent="0.2">
      <c r="A31" s="253" t="s">
        <v>96</v>
      </c>
      <c r="B31" s="253"/>
      <c r="C31" s="253"/>
      <c r="D31" s="253">
        <v>2000</v>
      </c>
      <c r="E31" s="173">
        <f>SUM(F30+1)</f>
        <v>69376</v>
      </c>
      <c r="F31" s="173">
        <f>SUM(E31+D31-1)</f>
        <v>71375</v>
      </c>
      <c r="G31" s="253">
        <v>100</v>
      </c>
      <c r="H31" s="253"/>
      <c r="I31" s="175" t="s">
        <v>151</v>
      </c>
      <c r="J31" s="257">
        <f>MOD(D31,25)</f>
        <v>0</v>
      </c>
    </row>
    <row r="32" spans="1:10" ht="15" x14ac:dyDescent="0.2">
      <c r="A32" s="247" t="s">
        <v>867</v>
      </c>
      <c r="B32" s="247"/>
      <c r="C32" s="247"/>
      <c r="D32" s="247">
        <v>250</v>
      </c>
      <c r="E32" s="170">
        <f t="shared" ref="E32:E34" si="8">SUM(F31+1)</f>
        <v>71376</v>
      </c>
      <c r="F32" s="170">
        <f t="shared" ref="F32:F35" si="9">SUM(E32+D32-1)</f>
        <v>71625</v>
      </c>
      <c r="G32" s="247">
        <v>25</v>
      </c>
      <c r="H32" s="247"/>
      <c r="I32" s="172"/>
      <c r="J32" s="248">
        <f>MOD(D32,25)</f>
        <v>0</v>
      </c>
    </row>
    <row r="33" spans="1:10" ht="15" x14ac:dyDescent="0.2">
      <c r="A33" s="253" t="s">
        <v>723</v>
      </c>
      <c r="B33" s="253"/>
      <c r="C33" s="253"/>
      <c r="D33" s="253">
        <v>350</v>
      </c>
      <c r="E33" s="173">
        <f t="shared" si="8"/>
        <v>71626</v>
      </c>
      <c r="F33" s="173">
        <f t="shared" si="9"/>
        <v>71975</v>
      </c>
      <c r="G33" s="253">
        <v>25</v>
      </c>
      <c r="H33" s="253"/>
      <c r="I33" s="175" t="s">
        <v>151</v>
      </c>
      <c r="J33" s="257">
        <f t="shared" ref="J33" si="10">MOD(D33,25)</f>
        <v>0</v>
      </c>
    </row>
    <row r="34" spans="1:10" ht="15" x14ac:dyDescent="0.2">
      <c r="A34" s="247" t="s">
        <v>724</v>
      </c>
      <c r="B34" s="247"/>
      <c r="C34" s="247"/>
      <c r="D34" s="247">
        <v>350</v>
      </c>
      <c r="E34" s="170">
        <f t="shared" si="8"/>
        <v>71976</v>
      </c>
      <c r="F34" s="170">
        <f t="shared" si="9"/>
        <v>72325</v>
      </c>
      <c r="G34" s="247">
        <v>25</v>
      </c>
      <c r="H34" s="247"/>
      <c r="I34" s="172" t="s">
        <v>151</v>
      </c>
      <c r="J34" s="248">
        <f>MOD(D34,25)</f>
        <v>0</v>
      </c>
    </row>
    <row r="35" spans="1:10" ht="15" x14ac:dyDescent="0.2">
      <c r="A35" s="253" t="s">
        <v>725</v>
      </c>
      <c r="B35" s="253"/>
      <c r="C35" s="253"/>
      <c r="D35" s="253">
        <v>75</v>
      </c>
      <c r="E35" s="173">
        <f t="shared" ref="E35" si="11">SUM(F34+1)</f>
        <v>72326</v>
      </c>
      <c r="F35" s="173">
        <f t="shared" si="9"/>
        <v>72400</v>
      </c>
      <c r="G35" s="253">
        <v>10</v>
      </c>
      <c r="H35" s="253"/>
      <c r="I35" s="175" t="s">
        <v>151</v>
      </c>
      <c r="J35" s="257">
        <f>MOD(D35,25)</f>
        <v>0</v>
      </c>
    </row>
    <row r="36" spans="1:10" ht="15" x14ac:dyDescent="0.2">
      <c r="A36" s="12"/>
      <c r="B36" s="12"/>
      <c r="C36" s="12"/>
      <c r="D36" s="12"/>
      <c r="E36" s="16"/>
      <c r="F36" s="16"/>
      <c r="G36" s="12"/>
      <c r="H36" s="12"/>
      <c r="I36" s="13"/>
      <c r="J36" s="70"/>
    </row>
    <row r="37" spans="1:10" ht="15.75" x14ac:dyDescent="0.25">
      <c r="A37" s="7" t="s">
        <v>95</v>
      </c>
      <c r="B37" s="12"/>
      <c r="C37" s="12"/>
      <c r="D37" s="12"/>
      <c r="E37" s="16"/>
      <c r="F37" s="16"/>
      <c r="G37" s="12"/>
      <c r="H37" s="12"/>
      <c r="I37" s="13"/>
      <c r="J37" s="70"/>
    </row>
    <row r="38" spans="1:10" ht="15" x14ac:dyDescent="0.2">
      <c r="A38" s="247" t="s">
        <v>11</v>
      </c>
      <c r="B38" s="247"/>
      <c r="C38" s="247"/>
      <c r="D38" s="247">
        <v>25</v>
      </c>
      <c r="E38" s="170">
        <f>SUM(F35+1)</f>
        <v>72401</v>
      </c>
      <c r="F38" s="170">
        <f>SUM(E38+D38-1)</f>
        <v>72425</v>
      </c>
      <c r="G38" s="247">
        <v>5</v>
      </c>
      <c r="H38" s="247"/>
      <c r="I38" s="172" t="s">
        <v>153</v>
      </c>
      <c r="J38" s="248">
        <f>MOD(D38,25)</f>
        <v>0</v>
      </c>
    </row>
    <row r="39" spans="1:10" ht="15.75" thickBot="1" x14ac:dyDescent="0.25">
      <c r="A39" s="278" t="s">
        <v>12</v>
      </c>
      <c r="B39" s="278"/>
      <c r="C39" s="278"/>
      <c r="D39" s="278">
        <v>25</v>
      </c>
      <c r="E39" s="188">
        <f>SUM(F38+1)</f>
        <v>72426</v>
      </c>
      <c r="F39" s="188">
        <f>SUM(E39+D39-1)</f>
        <v>72450</v>
      </c>
      <c r="G39" s="278">
        <v>5</v>
      </c>
      <c r="H39" s="278"/>
      <c r="I39" s="190" t="s">
        <v>153</v>
      </c>
      <c r="J39" s="279">
        <f>MOD(D39,25)</f>
        <v>0</v>
      </c>
    </row>
    <row r="40" spans="1:10" ht="15.75" x14ac:dyDescent="0.25">
      <c r="A40" s="74" t="s">
        <v>466</v>
      </c>
      <c r="B40" s="68"/>
      <c r="C40" s="68"/>
      <c r="D40" s="336">
        <f>SUM(D19:D39)</f>
        <v>5300</v>
      </c>
      <c r="E40" s="68"/>
      <c r="F40" s="68"/>
      <c r="G40" s="68"/>
      <c r="H40" s="68"/>
      <c r="I40" s="76"/>
      <c r="J40" s="77"/>
    </row>
    <row r="41" spans="1:10" ht="16.5" thickBot="1" x14ac:dyDescent="0.3">
      <c r="A41" s="32"/>
      <c r="B41" s="17"/>
      <c r="C41" s="17"/>
      <c r="D41" s="28"/>
      <c r="E41" s="17"/>
      <c r="F41" s="17"/>
      <c r="G41" s="17"/>
      <c r="H41" s="17"/>
      <c r="I41" s="20"/>
      <c r="J41" s="70"/>
    </row>
    <row r="42" spans="1:10" ht="16.5" thickBot="1" x14ac:dyDescent="0.3">
      <c r="A42" s="83" t="s">
        <v>467</v>
      </c>
      <c r="B42" s="84"/>
      <c r="C42" s="84"/>
      <c r="D42" s="337">
        <f>D15+D40</f>
        <v>16150</v>
      </c>
      <c r="E42" s="84"/>
      <c r="F42" s="84"/>
      <c r="G42" s="85">
        <f>SUM(G5:G39)</f>
        <v>575</v>
      </c>
      <c r="H42" s="85">
        <f>SUM(H5:H39)</f>
        <v>200</v>
      </c>
      <c r="I42" s="101"/>
      <c r="J42" s="93">
        <f>SUM(J5:J39)</f>
        <v>0</v>
      </c>
    </row>
    <row r="43" spans="1:10" x14ac:dyDescent="0.2">
      <c r="A43" s="11"/>
      <c r="B43" s="11"/>
      <c r="C43" s="11"/>
      <c r="E43" s="11"/>
      <c r="F43" s="11"/>
      <c r="G43" s="11"/>
      <c r="H43" s="11"/>
      <c r="I43" s="43"/>
      <c r="J43" s="11"/>
    </row>
    <row r="44" spans="1:10" x14ac:dyDescent="0.2">
      <c r="A44" s="11"/>
      <c r="B44" s="11"/>
      <c r="C44" s="11"/>
      <c r="E44" s="11"/>
      <c r="F44" s="11"/>
      <c r="G44" s="11"/>
      <c r="H44" s="11"/>
      <c r="I44" s="43"/>
      <c r="J44" s="11"/>
    </row>
    <row r="45" spans="1:10" ht="15" x14ac:dyDescent="0.2">
      <c r="A45" s="17" t="s">
        <v>140</v>
      </c>
      <c r="B45" s="11"/>
      <c r="C45" s="11"/>
      <c r="D45" s="24">
        <f>F39-E5+1</f>
        <v>16150</v>
      </c>
      <c r="E45" s="11"/>
      <c r="F45" s="11"/>
      <c r="G45" s="11"/>
      <c r="H45" s="11"/>
      <c r="I45" s="43"/>
      <c r="J45" s="11"/>
    </row>
  </sheetData>
  <sheetProtection sheet="1" selectLockedCells="1"/>
  <mergeCells count="2">
    <mergeCell ref="E3:F3"/>
    <mergeCell ref="H1:I1"/>
  </mergeCells>
  <phoneticPr fontId="0" type="noConversion"/>
  <conditionalFormatting sqref="D5:D14">
    <cfRule type="cellIs" dxfId="116" priority="1" operator="equal">
      <formula>0</formula>
    </cfRule>
  </conditionalFormatting>
  <conditionalFormatting sqref="D19:D21 D24 D27 D30:D35 D38:D39">
    <cfRule type="cellIs" dxfId="115" priority="3" operator="equal">
      <formula>0</formula>
    </cfRule>
  </conditionalFormatting>
  <conditionalFormatting sqref="G5:H14 G19:H21 G24:H24 G27:H27 G30:H35 G38:H39">
    <cfRule type="cellIs" dxfId="114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1"/>
  <sheetViews>
    <sheetView view="pageLayout" zoomScaleNormal="75" workbookViewId="0">
      <selection activeCell="H6" sqref="H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28515625" style="34" hidden="1" customWidth="1"/>
    <col min="4" max="4" width="9" style="34" bestFit="1" customWidth="1"/>
    <col min="5" max="7" width="9.28515625" style="34" bestFit="1" customWidth="1"/>
    <col min="8" max="8" width="11.710937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Totals!A8</f>
        <v>813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571</v>
      </c>
      <c r="B5" s="246">
        <v>1731</v>
      </c>
      <c r="C5" s="322">
        <f>SUM(B5*0.65)</f>
        <v>1125.1500000000001</v>
      </c>
      <c r="D5" s="329">
        <f>MROUND(C5, 25)</f>
        <v>1125</v>
      </c>
      <c r="E5" s="170">
        <f>SUM('Dist 3'!F39,1)</f>
        <v>72451</v>
      </c>
      <c r="F5" s="170">
        <f t="shared" ref="F5:F12" si="0">SUM(E5+D5-1)</f>
        <v>73575</v>
      </c>
      <c r="G5" s="247">
        <v>25</v>
      </c>
      <c r="H5" s="247"/>
      <c r="I5" s="172" t="s">
        <v>151</v>
      </c>
      <c r="J5" s="248">
        <f t="shared" ref="J5:J12" si="1">MOD(D5,25)</f>
        <v>0</v>
      </c>
    </row>
    <row r="6" spans="1:10" ht="15" x14ac:dyDescent="0.2">
      <c r="A6" s="310" t="s">
        <v>820</v>
      </c>
      <c r="B6" s="251">
        <v>1533</v>
      </c>
      <c r="C6" s="322">
        <f t="shared" ref="C6:C12" si="2">SUM(B6*0.65)</f>
        <v>996.45</v>
      </c>
      <c r="D6" s="330">
        <f t="shared" ref="D6:D12" si="3">MROUND(C6, 25)</f>
        <v>1000</v>
      </c>
      <c r="E6" s="173">
        <f>SUM(F5+1)</f>
        <v>73576</v>
      </c>
      <c r="F6" s="173">
        <f t="shared" si="0"/>
        <v>74575</v>
      </c>
      <c r="G6" s="253">
        <v>25</v>
      </c>
      <c r="H6" s="253"/>
      <c r="I6" s="175" t="s">
        <v>151</v>
      </c>
      <c r="J6" s="257">
        <f t="shared" si="1"/>
        <v>0</v>
      </c>
    </row>
    <row r="7" spans="1:10" ht="15" x14ac:dyDescent="0.2">
      <c r="A7" s="301" t="s">
        <v>572</v>
      </c>
      <c r="B7" s="246">
        <v>2322</v>
      </c>
      <c r="C7" s="322">
        <f t="shared" si="2"/>
        <v>1509.3</v>
      </c>
      <c r="D7" s="329">
        <f t="shared" si="3"/>
        <v>1500</v>
      </c>
      <c r="E7" s="170">
        <f t="shared" ref="E7:E12" si="4">SUM(F6+1)</f>
        <v>74576</v>
      </c>
      <c r="F7" s="170">
        <f t="shared" si="0"/>
        <v>76075</v>
      </c>
      <c r="G7" s="247">
        <v>25</v>
      </c>
      <c r="H7" s="247"/>
      <c r="I7" s="172" t="s">
        <v>151</v>
      </c>
      <c r="J7" s="248">
        <f t="shared" si="1"/>
        <v>0</v>
      </c>
    </row>
    <row r="8" spans="1:10" ht="15" x14ac:dyDescent="0.2">
      <c r="A8" s="299" t="s">
        <v>573</v>
      </c>
      <c r="B8" s="251">
        <v>2334</v>
      </c>
      <c r="C8" s="322">
        <f t="shared" si="2"/>
        <v>1517.1000000000001</v>
      </c>
      <c r="D8" s="330">
        <f t="shared" si="3"/>
        <v>1525</v>
      </c>
      <c r="E8" s="173">
        <f t="shared" si="4"/>
        <v>76076</v>
      </c>
      <c r="F8" s="173">
        <f t="shared" si="0"/>
        <v>77600</v>
      </c>
      <c r="G8" s="253">
        <v>25</v>
      </c>
      <c r="H8" s="253"/>
      <c r="I8" s="175" t="s">
        <v>151</v>
      </c>
      <c r="J8" s="257">
        <f t="shared" si="1"/>
        <v>0</v>
      </c>
    </row>
    <row r="9" spans="1:10" ht="15" x14ac:dyDescent="0.2">
      <c r="A9" s="301" t="s">
        <v>574</v>
      </c>
      <c r="B9" s="246">
        <v>1091</v>
      </c>
      <c r="C9" s="322">
        <f t="shared" si="2"/>
        <v>709.15</v>
      </c>
      <c r="D9" s="329">
        <f t="shared" si="3"/>
        <v>700</v>
      </c>
      <c r="E9" s="170">
        <f t="shared" si="4"/>
        <v>77601</v>
      </c>
      <c r="F9" s="170">
        <f t="shared" si="0"/>
        <v>78300</v>
      </c>
      <c r="G9" s="247">
        <v>25</v>
      </c>
      <c r="H9" s="247"/>
      <c r="I9" s="172" t="s">
        <v>151</v>
      </c>
      <c r="J9" s="248">
        <f t="shared" si="1"/>
        <v>0</v>
      </c>
    </row>
    <row r="10" spans="1:10" ht="15" x14ac:dyDescent="0.2">
      <c r="A10" s="299" t="s">
        <v>575</v>
      </c>
      <c r="B10" s="251">
        <v>2403</v>
      </c>
      <c r="C10" s="322">
        <f t="shared" si="2"/>
        <v>1561.95</v>
      </c>
      <c r="D10" s="330">
        <f t="shared" si="3"/>
        <v>1550</v>
      </c>
      <c r="E10" s="173">
        <f t="shared" si="4"/>
        <v>78301</v>
      </c>
      <c r="F10" s="173">
        <f t="shared" si="0"/>
        <v>79850</v>
      </c>
      <c r="G10" s="253">
        <v>25</v>
      </c>
      <c r="H10" s="253"/>
      <c r="I10" s="175" t="s">
        <v>151</v>
      </c>
      <c r="J10" s="257">
        <f t="shared" si="1"/>
        <v>0</v>
      </c>
    </row>
    <row r="11" spans="1:10" ht="15" x14ac:dyDescent="0.2">
      <c r="A11" s="301" t="s">
        <v>821</v>
      </c>
      <c r="B11" s="246">
        <v>2155</v>
      </c>
      <c r="C11" s="322">
        <f t="shared" si="2"/>
        <v>1400.75</v>
      </c>
      <c r="D11" s="329">
        <f t="shared" si="3"/>
        <v>1400</v>
      </c>
      <c r="E11" s="170">
        <f t="shared" si="4"/>
        <v>79851</v>
      </c>
      <c r="F11" s="170">
        <f t="shared" si="0"/>
        <v>81250</v>
      </c>
      <c r="G11" s="247">
        <v>25</v>
      </c>
      <c r="H11" s="247"/>
      <c r="I11" s="172" t="s">
        <v>151</v>
      </c>
      <c r="J11" s="248">
        <f t="shared" si="1"/>
        <v>0</v>
      </c>
    </row>
    <row r="12" spans="1:10" ht="15.75" thickBot="1" x14ac:dyDescent="0.25">
      <c r="A12" s="311" t="s">
        <v>576</v>
      </c>
      <c r="B12" s="281">
        <v>1461</v>
      </c>
      <c r="C12" s="323">
        <f t="shared" si="2"/>
        <v>949.65</v>
      </c>
      <c r="D12" s="331">
        <f t="shared" si="3"/>
        <v>950</v>
      </c>
      <c r="E12" s="188">
        <f t="shared" si="4"/>
        <v>81251</v>
      </c>
      <c r="F12" s="188">
        <f t="shared" si="0"/>
        <v>82200</v>
      </c>
      <c r="G12" s="278">
        <v>25</v>
      </c>
      <c r="H12" s="278"/>
      <c r="I12" s="190" t="s">
        <v>151</v>
      </c>
      <c r="J12" s="279">
        <f t="shared" si="1"/>
        <v>0</v>
      </c>
    </row>
    <row r="13" spans="1:10" ht="15.75" x14ac:dyDescent="0.25">
      <c r="A13" s="7" t="s">
        <v>13</v>
      </c>
      <c r="B13" s="31">
        <f>SUM(B5:B12)</f>
        <v>15030</v>
      </c>
      <c r="C13" s="31"/>
      <c r="D13" s="28">
        <f>SUM(D5:D12)</f>
        <v>9750</v>
      </c>
      <c r="E13" s="17"/>
      <c r="F13" s="17"/>
      <c r="G13" s="12"/>
      <c r="H13" s="12"/>
      <c r="I13" s="13"/>
      <c r="J13" s="69"/>
    </row>
    <row r="14" spans="1:10" ht="15" x14ac:dyDescent="0.2">
      <c r="A14" s="12"/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6.5" thickBot="1" x14ac:dyDescent="0.3">
      <c r="A15" s="29" t="s">
        <v>6</v>
      </c>
      <c r="B15" s="12"/>
      <c r="C15" s="12"/>
      <c r="D15" s="12"/>
      <c r="E15" s="17"/>
      <c r="F15" s="17"/>
      <c r="G15" s="12"/>
      <c r="H15" s="12"/>
      <c r="I15" s="13"/>
      <c r="J15" s="70"/>
    </row>
    <row r="16" spans="1:10" ht="15.75" x14ac:dyDescent="0.25">
      <c r="A16" s="7" t="s">
        <v>93</v>
      </c>
      <c r="B16" s="12"/>
      <c r="C16" s="12"/>
      <c r="D16" s="12"/>
      <c r="E16" s="17"/>
      <c r="F16" s="17"/>
      <c r="G16" s="12"/>
      <c r="H16" s="12"/>
      <c r="I16" s="13"/>
      <c r="J16" s="70"/>
    </row>
    <row r="17" spans="1:10" ht="15" x14ac:dyDescent="0.2">
      <c r="A17" s="247" t="s">
        <v>8</v>
      </c>
      <c r="B17" s="247"/>
      <c r="C17" s="247"/>
      <c r="D17" s="247">
        <v>100</v>
      </c>
      <c r="E17" s="170">
        <f>SUM(F12+1)</f>
        <v>82201</v>
      </c>
      <c r="F17" s="170">
        <f t="shared" ref="F17:F22" si="5">SUM(E17+D17-1)</f>
        <v>82300</v>
      </c>
      <c r="G17" s="34">
        <v>10</v>
      </c>
      <c r="H17" s="247"/>
      <c r="I17" s="172" t="s">
        <v>150</v>
      </c>
      <c r="J17" s="248">
        <f t="shared" ref="J17:J29" si="6">MOD(D17,25)</f>
        <v>0</v>
      </c>
    </row>
    <row r="18" spans="1:10" ht="15" x14ac:dyDescent="0.2">
      <c r="A18" s="253" t="s">
        <v>9</v>
      </c>
      <c r="B18" s="253"/>
      <c r="C18" s="253"/>
      <c r="D18" s="253">
        <v>25</v>
      </c>
      <c r="E18" s="173">
        <f>SUM(F17+1)</f>
        <v>82301</v>
      </c>
      <c r="F18" s="173">
        <f t="shared" si="5"/>
        <v>82325</v>
      </c>
      <c r="G18" s="247">
        <v>5</v>
      </c>
      <c r="H18" s="253"/>
      <c r="I18" s="175" t="s">
        <v>150</v>
      </c>
      <c r="J18" s="257">
        <f t="shared" si="6"/>
        <v>0</v>
      </c>
    </row>
    <row r="19" spans="1:10" ht="15" x14ac:dyDescent="0.2">
      <c r="A19" s="247" t="s">
        <v>145</v>
      </c>
      <c r="B19" s="247"/>
      <c r="C19" s="247"/>
      <c r="D19" s="247">
        <v>50</v>
      </c>
      <c r="E19" s="170">
        <f>SUM(F18+1)</f>
        <v>82326</v>
      </c>
      <c r="F19" s="170">
        <f t="shared" si="5"/>
        <v>82375</v>
      </c>
      <c r="G19" s="247">
        <v>5</v>
      </c>
      <c r="H19" s="247"/>
      <c r="I19" s="172" t="s">
        <v>150</v>
      </c>
      <c r="J19" s="248">
        <f t="shared" si="6"/>
        <v>0</v>
      </c>
    </row>
    <row r="20" spans="1:10" ht="15" x14ac:dyDescent="0.2">
      <c r="A20" s="12"/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.75" x14ac:dyDescent="0.25">
      <c r="A21" s="7" t="s">
        <v>444</v>
      </c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" x14ac:dyDescent="0.2">
      <c r="A22" s="247" t="s">
        <v>442</v>
      </c>
      <c r="B22" s="247"/>
      <c r="C22" s="247"/>
      <c r="D22" s="247">
        <v>25</v>
      </c>
      <c r="E22" s="170">
        <f>SUM(F19+1)</f>
        <v>82376</v>
      </c>
      <c r="F22" s="170">
        <f t="shared" si="5"/>
        <v>82400</v>
      </c>
      <c r="G22" s="247">
        <v>5</v>
      </c>
      <c r="H22" s="247"/>
      <c r="I22" s="172" t="s">
        <v>443</v>
      </c>
      <c r="J22" s="248">
        <f t="shared" si="6"/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69"/>
    </row>
    <row r="24" spans="1:10" ht="15.75" x14ac:dyDescent="0.25">
      <c r="A24" s="7" t="s">
        <v>94</v>
      </c>
      <c r="B24" s="12"/>
      <c r="C24" s="12"/>
      <c r="D24" s="12"/>
      <c r="E24" s="17"/>
      <c r="F24" s="17"/>
      <c r="G24" s="12"/>
      <c r="H24" s="12"/>
      <c r="I24" s="13"/>
      <c r="J24" s="69"/>
    </row>
    <row r="25" spans="1:10" ht="15" x14ac:dyDescent="0.2">
      <c r="A25" s="247" t="s">
        <v>10</v>
      </c>
      <c r="B25" s="247"/>
      <c r="C25" s="247"/>
      <c r="D25" s="247">
        <v>25</v>
      </c>
      <c r="E25" s="170">
        <f>SUM(F22+1)</f>
        <v>82401</v>
      </c>
      <c r="F25" s="170">
        <f>SUM(E25+D25-1)</f>
        <v>82425</v>
      </c>
      <c r="G25" s="247">
        <v>5</v>
      </c>
      <c r="H25" s="247"/>
      <c r="I25" s="172" t="s">
        <v>152</v>
      </c>
      <c r="J25" s="248">
        <f t="shared" si="6"/>
        <v>0</v>
      </c>
    </row>
    <row r="26" spans="1:10" ht="15" x14ac:dyDescent="0.2">
      <c r="A26" s="12"/>
      <c r="B26" s="12"/>
      <c r="C26" s="12"/>
      <c r="D26" s="12"/>
      <c r="E26" s="16"/>
      <c r="F26" s="16"/>
      <c r="G26" s="12"/>
      <c r="H26" s="12"/>
      <c r="I26" s="13"/>
      <c r="J26" s="69"/>
    </row>
    <row r="27" spans="1:10" ht="15.75" x14ac:dyDescent="0.25">
      <c r="A27" s="7" t="s">
        <v>92</v>
      </c>
      <c r="B27" s="12"/>
      <c r="C27" s="12"/>
      <c r="D27" s="12"/>
      <c r="E27" s="16"/>
      <c r="F27" s="16"/>
      <c r="G27" s="12"/>
      <c r="H27" s="12"/>
      <c r="I27" s="13"/>
      <c r="J27" s="69"/>
    </row>
    <row r="28" spans="1:10" ht="15" x14ac:dyDescent="0.2">
      <c r="A28" s="247" t="s">
        <v>7</v>
      </c>
      <c r="B28" s="247"/>
      <c r="C28" s="247"/>
      <c r="D28" s="247">
        <v>2000</v>
      </c>
      <c r="E28" s="170">
        <f>SUM(F25+1)</f>
        <v>82426</v>
      </c>
      <c r="F28" s="170">
        <f>SUM(E28+D28-1)</f>
        <v>84425</v>
      </c>
      <c r="G28" s="247">
        <v>100</v>
      </c>
      <c r="H28" s="247">
        <v>200</v>
      </c>
      <c r="I28" s="172" t="s">
        <v>151</v>
      </c>
      <c r="J28" s="248">
        <f t="shared" si="6"/>
        <v>0</v>
      </c>
    </row>
    <row r="29" spans="1:10" ht="15" x14ac:dyDescent="0.2">
      <c r="A29" s="253" t="s">
        <v>96</v>
      </c>
      <c r="B29" s="253"/>
      <c r="C29" s="253"/>
      <c r="D29" s="253">
        <v>2000</v>
      </c>
      <c r="E29" s="173">
        <f>SUM(F28+1)</f>
        <v>84426</v>
      </c>
      <c r="F29" s="173">
        <f>SUM(E29+D29-1)</f>
        <v>86425</v>
      </c>
      <c r="G29" s="253">
        <v>100</v>
      </c>
      <c r="H29" s="253"/>
      <c r="I29" s="175" t="s">
        <v>151</v>
      </c>
      <c r="J29" s="257">
        <f t="shared" si="6"/>
        <v>0</v>
      </c>
    </row>
    <row r="30" spans="1:10" ht="15" x14ac:dyDescent="0.2">
      <c r="A30" s="12"/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.75" x14ac:dyDescent="0.25">
      <c r="A31" s="7" t="s">
        <v>95</v>
      </c>
      <c r="B31" s="12"/>
      <c r="C31" s="12"/>
      <c r="D31" s="12"/>
      <c r="E31" s="16"/>
      <c r="F31" s="16"/>
      <c r="G31" s="12"/>
      <c r="H31" s="12"/>
      <c r="I31" s="13"/>
      <c r="J31" s="70"/>
    </row>
    <row r="32" spans="1:10" ht="15" x14ac:dyDescent="0.2">
      <c r="A32" s="247" t="s">
        <v>11</v>
      </c>
      <c r="B32" s="247"/>
      <c r="C32" s="247"/>
      <c r="D32" s="247">
        <v>25</v>
      </c>
      <c r="E32" s="170">
        <f>SUM(F29+1)</f>
        <v>86426</v>
      </c>
      <c r="F32" s="170">
        <f>SUM(E32+D32-1)</f>
        <v>86450</v>
      </c>
      <c r="G32" s="247">
        <v>5</v>
      </c>
      <c r="H32" s="247"/>
      <c r="I32" s="172" t="s">
        <v>153</v>
      </c>
      <c r="J32" s="248">
        <f>MOD(D32,25)</f>
        <v>0</v>
      </c>
    </row>
    <row r="33" spans="1:10" ht="15.75" thickBot="1" x14ac:dyDescent="0.25">
      <c r="A33" s="278" t="s">
        <v>12</v>
      </c>
      <c r="B33" s="278"/>
      <c r="C33" s="278"/>
      <c r="D33" s="278">
        <v>25</v>
      </c>
      <c r="E33" s="188">
        <f>SUM(F32+1)</f>
        <v>86451</v>
      </c>
      <c r="F33" s="188">
        <f>SUM(E33+D33-1)</f>
        <v>86475</v>
      </c>
      <c r="G33" s="278">
        <v>5</v>
      </c>
      <c r="H33" s="278"/>
      <c r="I33" s="190" t="s">
        <v>153</v>
      </c>
      <c r="J33" s="279">
        <f>MOD(D33,25)</f>
        <v>0</v>
      </c>
    </row>
    <row r="34" spans="1:10" ht="15.75" x14ac:dyDescent="0.25">
      <c r="A34" s="74" t="s">
        <v>48</v>
      </c>
      <c r="B34" s="68"/>
      <c r="C34" s="68"/>
      <c r="D34" s="342">
        <f>SUM(D16:D33)</f>
        <v>4275</v>
      </c>
      <c r="E34" s="68"/>
      <c r="F34" s="68"/>
      <c r="G34" s="68"/>
      <c r="H34" s="68"/>
      <c r="I34" s="76"/>
      <c r="J34" s="77"/>
    </row>
    <row r="35" spans="1:10" ht="16.5" thickBot="1" x14ac:dyDescent="0.3">
      <c r="A35" s="32"/>
      <c r="B35" s="17"/>
      <c r="C35" s="17"/>
      <c r="D35" s="7"/>
      <c r="E35" s="17"/>
      <c r="F35" s="17"/>
      <c r="G35" s="17"/>
      <c r="H35" s="17"/>
      <c r="I35" s="20"/>
      <c r="J35" s="70"/>
    </row>
    <row r="36" spans="1:10" ht="16.5" thickBot="1" x14ac:dyDescent="0.3">
      <c r="A36" s="83" t="s">
        <v>311</v>
      </c>
      <c r="B36" s="84"/>
      <c r="C36" s="84"/>
      <c r="D36" s="337">
        <f>D13+D34</f>
        <v>14025</v>
      </c>
      <c r="E36" s="84"/>
      <c r="F36" s="84"/>
      <c r="G36" s="85">
        <f>SUM(G5:G34)</f>
        <v>440</v>
      </c>
      <c r="H36" s="85">
        <f>SUM(H5:H34)</f>
        <v>200</v>
      </c>
      <c r="I36" s="86"/>
      <c r="J36" s="93">
        <f>SUM(J5:J34)</f>
        <v>0</v>
      </c>
    </row>
    <row r="37" spans="1:10" ht="15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ht="15" x14ac:dyDescent="0.2">
      <c r="A38" s="17"/>
      <c r="B38" s="17"/>
      <c r="C38" s="17"/>
      <c r="D38" s="12"/>
      <c r="E38" s="17"/>
      <c r="F38" s="17"/>
      <c r="G38" s="17"/>
      <c r="H38" s="17"/>
      <c r="I38" s="20"/>
      <c r="J38" s="17"/>
    </row>
    <row r="39" spans="1:10" ht="15" x14ac:dyDescent="0.2">
      <c r="A39" s="17" t="s">
        <v>140</v>
      </c>
      <c r="B39" s="17"/>
      <c r="C39" s="17"/>
      <c r="D39" s="24">
        <f>F33-E5+1</f>
        <v>14025</v>
      </c>
      <c r="E39" s="17"/>
      <c r="F39" s="17"/>
      <c r="G39" s="17"/>
      <c r="H39" s="17"/>
      <c r="I39" s="20"/>
      <c r="J39" s="17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</sheetData>
  <sheetProtection sheet="1" selectLockedCells="1"/>
  <mergeCells count="2">
    <mergeCell ref="E3:F3"/>
    <mergeCell ref="H1:I1"/>
  </mergeCells>
  <phoneticPr fontId="0" type="noConversion"/>
  <conditionalFormatting sqref="D5:D12 H17 G18:H19">
    <cfRule type="cellIs" dxfId="113" priority="1" operator="equal">
      <formula>0</formula>
    </cfRule>
  </conditionalFormatting>
  <conditionalFormatting sqref="D17:D19 D22 D25 D28:D29 D32:D33">
    <cfRule type="cellIs" dxfId="112" priority="3" operator="equal">
      <formula>0</formula>
    </cfRule>
  </conditionalFormatting>
  <conditionalFormatting sqref="G5:H12 G22:H22 G25:H25 G28:H29 G32:H33">
    <cfRule type="cellIs" dxfId="111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4"/>
  <sheetViews>
    <sheetView view="pageLayout" topLeftCell="A5" zoomScaleNormal="100" workbookViewId="0">
      <selection activeCell="A36" sqref="A3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8554687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Totals!A9</f>
        <v>814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577</v>
      </c>
      <c r="B5" s="246">
        <v>135</v>
      </c>
      <c r="C5" s="322">
        <f>SUM(B5*0.65)</f>
        <v>87.75</v>
      </c>
      <c r="D5" s="329">
        <f>MROUND(C5, 25)</f>
        <v>100</v>
      </c>
      <c r="E5" s="170">
        <f>SUM('Dist 4'!F33+1)</f>
        <v>86476</v>
      </c>
      <c r="F5" s="170">
        <f t="shared" ref="F5:F16" si="0">SUM(E5+D5-1)</f>
        <v>86575</v>
      </c>
      <c r="G5" s="247">
        <v>25</v>
      </c>
      <c r="H5" s="247"/>
      <c r="I5" s="172" t="s">
        <v>151</v>
      </c>
      <c r="J5" s="248">
        <f t="shared" ref="J5:J16" si="1">MOD(D5,25)</f>
        <v>0</v>
      </c>
    </row>
    <row r="6" spans="1:10" ht="15" x14ac:dyDescent="0.2">
      <c r="A6" s="310" t="s">
        <v>578</v>
      </c>
      <c r="B6" s="251">
        <v>1782</v>
      </c>
      <c r="C6" s="322">
        <f t="shared" ref="C6:C16" si="2">SUM(B6*0.65)</f>
        <v>1158.3</v>
      </c>
      <c r="D6" s="330">
        <f t="shared" ref="D6:D16" si="3">MROUND(C6, 25)</f>
        <v>1150</v>
      </c>
      <c r="E6" s="173">
        <f t="shared" ref="E6:E16" si="4">SUM(F5+1)</f>
        <v>86576</v>
      </c>
      <c r="F6" s="173">
        <f t="shared" si="0"/>
        <v>87725</v>
      </c>
      <c r="G6" s="253">
        <v>25</v>
      </c>
      <c r="H6" s="253"/>
      <c r="I6" s="175" t="s">
        <v>151</v>
      </c>
      <c r="J6" s="257">
        <f t="shared" si="1"/>
        <v>0</v>
      </c>
    </row>
    <row r="7" spans="1:10" ht="15" x14ac:dyDescent="0.2">
      <c r="A7" s="302" t="s">
        <v>579</v>
      </c>
      <c r="B7" s="246">
        <v>159</v>
      </c>
      <c r="C7" s="322">
        <f t="shared" si="2"/>
        <v>103.35000000000001</v>
      </c>
      <c r="D7" s="329">
        <v>75</v>
      </c>
      <c r="E7" s="170">
        <f t="shared" si="4"/>
        <v>87726</v>
      </c>
      <c r="F7" s="170">
        <f t="shared" si="0"/>
        <v>87800</v>
      </c>
      <c r="G7" s="247">
        <v>25</v>
      </c>
      <c r="H7" s="247"/>
      <c r="I7" s="172" t="s">
        <v>151</v>
      </c>
      <c r="J7" s="248">
        <f t="shared" si="1"/>
        <v>0</v>
      </c>
    </row>
    <row r="8" spans="1:10" ht="15" x14ac:dyDescent="0.2">
      <c r="A8" s="299" t="s">
        <v>822</v>
      </c>
      <c r="B8" s="271">
        <v>1951</v>
      </c>
      <c r="C8" s="322">
        <f t="shared" si="2"/>
        <v>1268.1500000000001</v>
      </c>
      <c r="D8" s="330">
        <f t="shared" si="3"/>
        <v>1275</v>
      </c>
      <c r="E8" s="177">
        <f t="shared" si="4"/>
        <v>87801</v>
      </c>
      <c r="F8" s="177">
        <f t="shared" si="0"/>
        <v>89075</v>
      </c>
      <c r="G8" s="252">
        <v>25</v>
      </c>
      <c r="H8" s="252"/>
      <c r="I8" s="179" t="s">
        <v>151</v>
      </c>
      <c r="J8" s="254">
        <f t="shared" si="1"/>
        <v>0</v>
      </c>
    </row>
    <row r="9" spans="1:10" ht="15" x14ac:dyDescent="0.2">
      <c r="A9" s="302" t="s">
        <v>580</v>
      </c>
      <c r="B9" s="246">
        <v>1983</v>
      </c>
      <c r="C9" s="322">
        <f t="shared" si="2"/>
        <v>1288.95</v>
      </c>
      <c r="D9" s="329">
        <f t="shared" si="3"/>
        <v>1300</v>
      </c>
      <c r="E9" s="170">
        <f t="shared" si="4"/>
        <v>89076</v>
      </c>
      <c r="F9" s="170">
        <f t="shared" si="0"/>
        <v>90375</v>
      </c>
      <c r="G9" s="247">
        <v>25</v>
      </c>
      <c r="H9" s="247"/>
      <c r="I9" s="172" t="s">
        <v>151</v>
      </c>
      <c r="J9" s="248">
        <f t="shared" si="1"/>
        <v>0</v>
      </c>
    </row>
    <row r="10" spans="1:10" ht="15" x14ac:dyDescent="0.2">
      <c r="A10" s="297" t="s">
        <v>581</v>
      </c>
      <c r="B10" s="271">
        <v>3514</v>
      </c>
      <c r="C10" s="322">
        <f t="shared" si="2"/>
        <v>2284.1</v>
      </c>
      <c r="D10" s="330">
        <f t="shared" si="3"/>
        <v>2275</v>
      </c>
      <c r="E10" s="177">
        <f t="shared" si="4"/>
        <v>90376</v>
      </c>
      <c r="F10" s="177">
        <f t="shared" si="0"/>
        <v>92650</v>
      </c>
      <c r="G10" s="252">
        <v>25</v>
      </c>
      <c r="H10" s="252"/>
      <c r="I10" s="179" t="s">
        <v>151</v>
      </c>
      <c r="J10" s="254">
        <f t="shared" si="1"/>
        <v>0</v>
      </c>
    </row>
    <row r="11" spans="1:10" ht="15" x14ac:dyDescent="0.2">
      <c r="A11" s="301" t="s">
        <v>823</v>
      </c>
      <c r="B11" s="246">
        <v>125</v>
      </c>
      <c r="C11" s="322">
        <f t="shared" si="2"/>
        <v>81.25</v>
      </c>
      <c r="D11" s="329">
        <f t="shared" si="3"/>
        <v>75</v>
      </c>
      <c r="E11" s="170">
        <f t="shared" si="4"/>
        <v>92651</v>
      </c>
      <c r="F11" s="170">
        <f t="shared" si="0"/>
        <v>92725</v>
      </c>
      <c r="G11" s="247">
        <v>25</v>
      </c>
      <c r="H11" s="247"/>
      <c r="I11" s="172" t="s">
        <v>151</v>
      </c>
      <c r="J11" s="248">
        <f t="shared" si="1"/>
        <v>0</v>
      </c>
    </row>
    <row r="12" spans="1:10" ht="15" x14ac:dyDescent="0.2">
      <c r="A12" s="299" t="s">
        <v>824</v>
      </c>
      <c r="B12" s="271">
        <v>140</v>
      </c>
      <c r="C12" s="322">
        <f t="shared" si="2"/>
        <v>91</v>
      </c>
      <c r="D12" s="330">
        <f t="shared" si="3"/>
        <v>100</v>
      </c>
      <c r="E12" s="177">
        <f t="shared" si="4"/>
        <v>92726</v>
      </c>
      <c r="F12" s="177">
        <f t="shared" si="0"/>
        <v>92825</v>
      </c>
      <c r="G12" s="252">
        <v>25</v>
      </c>
      <c r="H12" s="252"/>
      <c r="I12" s="179" t="s">
        <v>151</v>
      </c>
      <c r="J12" s="254">
        <f t="shared" si="1"/>
        <v>0</v>
      </c>
    </row>
    <row r="13" spans="1:10" ht="15" x14ac:dyDescent="0.2">
      <c r="A13" s="302" t="s">
        <v>582</v>
      </c>
      <c r="B13" s="246">
        <v>174</v>
      </c>
      <c r="C13" s="322">
        <f t="shared" si="2"/>
        <v>113.10000000000001</v>
      </c>
      <c r="D13" s="329">
        <f t="shared" si="3"/>
        <v>125</v>
      </c>
      <c r="E13" s="170">
        <f t="shared" si="4"/>
        <v>92826</v>
      </c>
      <c r="F13" s="170">
        <f t="shared" si="0"/>
        <v>92950</v>
      </c>
      <c r="G13" s="247">
        <v>25</v>
      </c>
      <c r="H13" s="247"/>
      <c r="I13" s="172" t="s">
        <v>151</v>
      </c>
      <c r="J13" s="248">
        <f t="shared" si="1"/>
        <v>0</v>
      </c>
    </row>
    <row r="14" spans="1:10" ht="15" x14ac:dyDescent="0.2">
      <c r="A14" s="299" t="s">
        <v>583</v>
      </c>
      <c r="B14" s="271">
        <v>1987</v>
      </c>
      <c r="C14" s="322">
        <f t="shared" si="2"/>
        <v>1291.55</v>
      </c>
      <c r="D14" s="330">
        <f t="shared" si="3"/>
        <v>1300</v>
      </c>
      <c r="E14" s="177">
        <f t="shared" si="4"/>
        <v>92951</v>
      </c>
      <c r="F14" s="177">
        <f t="shared" si="0"/>
        <v>94250</v>
      </c>
      <c r="G14" s="252">
        <v>25</v>
      </c>
      <c r="H14" s="252"/>
      <c r="I14" s="179" t="s">
        <v>151</v>
      </c>
      <c r="J14" s="254">
        <f t="shared" si="1"/>
        <v>0</v>
      </c>
    </row>
    <row r="15" spans="1:10" ht="15" x14ac:dyDescent="0.2">
      <c r="A15" s="301" t="s">
        <v>735</v>
      </c>
      <c r="B15" s="246">
        <v>1861</v>
      </c>
      <c r="C15" s="322">
        <f t="shared" si="2"/>
        <v>1209.6500000000001</v>
      </c>
      <c r="D15" s="329">
        <f t="shared" si="3"/>
        <v>1200</v>
      </c>
      <c r="E15" s="170">
        <f t="shared" si="4"/>
        <v>94251</v>
      </c>
      <c r="F15" s="170">
        <f t="shared" si="0"/>
        <v>95450</v>
      </c>
      <c r="G15" s="247">
        <v>25</v>
      </c>
      <c r="H15" s="247"/>
      <c r="I15" s="172" t="s">
        <v>879</v>
      </c>
      <c r="J15" s="248">
        <f t="shared" ref="J15" si="5">MOD(D15,25)</f>
        <v>0</v>
      </c>
    </row>
    <row r="16" spans="1:10" ht="15.75" thickBot="1" x14ac:dyDescent="0.25">
      <c r="A16" s="300" t="s">
        <v>825</v>
      </c>
      <c r="B16" s="274">
        <v>117</v>
      </c>
      <c r="C16" s="323">
        <f t="shared" si="2"/>
        <v>76.05</v>
      </c>
      <c r="D16" s="331">
        <f t="shared" si="3"/>
        <v>75</v>
      </c>
      <c r="E16" s="185">
        <f t="shared" si="4"/>
        <v>95451</v>
      </c>
      <c r="F16" s="185">
        <f t="shared" si="0"/>
        <v>95525</v>
      </c>
      <c r="G16" s="275">
        <v>25</v>
      </c>
      <c r="H16" s="275"/>
      <c r="I16" s="187" t="s">
        <v>151</v>
      </c>
      <c r="J16" s="277">
        <f t="shared" si="1"/>
        <v>0</v>
      </c>
    </row>
    <row r="17" spans="1:10" ht="15.75" x14ac:dyDescent="0.25">
      <c r="A17" s="7" t="s">
        <v>468</v>
      </c>
      <c r="B17" s="31">
        <f>SUM(B5:B16)</f>
        <v>13928</v>
      </c>
      <c r="C17" s="31"/>
      <c r="D17" s="28">
        <f>SUM(D5:D16)</f>
        <v>9050</v>
      </c>
      <c r="E17" s="17"/>
      <c r="F17" s="17"/>
      <c r="G17" s="12"/>
      <c r="H17" s="12"/>
      <c r="I17" s="13"/>
      <c r="J17" s="69"/>
    </row>
    <row r="18" spans="1:10" ht="15" x14ac:dyDescent="0.2">
      <c r="A18" s="12"/>
      <c r="B18" s="12"/>
      <c r="C18" s="12"/>
      <c r="D18" s="12"/>
      <c r="E18" s="17"/>
      <c r="F18" s="17"/>
      <c r="G18" s="12"/>
      <c r="H18" s="12"/>
      <c r="I18" s="13"/>
      <c r="J18" s="69"/>
    </row>
    <row r="19" spans="1:10" ht="16.5" thickBot="1" x14ac:dyDescent="0.3">
      <c r="A19" s="29" t="s">
        <v>6</v>
      </c>
      <c r="B19" s="12"/>
      <c r="C19" s="12"/>
      <c r="D19" s="12"/>
      <c r="E19" s="17"/>
      <c r="F19" s="17"/>
      <c r="G19" s="12"/>
      <c r="H19" s="12"/>
      <c r="I19" s="13"/>
      <c r="J19" s="70"/>
    </row>
    <row r="20" spans="1:10" ht="15.75" x14ac:dyDescent="0.25">
      <c r="A20" s="7" t="s">
        <v>93</v>
      </c>
      <c r="B20" s="12"/>
      <c r="C20" s="12"/>
      <c r="D20" s="12"/>
      <c r="E20" s="17"/>
      <c r="F20" s="17"/>
      <c r="G20" s="12"/>
      <c r="H20" s="12"/>
      <c r="I20" s="13"/>
      <c r="J20" s="70"/>
    </row>
    <row r="21" spans="1:10" ht="15" x14ac:dyDescent="0.2">
      <c r="A21" s="247" t="s">
        <v>8</v>
      </c>
      <c r="B21" s="247"/>
      <c r="C21" s="247"/>
      <c r="D21" s="247">
        <v>100</v>
      </c>
      <c r="E21" s="170">
        <f>SUM(F16+1)</f>
        <v>95526</v>
      </c>
      <c r="F21" s="170">
        <f t="shared" ref="F21:F28" si="6">SUM(E21+D21-1)</f>
        <v>95625</v>
      </c>
      <c r="G21" s="247">
        <v>10</v>
      </c>
      <c r="H21" s="247"/>
      <c r="I21" s="172" t="s">
        <v>150</v>
      </c>
      <c r="J21" s="248">
        <f t="shared" ref="J21:J31" si="7">MOD(D21,25)</f>
        <v>0</v>
      </c>
    </row>
    <row r="22" spans="1:10" ht="15" x14ac:dyDescent="0.2">
      <c r="A22" s="253" t="s">
        <v>9</v>
      </c>
      <c r="B22" s="253"/>
      <c r="C22" s="253"/>
      <c r="D22" s="253">
        <v>25</v>
      </c>
      <c r="E22" s="173">
        <f>SUM(F21+1)</f>
        <v>95626</v>
      </c>
      <c r="F22" s="173">
        <f t="shared" si="6"/>
        <v>95650</v>
      </c>
      <c r="G22" s="253">
        <v>5</v>
      </c>
      <c r="H22" s="253"/>
      <c r="I22" s="175" t="s">
        <v>150</v>
      </c>
      <c r="J22" s="257">
        <f t="shared" si="7"/>
        <v>0</v>
      </c>
    </row>
    <row r="23" spans="1:10" ht="15" x14ac:dyDescent="0.2">
      <c r="A23" s="247" t="s">
        <v>145</v>
      </c>
      <c r="B23" s="247"/>
      <c r="C23" s="247"/>
      <c r="D23" s="247">
        <v>50</v>
      </c>
      <c r="E23" s="170">
        <f>SUM(F22+1)</f>
        <v>95651</v>
      </c>
      <c r="F23" s="170">
        <f t="shared" si="6"/>
        <v>95700</v>
      </c>
      <c r="G23" s="247">
        <v>5</v>
      </c>
      <c r="H23" s="247"/>
      <c r="I23" s="172" t="s">
        <v>150</v>
      </c>
      <c r="J23" s="248">
        <f t="shared" si="7"/>
        <v>0</v>
      </c>
    </row>
    <row r="24" spans="1:10" ht="15" x14ac:dyDescent="0.2">
      <c r="A24" s="12"/>
      <c r="B24" s="12"/>
      <c r="C24" s="12"/>
      <c r="D24" s="12"/>
      <c r="E24" s="16"/>
      <c r="F24" s="16"/>
      <c r="G24" s="12"/>
      <c r="H24" s="12"/>
      <c r="I24" s="13"/>
      <c r="J24" s="69"/>
    </row>
    <row r="25" spans="1:10" ht="15.75" x14ac:dyDescent="0.25">
      <c r="A25" s="7" t="s">
        <v>444</v>
      </c>
      <c r="B25" s="12"/>
      <c r="C25" s="12"/>
      <c r="D25" s="12"/>
      <c r="E25" s="16"/>
      <c r="F25" s="16"/>
      <c r="G25" s="12"/>
      <c r="H25" s="12"/>
      <c r="I25" s="13"/>
      <c r="J25" s="69"/>
    </row>
    <row r="26" spans="1:10" ht="15" x14ac:dyDescent="0.2">
      <c r="A26" s="247" t="s">
        <v>442</v>
      </c>
      <c r="B26" s="247"/>
      <c r="C26" s="247"/>
      <c r="D26" s="247">
        <v>25</v>
      </c>
      <c r="E26" s="170">
        <f>SUM(F23+1)</f>
        <v>95701</v>
      </c>
      <c r="F26" s="170">
        <f t="shared" si="6"/>
        <v>95725</v>
      </c>
      <c r="G26" s="247">
        <v>5</v>
      </c>
      <c r="H26" s="247"/>
      <c r="I26" s="172" t="s">
        <v>443</v>
      </c>
      <c r="J26" s="248">
        <f t="shared" si="7"/>
        <v>0</v>
      </c>
    </row>
    <row r="27" spans="1:10" s="62" customFormat="1" ht="15" x14ac:dyDescent="0.2">
      <c r="A27" s="253" t="s">
        <v>853</v>
      </c>
      <c r="B27" s="253"/>
      <c r="C27" s="253"/>
      <c r="D27" s="253">
        <v>250</v>
      </c>
      <c r="E27" s="173">
        <f>SUM(F26+1)</f>
        <v>95726</v>
      </c>
      <c r="F27" s="177">
        <f t="shared" si="6"/>
        <v>95975</v>
      </c>
      <c r="G27" s="253">
        <v>10</v>
      </c>
      <c r="H27" s="253"/>
      <c r="I27" s="175" t="s">
        <v>879</v>
      </c>
      <c r="J27" s="257">
        <v>0</v>
      </c>
    </row>
    <row r="28" spans="1:10" s="62" customFormat="1" ht="15" x14ac:dyDescent="0.2">
      <c r="A28" s="247" t="s">
        <v>854</v>
      </c>
      <c r="B28" s="247"/>
      <c r="C28" s="247"/>
      <c r="D28" s="247">
        <v>50</v>
      </c>
      <c r="E28" s="170">
        <f>SUM(F27+1)</f>
        <v>95976</v>
      </c>
      <c r="F28" s="170">
        <f t="shared" si="6"/>
        <v>96025</v>
      </c>
      <c r="G28" s="247">
        <v>10</v>
      </c>
      <c r="H28" s="247"/>
      <c r="I28" s="172" t="s">
        <v>879</v>
      </c>
      <c r="J28" s="248">
        <v>0</v>
      </c>
    </row>
    <row r="29" spans="1:10" ht="15" x14ac:dyDescent="0.2">
      <c r="A29" s="12"/>
      <c r="B29" s="12"/>
      <c r="C29" s="12"/>
      <c r="D29" s="12"/>
      <c r="E29" s="16"/>
      <c r="F29" s="16"/>
      <c r="G29" s="12"/>
      <c r="H29" s="12"/>
      <c r="I29" s="13"/>
      <c r="J29" s="69"/>
    </row>
    <row r="30" spans="1:10" ht="15.75" x14ac:dyDescent="0.25">
      <c r="A30" s="7" t="s">
        <v>94</v>
      </c>
      <c r="B30" s="12"/>
      <c r="C30" s="12"/>
      <c r="D30" s="12"/>
      <c r="E30" s="16"/>
      <c r="F30" s="16"/>
      <c r="G30" s="12"/>
      <c r="H30" s="12"/>
      <c r="I30" s="13"/>
      <c r="J30" s="69"/>
    </row>
    <row r="31" spans="1:10" ht="15" x14ac:dyDescent="0.2">
      <c r="A31" s="247" t="s">
        <v>10</v>
      </c>
      <c r="B31" s="247"/>
      <c r="C31" s="247"/>
      <c r="D31" s="247">
        <v>25</v>
      </c>
      <c r="E31" s="170">
        <f>SUM(F28+1)</f>
        <v>96026</v>
      </c>
      <c r="F31" s="170">
        <f>SUM(E31+D31-1)</f>
        <v>96050</v>
      </c>
      <c r="G31" s="247">
        <v>5</v>
      </c>
      <c r="H31" s="247"/>
      <c r="I31" s="172" t="s">
        <v>152</v>
      </c>
      <c r="J31" s="248">
        <f t="shared" si="7"/>
        <v>0</v>
      </c>
    </row>
    <row r="32" spans="1:10" ht="15" x14ac:dyDescent="0.2">
      <c r="A32" s="12"/>
      <c r="B32" s="12"/>
      <c r="C32" s="12"/>
      <c r="D32" s="12"/>
      <c r="E32" s="16"/>
      <c r="F32" s="16"/>
      <c r="G32" s="12"/>
      <c r="H32" s="12"/>
      <c r="I32" s="13"/>
      <c r="J32" s="69"/>
    </row>
    <row r="33" spans="1:10" ht="15.75" x14ac:dyDescent="0.25">
      <c r="A33" s="7" t="s">
        <v>92</v>
      </c>
      <c r="B33" s="12"/>
      <c r="C33" s="12"/>
      <c r="D33" s="12"/>
      <c r="E33" s="16"/>
      <c r="F33" s="16"/>
      <c r="G33" s="12"/>
      <c r="H33" s="12"/>
      <c r="I33" s="13"/>
      <c r="J33" s="69"/>
    </row>
    <row r="34" spans="1:10" ht="15" x14ac:dyDescent="0.2">
      <c r="A34" s="247" t="s">
        <v>7</v>
      </c>
      <c r="B34" s="247"/>
      <c r="C34" s="247"/>
      <c r="D34" s="247">
        <v>150</v>
      </c>
      <c r="E34" s="170">
        <f>SUM(F31+1)</f>
        <v>96051</v>
      </c>
      <c r="F34" s="170">
        <f>SUM(E34+D34-1)</f>
        <v>96200</v>
      </c>
      <c r="G34" s="247">
        <v>25</v>
      </c>
      <c r="H34" s="247">
        <v>175</v>
      </c>
      <c r="I34" s="172" t="s">
        <v>151</v>
      </c>
      <c r="J34" s="248">
        <f>MOD(D34,25)</f>
        <v>0</v>
      </c>
    </row>
    <row r="35" spans="1:10" ht="15" x14ac:dyDescent="0.2">
      <c r="A35" s="253" t="s">
        <v>96</v>
      </c>
      <c r="B35" s="253"/>
      <c r="C35" s="253"/>
      <c r="D35" s="253">
        <v>100</v>
      </c>
      <c r="E35" s="173">
        <f>SUM(F34+1)</f>
        <v>96201</v>
      </c>
      <c r="F35" s="173">
        <f>SUM(E35+D35-1)</f>
        <v>96300</v>
      </c>
      <c r="G35" s="253">
        <v>25</v>
      </c>
      <c r="H35" s="253"/>
      <c r="I35" s="175" t="s">
        <v>151</v>
      </c>
      <c r="J35" s="257">
        <f t="shared" ref="J35:J42" si="8">MOD(D35,25)</f>
        <v>0</v>
      </c>
    </row>
    <row r="36" spans="1:10" ht="15" x14ac:dyDescent="0.2">
      <c r="A36" s="247" t="s">
        <v>874</v>
      </c>
      <c r="B36" s="247"/>
      <c r="C36" s="247"/>
      <c r="D36" s="247">
        <v>300</v>
      </c>
      <c r="E36" s="170">
        <f t="shared" ref="E36:E42" si="9">SUM(F35+1)</f>
        <v>96301</v>
      </c>
      <c r="F36" s="170">
        <f t="shared" ref="F36:F42" si="10">SUM(E36+D36-1)</f>
        <v>96600</v>
      </c>
      <c r="G36" s="247">
        <v>25</v>
      </c>
      <c r="H36" s="247"/>
      <c r="I36" s="172" t="s">
        <v>151</v>
      </c>
      <c r="J36" s="248">
        <f t="shared" si="8"/>
        <v>0</v>
      </c>
    </row>
    <row r="37" spans="1:10" ht="15" x14ac:dyDescent="0.2">
      <c r="A37" s="252" t="s">
        <v>868</v>
      </c>
      <c r="B37" s="253"/>
      <c r="C37" s="253"/>
      <c r="D37" s="253">
        <v>150</v>
      </c>
      <c r="E37" s="173">
        <f t="shared" si="9"/>
        <v>96601</v>
      </c>
      <c r="F37" s="173">
        <f t="shared" si="10"/>
        <v>96750</v>
      </c>
      <c r="G37" s="253">
        <v>25</v>
      </c>
      <c r="H37" s="253"/>
      <c r="I37" s="175" t="s">
        <v>151</v>
      </c>
      <c r="J37" s="257">
        <f t="shared" si="8"/>
        <v>0</v>
      </c>
    </row>
    <row r="38" spans="1:10" ht="15" x14ac:dyDescent="0.2">
      <c r="A38" s="247" t="s">
        <v>726</v>
      </c>
      <c r="B38" s="247"/>
      <c r="C38" s="247"/>
      <c r="D38" s="247">
        <v>500</v>
      </c>
      <c r="E38" s="170">
        <f t="shared" si="9"/>
        <v>96751</v>
      </c>
      <c r="F38" s="170">
        <f t="shared" si="10"/>
        <v>97250</v>
      </c>
      <c r="G38" s="247">
        <v>25</v>
      </c>
      <c r="H38" s="247"/>
      <c r="I38" s="172" t="s">
        <v>151</v>
      </c>
      <c r="J38" s="248">
        <f t="shared" si="8"/>
        <v>0</v>
      </c>
    </row>
    <row r="39" spans="1:10" ht="15" x14ac:dyDescent="0.2">
      <c r="A39" s="252" t="s">
        <v>727</v>
      </c>
      <c r="B39" s="253"/>
      <c r="C39" s="253"/>
      <c r="D39" s="253">
        <v>750</v>
      </c>
      <c r="E39" s="173">
        <f t="shared" si="9"/>
        <v>97251</v>
      </c>
      <c r="F39" s="173">
        <f t="shared" si="10"/>
        <v>98000</v>
      </c>
      <c r="G39" s="253">
        <v>25</v>
      </c>
      <c r="H39" s="253"/>
      <c r="I39" s="175" t="s">
        <v>151</v>
      </c>
      <c r="J39" s="257">
        <f t="shared" si="8"/>
        <v>0</v>
      </c>
    </row>
    <row r="40" spans="1:10" ht="15" x14ac:dyDescent="0.2">
      <c r="A40" s="247" t="s">
        <v>728</v>
      </c>
      <c r="B40" s="247"/>
      <c r="C40" s="247"/>
      <c r="D40" s="247">
        <v>125</v>
      </c>
      <c r="E40" s="170">
        <f t="shared" si="9"/>
        <v>98001</v>
      </c>
      <c r="F40" s="170">
        <f t="shared" si="10"/>
        <v>98125</v>
      </c>
      <c r="G40" s="247">
        <v>10</v>
      </c>
      <c r="H40" s="247"/>
      <c r="I40" s="172" t="s">
        <v>151</v>
      </c>
      <c r="J40" s="248">
        <f t="shared" si="8"/>
        <v>0</v>
      </c>
    </row>
    <row r="41" spans="1:10" ht="15" x14ac:dyDescent="0.2">
      <c r="A41" s="252" t="s">
        <v>729</v>
      </c>
      <c r="B41" s="253"/>
      <c r="C41" s="253"/>
      <c r="D41" s="253">
        <v>50</v>
      </c>
      <c r="E41" s="173">
        <f t="shared" si="9"/>
        <v>98126</v>
      </c>
      <c r="F41" s="173">
        <f t="shared" si="10"/>
        <v>98175</v>
      </c>
      <c r="G41" s="253">
        <v>10</v>
      </c>
      <c r="H41" s="253"/>
      <c r="I41" s="175" t="s">
        <v>151</v>
      </c>
      <c r="J41" s="257">
        <f t="shared" si="8"/>
        <v>0</v>
      </c>
    </row>
    <row r="42" spans="1:10" ht="15" x14ac:dyDescent="0.2">
      <c r="A42" s="247" t="s">
        <v>730</v>
      </c>
      <c r="B42" s="247"/>
      <c r="C42" s="247"/>
      <c r="D42" s="247">
        <v>50</v>
      </c>
      <c r="E42" s="170">
        <f t="shared" si="9"/>
        <v>98176</v>
      </c>
      <c r="F42" s="170">
        <f t="shared" si="10"/>
        <v>98225</v>
      </c>
      <c r="G42" s="247">
        <v>10</v>
      </c>
      <c r="H42" s="247"/>
      <c r="I42" s="172" t="s">
        <v>151</v>
      </c>
      <c r="J42" s="248">
        <f t="shared" si="8"/>
        <v>0</v>
      </c>
    </row>
    <row r="43" spans="1:10" ht="15" x14ac:dyDescent="0.2">
      <c r="A43" s="12"/>
      <c r="B43" s="12"/>
      <c r="C43" s="12"/>
      <c r="D43" s="12"/>
      <c r="E43" s="16"/>
      <c r="F43" s="16"/>
      <c r="G43" s="12"/>
      <c r="H43" s="12"/>
      <c r="I43" s="13"/>
      <c r="J43" s="70"/>
    </row>
    <row r="44" spans="1:10" ht="15.75" x14ac:dyDescent="0.25">
      <c r="A44" s="7" t="s">
        <v>95</v>
      </c>
      <c r="B44" s="12"/>
      <c r="C44" s="12"/>
      <c r="D44" s="12"/>
      <c r="E44" s="16"/>
      <c r="F44" s="16"/>
      <c r="G44" s="12"/>
      <c r="H44" s="12"/>
      <c r="I44" s="13"/>
      <c r="J44" s="70"/>
    </row>
    <row r="45" spans="1:10" ht="15" x14ac:dyDescent="0.2">
      <c r="A45" s="247" t="s">
        <v>11</v>
      </c>
      <c r="B45" s="247"/>
      <c r="C45" s="247"/>
      <c r="D45" s="247">
        <v>25</v>
      </c>
      <c r="E45" s="170">
        <f>SUM(F42+1)</f>
        <v>98226</v>
      </c>
      <c r="F45" s="170">
        <f>SUM(E45+D45-1)</f>
        <v>98250</v>
      </c>
      <c r="G45" s="247">
        <v>5</v>
      </c>
      <c r="H45" s="247"/>
      <c r="I45" s="172" t="s">
        <v>153</v>
      </c>
      <c r="J45" s="248">
        <f>MOD(D45,25)</f>
        <v>0</v>
      </c>
    </row>
    <row r="46" spans="1:10" ht="15.75" thickBot="1" x14ac:dyDescent="0.25">
      <c r="A46" s="278" t="s">
        <v>12</v>
      </c>
      <c r="B46" s="278"/>
      <c r="C46" s="278"/>
      <c r="D46" s="278">
        <v>50</v>
      </c>
      <c r="E46" s="188">
        <f>SUM(F45+1)</f>
        <v>98251</v>
      </c>
      <c r="F46" s="188">
        <f>SUM(E46+D46-1)</f>
        <v>98300</v>
      </c>
      <c r="G46" s="278">
        <v>5</v>
      </c>
      <c r="H46" s="278"/>
      <c r="I46" s="190" t="s">
        <v>153</v>
      </c>
      <c r="J46" s="279">
        <f>MOD(D46,25)</f>
        <v>0</v>
      </c>
    </row>
    <row r="47" spans="1:10" ht="15.75" x14ac:dyDescent="0.25">
      <c r="A47" s="74" t="s">
        <v>469</v>
      </c>
      <c r="B47" s="68"/>
      <c r="C47" s="68"/>
      <c r="D47" s="342">
        <f>SUM(D21:D46)</f>
        <v>2775</v>
      </c>
      <c r="E47" s="68"/>
      <c r="F47" s="68"/>
      <c r="G47" s="68"/>
      <c r="H47" s="68"/>
      <c r="I47" s="76"/>
      <c r="J47" s="77"/>
    </row>
    <row r="48" spans="1:10" ht="16.5" thickBot="1" x14ac:dyDescent="0.3">
      <c r="A48" s="32"/>
      <c r="B48" s="17"/>
      <c r="C48" s="17"/>
      <c r="D48" s="7"/>
      <c r="E48" s="17"/>
      <c r="F48" s="17"/>
      <c r="G48" s="17"/>
      <c r="H48" s="17"/>
      <c r="I48" s="20"/>
      <c r="J48" s="70"/>
    </row>
    <row r="49" spans="1:10" ht="16.5" thickBot="1" x14ac:dyDescent="0.3">
      <c r="A49" s="83" t="s">
        <v>470</v>
      </c>
      <c r="B49" s="84"/>
      <c r="C49" s="84"/>
      <c r="D49" s="337">
        <f>D17+D47</f>
        <v>11825</v>
      </c>
      <c r="E49" s="84"/>
      <c r="F49" s="84"/>
      <c r="G49" s="85">
        <f>SUM(G5:G47)</f>
        <v>540</v>
      </c>
      <c r="H49" s="85">
        <f>SUM(H5:H47)</f>
        <v>175</v>
      </c>
      <c r="I49" s="101"/>
      <c r="J49" s="93">
        <f>SUM(J5:J47)</f>
        <v>0</v>
      </c>
    </row>
    <row r="50" spans="1:10" ht="15" x14ac:dyDescent="0.2">
      <c r="A50" s="17"/>
      <c r="B50" s="17"/>
      <c r="C50" s="17"/>
      <c r="D50" s="12"/>
      <c r="E50" s="17"/>
      <c r="F50" s="17"/>
      <c r="G50" s="17"/>
      <c r="H50" s="17"/>
      <c r="I50" s="20"/>
      <c r="J50" s="17"/>
    </row>
    <row r="51" spans="1:10" ht="15" x14ac:dyDescent="0.2">
      <c r="A51" s="17"/>
      <c r="B51" s="17"/>
      <c r="C51" s="17"/>
      <c r="D51" s="12"/>
      <c r="E51" s="17"/>
      <c r="F51" s="17"/>
      <c r="G51" s="17"/>
      <c r="H51" s="17"/>
      <c r="I51" s="20"/>
      <c r="J51" s="17"/>
    </row>
    <row r="52" spans="1:10" ht="15" x14ac:dyDescent="0.2">
      <c r="A52" s="17" t="s">
        <v>140</v>
      </c>
      <c r="B52" s="17"/>
      <c r="C52" s="17"/>
      <c r="D52" s="24">
        <f>F46-E5+1</f>
        <v>11825</v>
      </c>
      <c r="E52" s="17"/>
      <c r="F52" s="17"/>
      <c r="G52" s="17"/>
      <c r="H52" s="17"/>
      <c r="I52" s="20"/>
      <c r="J52" s="17"/>
    </row>
    <row r="53" spans="1:10" ht="15" x14ac:dyDescent="0.2">
      <c r="A53" s="12"/>
      <c r="B53" s="12"/>
      <c r="C53" s="12"/>
      <c r="D53" s="12"/>
      <c r="E53" s="12"/>
      <c r="F53" s="12"/>
      <c r="G53" s="12"/>
      <c r="H53" s="12"/>
      <c r="I53" s="13"/>
      <c r="J53" s="12"/>
    </row>
    <row r="54" spans="1:10" ht="15" x14ac:dyDescent="0.2">
      <c r="A54" s="12"/>
      <c r="B54" s="12"/>
      <c r="C54" s="12"/>
      <c r="D54" s="12"/>
      <c r="E54" s="12"/>
      <c r="F54" s="12"/>
      <c r="G54" s="12"/>
      <c r="H54" s="12"/>
      <c r="I54" s="13"/>
      <c r="J54" s="12"/>
    </row>
  </sheetData>
  <sheetProtection sheet="1" selectLockedCells="1"/>
  <mergeCells count="2">
    <mergeCell ref="E3:F3"/>
    <mergeCell ref="H1:I1"/>
  </mergeCells>
  <phoneticPr fontId="0" type="noConversion"/>
  <conditionalFormatting sqref="D5:D16">
    <cfRule type="cellIs" dxfId="110" priority="1" operator="equal">
      <formula>0</formula>
    </cfRule>
  </conditionalFormatting>
  <conditionalFormatting sqref="D21:D23 D26:D28 D31 D34:D42 D45:D46">
    <cfRule type="cellIs" dxfId="109" priority="3" operator="equal">
      <formula>0</formula>
    </cfRule>
  </conditionalFormatting>
  <conditionalFormatting sqref="G5:H16 G21:H23 G26:H28 G31:H31 G34:H42 G45:H46">
    <cfRule type="cellIs" dxfId="108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2"/>
  <sheetViews>
    <sheetView view="pageLayout" zoomScaleNormal="75" workbookViewId="0">
      <selection activeCell="I26" sqref="I2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710937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Totals!A10</f>
        <v>816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584</v>
      </c>
      <c r="B5" s="246">
        <v>2455</v>
      </c>
      <c r="C5" s="322">
        <f>SUM(B5*0.65)</f>
        <v>1595.75</v>
      </c>
      <c r="D5" s="329">
        <f>MROUND(C5, 25)</f>
        <v>1600</v>
      </c>
      <c r="E5" s="170">
        <f>SUM('Dist 5'!F46+1)</f>
        <v>98301</v>
      </c>
      <c r="F5" s="170">
        <f t="shared" ref="F5:F13" si="0">SUM(E5+D5-1)</f>
        <v>99900</v>
      </c>
      <c r="G5" s="247">
        <v>25</v>
      </c>
      <c r="H5" s="247"/>
      <c r="I5" s="172" t="s">
        <v>879</v>
      </c>
      <c r="J5" s="248">
        <f t="shared" ref="J5:J12" si="1">MOD(D5,25)</f>
        <v>0</v>
      </c>
    </row>
    <row r="6" spans="1:10" ht="15" x14ac:dyDescent="0.2">
      <c r="A6" s="297" t="s">
        <v>585</v>
      </c>
      <c r="B6" s="251">
        <v>1381</v>
      </c>
      <c r="C6" s="322">
        <f t="shared" ref="C6:C13" si="2">SUM(B6*0.65)</f>
        <v>897.65</v>
      </c>
      <c r="D6" s="330">
        <f t="shared" ref="D6:D13" si="3">MROUND(C6, 25)</f>
        <v>900</v>
      </c>
      <c r="E6" s="173">
        <f t="shared" ref="E6:E13" si="4">F5+1</f>
        <v>99901</v>
      </c>
      <c r="F6" s="173">
        <f t="shared" si="0"/>
        <v>100800</v>
      </c>
      <c r="G6" s="253">
        <v>25</v>
      </c>
      <c r="H6" s="253"/>
      <c r="I6" s="175" t="s">
        <v>879</v>
      </c>
      <c r="J6" s="257">
        <f t="shared" si="1"/>
        <v>0</v>
      </c>
    </row>
    <row r="7" spans="1:10" ht="15" x14ac:dyDescent="0.2">
      <c r="A7" s="302" t="s">
        <v>586</v>
      </c>
      <c r="B7" s="246">
        <v>973</v>
      </c>
      <c r="C7" s="322">
        <f t="shared" si="2"/>
        <v>632.45000000000005</v>
      </c>
      <c r="D7" s="329">
        <f t="shared" si="3"/>
        <v>625</v>
      </c>
      <c r="E7" s="170">
        <f t="shared" si="4"/>
        <v>100801</v>
      </c>
      <c r="F7" s="170">
        <f t="shared" si="0"/>
        <v>101425</v>
      </c>
      <c r="G7" s="247">
        <v>25</v>
      </c>
      <c r="H7" s="247"/>
      <c r="I7" s="172" t="s">
        <v>879</v>
      </c>
      <c r="J7" s="248">
        <f t="shared" si="1"/>
        <v>0</v>
      </c>
    </row>
    <row r="8" spans="1:10" ht="15" x14ac:dyDescent="0.2">
      <c r="A8" s="299" t="s">
        <v>587</v>
      </c>
      <c r="B8" s="251">
        <v>2908</v>
      </c>
      <c r="C8" s="322">
        <f t="shared" si="2"/>
        <v>1890.2</v>
      </c>
      <c r="D8" s="330">
        <f t="shared" si="3"/>
        <v>1900</v>
      </c>
      <c r="E8" s="177">
        <f t="shared" si="4"/>
        <v>101426</v>
      </c>
      <c r="F8" s="173">
        <f t="shared" si="0"/>
        <v>103325</v>
      </c>
      <c r="G8" s="253">
        <v>25</v>
      </c>
      <c r="H8" s="253"/>
      <c r="I8" s="175" t="s">
        <v>879</v>
      </c>
      <c r="J8" s="257">
        <f t="shared" si="1"/>
        <v>0</v>
      </c>
    </row>
    <row r="9" spans="1:10" ht="15" x14ac:dyDescent="0.2">
      <c r="A9" s="301" t="s">
        <v>588</v>
      </c>
      <c r="B9" s="246">
        <v>2414</v>
      </c>
      <c r="C9" s="322">
        <f t="shared" si="2"/>
        <v>1569.1000000000001</v>
      </c>
      <c r="D9" s="329">
        <f t="shared" si="3"/>
        <v>1575</v>
      </c>
      <c r="E9" s="170">
        <f t="shared" si="4"/>
        <v>103326</v>
      </c>
      <c r="F9" s="170">
        <f t="shared" si="0"/>
        <v>104900</v>
      </c>
      <c r="G9" s="247">
        <v>25</v>
      </c>
      <c r="H9" s="247"/>
      <c r="I9" s="172" t="s">
        <v>879</v>
      </c>
      <c r="J9" s="248">
        <f t="shared" si="1"/>
        <v>0</v>
      </c>
    </row>
    <row r="10" spans="1:10" ht="15" x14ac:dyDescent="0.2">
      <c r="A10" s="299" t="s">
        <v>736</v>
      </c>
      <c r="B10" s="251">
        <v>2144</v>
      </c>
      <c r="C10" s="322">
        <f t="shared" si="2"/>
        <v>1393.6000000000001</v>
      </c>
      <c r="D10" s="330">
        <v>1500</v>
      </c>
      <c r="E10" s="177">
        <f t="shared" si="4"/>
        <v>104901</v>
      </c>
      <c r="F10" s="173">
        <f t="shared" si="0"/>
        <v>106400</v>
      </c>
      <c r="G10" s="253">
        <v>25</v>
      </c>
      <c r="H10" s="253"/>
      <c r="I10" s="175" t="s">
        <v>879</v>
      </c>
      <c r="J10" s="257">
        <f t="shared" si="1"/>
        <v>0</v>
      </c>
    </row>
    <row r="11" spans="1:10" ht="15" x14ac:dyDescent="0.2">
      <c r="A11" s="301" t="s">
        <v>589</v>
      </c>
      <c r="B11" s="246">
        <v>3534</v>
      </c>
      <c r="C11" s="322">
        <f t="shared" si="2"/>
        <v>2297.1</v>
      </c>
      <c r="D11" s="329">
        <f t="shared" si="3"/>
        <v>2300</v>
      </c>
      <c r="E11" s="170">
        <f t="shared" si="4"/>
        <v>106401</v>
      </c>
      <c r="F11" s="170">
        <f t="shared" si="0"/>
        <v>108700</v>
      </c>
      <c r="G11" s="247">
        <v>25</v>
      </c>
      <c r="H11" s="247"/>
      <c r="I11" s="172" t="s">
        <v>879</v>
      </c>
      <c r="J11" s="248">
        <f t="shared" si="1"/>
        <v>0</v>
      </c>
    </row>
    <row r="12" spans="1:10" ht="15" x14ac:dyDescent="0.2">
      <c r="A12" s="299" t="s">
        <v>590</v>
      </c>
      <c r="B12" s="251">
        <v>1713</v>
      </c>
      <c r="C12" s="322">
        <f t="shared" si="2"/>
        <v>1113.45</v>
      </c>
      <c r="D12" s="330">
        <f t="shared" si="3"/>
        <v>1125</v>
      </c>
      <c r="E12" s="177">
        <f t="shared" si="4"/>
        <v>108701</v>
      </c>
      <c r="F12" s="173">
        <f t="shared" si="0"/>
        <v>109825</v>
      </c>
      <c r="G12" s="253">
        <v>25</v>
      </c>
      <c r="H12" s="253"/>
      <c r="I12" s="175" t="s">
        <v>879</v>
      </c>
      <c r="J12" s="257">
        <f t="shared" si="1"/>
        <v>0</v>
      </c>
    </row>
    <row r="13" spans="1:10" ht="15.75" thickBot="1" x14ac:dyDescent="0.25">
      <c r="A13" s="303" t="s">
        <v>737</v>
      </c>
      <c r="B13" s="259">
        <v>490</v>
      </c>
      <c r="C13" s="323">
        <f t="shared" si="2"/>
        <v>318.5</v>
      </c>
      <c r="D13" s="335">
        <f t="shared" si="3"/>
        <v>325</v>
      </c>
      <c r="E13" s="260">
        <f t="shared" si="4"/>
        <v>109826</v>
      </c>
      <c r="F13" s="188">
        <f t="shared" si="0"/>
        <v>110150</v>
      </c>
      <c r="G13" s="258">
        <v>25</v>
      </c>
      <c r="H13" s="258"/>
      <c r="I13" s="261" t="s">
        <v>879</v>
      </c>
      <c r="J13" s="262">
        <v>0</v>
      </c>
    </row>
    <row r="14" spans="1:10" ht="15.75" x14ac:dyDescent="0.25">
      <c r="A14" s="7" t="s">
        <v>471</v>
      </c>
      <c r="B14" s="31">
        <f>SUM(B5:B13)</f>
        <v>18012</v>
      </c>
      <c r="C14" s="31"/>
      <c r="D14" s="28">
        <f>SUM(D5:D13)</f>
        <v>11850</v>
      </c>
      <c r="E14" s="17"/>
      <c r="F14" s="17"/>
      <c r="G14" s="12"/>
      <c r="H14" s="12"/>
      <c r="I14" s="13"/>
      <c r="J14" s="69"/>
    </row>
    <row r="15" spans="1:10" ht="15" x14ac:dyDescent="0.2">
      <c r="A15" s="12"/>
      <c r="B15" s="12"/>
      <c r="C15" s="12"/>
      <c r="D15" s="12"/>
      <c r="E15" s="17"/>
      <c r="F15" s="17"/>
      <c r="G15" s="12"/>
      <c r="H15" s="12"/>
      <c r="I15" s="13"/>
      <c r="J15" s="69"/>
    </row>
    <row r="16" spans="1:10" ht="16.5" thickBot="1" x14ac:dyDescent="0.3">
      <c r="A16" s="29" t="s">
        <v>6</v>
      </c>
      <c r="B16" s="12"/>
      <c r="C16" s="12"/>
      <c r="D16" s="12"/>
      <c r="E16" s="17"/>
      <c r="F16" s="17"/>
      <c r="G16" s="12"/>
      <c r="H16" s="12"/>
      <c r="I16" s="13"/>
      <c r="J16" s="69"/>
    </row>
    <row r="17" spans="1:10" ht="15.75" x14ac:dyDescent="0.25">
      <c r="A17" s="7" t="s">
        <v>93</v>
      </c>
      <c r="B17" s="12"/>
      <c r="C17" s="12"/>
      <c r="D17" s="12"/>
      <c r="E17" s="17"/>
      <c r="F17" s="17"/>
      <c r="G17" s="12"/>
      <c r="H17" s="12"/>
      <c r="I17" s="13"/>
      <c r="J17" s="70"/>
    </row>
    <row r="18" spans="1:10" ht="15" x14ac:dyDescent="0.2">
      <c r="A18" s="247" t="s">
        <v>8</v>
      </c>
      <c r="B18" s="247"/>
      <c r="C18" s="247"/>
      <c r="D18" s="247">
        <v>100</v>
      </c>
      <c r="E18" s="170">
        <f>SUM(F13+1)</f>
        <v>110151</v>
      </c>
      <c r="F18" s="170">
        <f t="shared" ref="F18:F25" si="5">SUM(E18+D18-1)</f>
        <v>110250</v>
      </c>
      <c r="G18" s="247">
        <v>10</v>
      </c>
      <c r="H18" s="247"/>
      <c r="I18" s="172" t="s">
        <v>150</v>
      </c>
      <c r="J18" s="248">
        <f t="shared" ref="J18:J31" si="6">MOD(D18,25)</f>
        <v>0</v>
      </c>
    </row>
    <row r="19" spans="1:10" ht="15" x14ac:dyDescent="0.2">
      <c r="A19" s="253" t="s">
        <v>9</v>
      </c>
      <c r="B19" s="253"/>
      <c r="C19" s="253"/>
      <c r="D19" s="253">
        <v>25</v>
      </c>
      <c r="E19" s="173">
        <f>SUM(F18+1)</f>
        <v>110251</v>
      </c>
      <c r="F19" s="173">
        <f t="shared" si="5"/>
        <v>110275</v>
      </c>
      <c r="G19" s="253">
        <v>5</v>
      </c>
      <c r="H19" s="253"/>
      <c r="I19" s="175" t="s">
        <v>150</v>
      </c>
      <c r="J19" s="257">
        <f t="shared" si="6"/>
        <v>0</v>
      </c>
    </row>
    <row r="20" spans="1:10" ht="15" x14ac:dyDescent="0.2">
      <c r="A20" s="247" t="s">
        <v>145</v>
      </c>
      <c r="B20" s="247"/>
      <c r="C20" s="247"/>
      <c r="D20" s="247">
        <v>50</v>
      </c>
      <c r="E20" s="170">
        <f>SUM(F19+1)</f>
        <v>110276</v>
      </c>
      <c r="F20" s="170">
        <f t="shared" si="5"/>
        <v>110325</v>
      </c>
      <c r="G20" s="247">
        <v>5</v>
      </c>
      <c r="H20" s="247"/>
      <c r="I20" s="172" t="s">
        <v>150</v>
      </c>
      <c r="J20" s="248">
        <f t="shared" si="6"/>
        <v>0</v>
      </c>
    </row>
    <row r="21" spans="1:10" ht="15" x14ac:dyDescent="0.2">
      <c r="A21" s="12"/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.75" x14ac:dyDescent="0.25">
      <c r="A22" s="7" t="s">
        <v>444</v>
      </c>
      <c r="B22" s="12"/>
      <c r="C22" s="12"/>
      <c r="D22" s="12"/>
      <c r="E22" s="16"/>
      <c r="F22" s="16"/>
      <c r="G22" s="12"/>
      <c r="H22" s="12"/>
      <c r="I22" s="13"/>
      <c r="J22" s="69"/>
    </row>
    <row r="23" spans="1:10" ht="15" x14ac:dyDescent="0.2">
      <c r="A23" s="247" t="s">
        <v>442</v>
      </c>
      <c r="B23" s="247"/>
      <c r="C23" s="247"/>
      <c r="D23" s="247">
        <v>25</v>
      </c>
      <c r="E23" s="170">
        <f>SUM(F20+1)</f>
        <v>110326</v>
      </c>
      <c r="F23" s="170">
        <f t="shared" si="5"/>
        <v>110350</v>
      </c>
      <c r="G23" s="247">
        <v>5</v>
      </c>
      <c r="H23" s="247"/>
      <c r="I23" s="172" t="s">
        <v>443</v>
      </c>
      <c r="J23" s="248">
        <f t="shared" si="6"/>
        <v>0</v>
      </c>
    </row>
    <row r="24" spans="1:10" s="62" customFormat="1" ht="15" x14ac:dyDescent="0.2">
      <c r="A24" s="252" t="s">
        <v>853</v>
      </c>
      <c r="B24" s="252"/>
      <c r="C24" s="252"/>
      <c r="D24" s="252">
        <v>900</v>
      </c>
      <c r="E24" s="177">
        <f>SUM(F23+1)</f>
        <v>110351</v>
      </c>
      <c r="F24" s="177">
        <f t="shared" si="5"/>
        <v>111250</v>
      </c>
      <c r="G24" s="252">
        <v>25</v>
      </c>
      <c r="H24" s="252"/>
      <c r="I24" s="179" t="s">
        <v>879</v>
      </c>
      <c r="J24" s="254">
        <v>0</v>
      </c>
    </row>
    <row r="25" spans="1:10" s="62" customFormat="1" ht="15" x14ac:dyDescent="0.2">
      <c r="A25" s="247" t="s">
        <v>854</v>
      </c>
      <c r="B25" s="247"/>
      <c r="C25" s="247"/>
      <c r="D25" s="247">
        <v>250</v>
      </c>
      <c r="E25" s="170">
        <f>SUM(F24+1)</f>
        <v>111251</v>
      </c>
      <c r="F25" s="170">
        <f t="shared" si="5"/>
        <v>111500</v>
      </c>
      <c r="G25" s="247">
        <v>25</v>
      </c>
      <c r="H25" s="247"/>
      <c r="I25" s="172" t="s">
        <v>879</v>
      </c>
      <c r="J25" s="248">
        <v>0</v>
      </c>
    </row>
    <row r="26" spans="1:10" ht="15" x14ac:dyDescent="0.2">
      <c r="A26" s="12"/>
      <c r="B26" s="12"/>
      <c r="C26" s="12"/>
      <c r="D26" s="12"/>
      <c r="E26" s="16"/>
      <c r="F26" s="16"/>
      <c r="G26" s="12"/>
      <c r="H26" s="12"/>
      <c r="I26" s="13"/>
      <c r="J26" s="69"/>
    </row>
    <row r="27" spans="1:10" ht="15.75" x14ac:dyDescent="0.25">
      <c r="A27" s="7" t="s">
        <v>94</v>
      </c>
      <c r="B27" s="12"/>
      <c r="C27" s="12"/>
      <c r="D27" s="12"/>
      <c r="E27" s="16"/>
      <c r="F27" s="16"/>
      <c r="G27" s="12"/>
      <c r="H27" s="12"/>
      <c r="I27" s="13"/>
      <c r="J27" s="69"/>
    </row>
    <row r="28" spans="1:10" ht="15" x14ac:dyDescent="0.2">
      <c r="A28" s="247" t="s">
        <v>10</v>
      </c>
      <c r="B28" s="247"/>
      <c r="C28" s="247"/>
      <c r="D28" s="247">
        <v>25</v>
      </c>
      <c r="E28" s="170">
        <f>SUM(F25+1)</f>
        <v>111501</v>
      </c>
      <c r="F28" s="170">
        <f>SUM(E28+D28-1)</f>
        <v>111525</v>
      </c>
      <c r="G28" s="247">
        <v>5</v>
      </c>
      <c r="H28" s="247"/>
      <c r="I28" s="172" t="s">
        <v>152</v>
      </c>
      <c r="J28" s="248">
        <f t="shared" si="6"/>
        <v>0</v>
      </c>
    </row>
    <row r="29" spans="1:10" ht="15" x14ac:dyDescent="0.2">
      <c r="A29" s="12"/>
      <c r="B29" s="12"/>
      <c r="C29" s="12"/>
      <c r="D29" s="12"/>
      <c r="E29" s="16"/>
      <c r="F29" s="16"/>
      <c r="G29" s="12"/>
      <c r="H29" s="12"/>
      <c r="I29" s="13"/>
      <c r="J29" s="69"/>
    </row>
    <row r="30" spans="1:10" ht="15.75" x14ac:dyDescent="0.25">
      <c r="A30" s="7" t="s">
        <v>92</v>
      </c>
      <c r="B30" s="12"/>
      <c r="C30" s="12"/>
      <c r="D30" s="12"/>
      <c r="E30" s="16"/>
      <c r="F30" s="16"/>
      <c r="G30" s="12"/>
      <c r="H30" s="12"/>
      <c r="I30" s="13"/>
      <c r="J30" s="69"/>
    </row>
    <row r="31" spans="1:10" ht="15" x14ac:dyDescent="0.2">
      <c r="A31" s="247" t="s">
        <v>7</v>
      </c>
      <c r="B31" s="247"/>
      <c r="C31" s="247"/>
      <c r="D31" s="247">
        <v>75</v>
      </c>
      <c r="E31" s="170">
        <f>SUM(F28+1)</f>
        <v>111526</v>
      </c>
      <c r="F31" s="170">
        <f>SUM(E31+D31-1)</f>
        <v>111600</v>
      </c>
      <c r="G31" s="247">
        <v>25</v>
      </c>
      <c r="H31" s="247">
        <v>175</v>
      </c>
      <c r="I31" s="172" t="s">
        <v>151</v>
      </c>
      <c r="J31" s="248">
        <f t="shared" si="6"/>
        <v>0</v>
      </c>
    </row>
    <row r="32" spans="1:10" ht="15" x14ac:dyDescent="0.2">
      <c r="A32" s="253" t="s">
        <v>96</v>
      </c>
      <c r="B32" s="253"/>
      <c r="C32" s="253"/>
      <c r="D32" s="253">
        <v>50</v>
      </c>
      <c r="E32" s="173">
        <f t="shared" ref="E32:E35" si="7">SUM(F31+1)</f>
        <v>111601</v>
      </c>
      <c r="F32" s="173">
        <f>SUM(E32+D32-1)</f>
        <v>111650</v>
      </c>
      <c r="G32" s="253">
        <v>25</v>
      </c>
      <c r="H32" s="253"/>
      <c r="I32" s="175" t="s">
        <v>151</v>
      </c>
      <c r="J32" s="257">
        <f>MOD(D32,25)</f>
        <v>0</v>
      </c>
    </row>
    <row r="33" spans="1:10" ht="15" x14ac:dyDescent="0.2">
      <c r="A33" s="247" t="s">
        <v>874</v>
      </c>
      <c r="B33" s="247"/>
      <c r="C33" s="247"/>
      <c r="D33" s="247">
        <v>150</v>
      </c>
      <c r="E33" s="170">
        <f t="shared" si="7"/>
        <v>111651</v>
      </c>
      <c r="F33" s="170">
        <f>SUM(E33+D33-1)</f>
        <v>111800</v>
      </c>
      <c r="G33" s="247">
        <v>25</v>
      </c>
      <c r="H33" s="247"/>
      <c r="I33" s="172" t="s">
        <v>151</v>
      </c>
      <c r="J33" s="248">
        <f>MOD(D33,25)</f>
        <v>0</v>
      </c>
    </row>
    <row r="34" spans="1:10" ht="15" x14ac:dyDescent="0.2">
      <c r="A34" s="252" t="s">
        <v>868</v>
      </c>
      <c r="B34" s="252"/>
      <c r="C34" s="252"/>
      <c r="D34" s="252">
        <v>1800</v>
      </c>
      <c r="E34" s="177">
        <f>SUM(F33+1)</f>
        <v>111801</v>
      </c>
      <c r="F34" s="177">
        <f t="shared" ref="F34:F35" si="8">SUM(E34+D34-1)</f>
        <v>113600</v>
      </c>
      <c r="G34" s="252">
        <v>50</v>
      </c>
      <c r="H34" s="252"/>
      <c r="I34" s="179" t="s">
        <v>151</v>
      </c>
      <c r="J34" s="254">
        <f>MOD(D34,25)</f>
        <v>0</v>
      </c>
    </row>
    <row r="35" spans="1:10" ht="15" x14ac:dyDescent="0.2">
      <c r="A35" s="247" t="s">
        <v>731</v>
      </c>
      <c r="B35" s="247"/>
      <c r="C35" s="247"/>
      <c r="D35" s="247">
        <v>100</v>
      </c>
      <c r="E35" s="170">
        <f t="shared" si="7"/>
        <v>113601</v>
      </c>
      <c r="F35" s="170">
        <f t="shared" si="8"/>
        <v>113700</v>
      </c>
      <c r="G35" s="247">
        <v>15</v>
      </c>
      <c r="H35" s="247"/>
      <c r="I35" s="172" t="s">
        <v>151</v>
      </c>
      <c r="J35" s="248">
        <f>MOD(D35,25)</f>
        <v>0</v>
      </c>
    </row>
    <row r="36" spans="1:10" ht="15" x14ac:dyDescent="0.2">
      <c r="A36" s="12"/>
      <c r="B36" s="12"/>
      <c r="C36" s="12"/>
      <c r="D36" s="12"/>
      <c r="E36" s="16"/>
      <c r="F36" s="16"/>
      <c r="G36" s="12"/>
      <c r="H36" s="12"/>
      <c r="I36" s="13"/>
      <c r="J36" s="70"/>
    </row>
    <row r="37" spans="1:10" ht="15.75" x14ac:dyDescent="0.25">
      <c r="A37" s="7" t="s">
        <v>95</v>
      </c>
      <c r="B37" s="12"/>
      <c r="C37" s="12"/>
      <c r="D37" s="12"/>
      <c r="E37" s="16"/>
      <c r="F37" s="16"/>
      <c r="G37" s="12"/>
      <c r="H37" s="12"/>
      <c r="I37" s="13"/>
      <c r="J37" s="70"/>
    </row>
    <row r="38" spans="1:10" ht="15" x14ac:dyDescent="0.2">
      <c r="A38" s="247" t="s">
        <v>11</v>
      </c>
      <c r="B38" s="247"/>
      <c r="C38" s="247"/>
      <c r="D38" s="247">
        <v>25</v>
      </c>
      <c r="E38" s="170">
        <f>SUM(F35+1)</f>
        <v>113701</v>
      </c>
      <c r="F38" s="170">
        <f>SUM(E38+D38-1)</f>
        <v>113725</v>
      </c>
      <c r="G38" s="247">
        <v>5</v>
      </c>
      <c r="H38" s="247"/>
      <c r="I38" s="172" t="s">
        <v>153</v>
      </c>
      <c r="J38" s="248">
        <f>MOD(D38,25)</f>
        <v>0</v>
      </c>
    </row>
    <row r="39" spans="1:10" ht="15" x14ac:dyDescent="0.2">
      <c r="A39" s="253" t="s">
        <v>12</v>
      </c>
      <c r="B39" s="253"/>
      <c r="C39" s="253"/>
      <c r="D39" s="253">
        <v>50</v>
      </c>
      <c r="E39" s="173">
        <f>SUM(F38+1)</f>
        <v>113726</v>
      </c>
      <c r="F39" s="173">
        <f>SUM(E39+D39-1)</f>
        <v>113775</v>
      </c>
      <c r="G39" s="253">
        <v>5</v>
      </c>
      <c r="H39" s="253"/>
      <c r="I39" s="175" t="s">
        <v>153</v>
      </c>
      <c r="J39" s="257">
        <f>MOD(D39,25)</f>
        <v>0</v>
      </c>
    </row>
    <row r="40" spans="1:10" ht="15.75" x14ac:dyDescent="0.25">
      <c r="A40" s="74" t="s">
        <v>472</v>
      </c>
      <c r="B40" s="68"/>
      <c r="C40" s="68"/>
      <c r="D40" s="342">
        <f>SUM(D18:D39)</f>
        <v>3625</v>
      </c>
      <c r="E40" s="68"/>
      <c r="F40" s="68"/>
      <c r="G40" s="68"/>
      <c r="H40" s="68"/>
      <c r="I40" s="76"/>
      <c r="J40" s="77"/>
    </row>
    <row r="41" spans="1:10" ht="16.5" thickBot="1" x14ac:dyDescent="0.3">
      <c r="A41" s="32"/>
      <c r="B41" s="17"/>
      <c r="C41" s="17"/>
      <c r="D41" s="7"/>
      <c r="E41" s="17"/>
      <c r="F41" s="17"/>
      <c r="G41" s="17"/>
      <c r="H41" s="17"/>
      <c r="I41" s="20"/>
      <c r="J41" s="70"/>
    </row>
    <row r="42" spans="1:10" ht="16.5" thickBot="1" x14ac:dyDescent="0.3">
      <c r="A42" s="83" t="s">
        <v>473</v>
      </c>
      <c r="B42" s="84"/>
      <c r="C42" s="84"/>
      <c r="D42" s="337">
        <f>D14+D40</f>
        <v>15475</v>
      </c>
      <c r="E42" s="84"/>
      <c r="F42" s="84"/>
      <c r="G42" s="85">
        <f>SUM(G5:G39)</f>
        <v>455</v>
      </c>
      <c r="H42" s="85">
        <f>SUM(H5:H39)</f>
        <v>175</v>
      </c>
      <c r="I42" s="101"/>
      <c r="J42" s="93">
        <f>SUM(J5:J39)</f>
        <v>0</v>
      </c>
    </row>
    <row r="43" spans="1:10" ht="15" x14ac:dyDescent="0.2">
      <c r="A43" s="17"/>
      <c r="B43" s="17"/>
      <c r="C43" s="17"/>
      <c r="D43" s="12"/>
      <c r="E43" s="17"/>
      <c r="F43" s="17"/>
      <c r="G43" s="17"/>
      <c r="H43" s="17"/>
      <c r="I43" s="20"/>
      <c r="J43" s="17"/>
    </row>
    <row r="44" spans="1:10" ht="15" x14ac:dyDescent="0.2">
      <c r="A44" s="17"/>
      <c r="B44" s="17"/>
      <c r="C44" s="17"/>
      <c r="D44" s="12"/>
      <c r="E44" s="17"/>
      <c r="F44" s="17"/>
      <c r="G44" s="17"/>
      <c r="H44" s="17"/>
      <c r="I44" s="20"/>
      <c r="J44" s="17"/>
    </row>
    <row r="45" spans="1:10" ht="15" x14ac:dyDescent="0.2">
      <c r="A45" s="17" t="s">
        <v>140</v>
      </c>
      <c r="B45" s="17"/>
      <c r="C45" s="17"/>
      <c r="D45" s="24">
        <f>F39-E5+1</f>
        <v>15475</v>
      </c>
      <c r="E45" s="17"/>
      <c r="F45" s="17"/>
      <c r="G45" s="17"/>
      <c r="H45" s="17"/>
      <c r="I45" s="20"/>
      <c r="J45" s="17"/>
    </row>
    <row r="46" spans="1:10" ht="15" x14ac:dyDescent="0.2">
      <c r="A46" s="12"/>
      <c r="B46" s="12"/>
      <c r="C46" s="12"/>
      <c r="D46" s="12"/>
      <c r="E46" s="12"/>
      <c r="F46" s="12"/>
      <c r="G46" s="12"/>
      <c r="H46" s="12"/>
      <c r="I46" s="13"/>
      <c r="J46" s="12"/>
    </row>
    <row r="47" spans="1:10" ht="15" x14ac:dyDescent="0.2">
      <c r="A47" s="12"/>
      <c r="B47" s="12"/>
      <c r="C47" s="12"/>
      <c r="D47" s="12"/>
      <c r="E47" s="12"/>
      <c r="F47" s="12"/>
      <c r="G47" s="12"/>
      <c r="H47" s="12"/>
      <c r="I47" s="13"/>
      <c r="J47" s="12"/>
    </row>
    <row r="48" spans="1:10" ht="15" x14ac:dyDescent="0.2">
      <c r="A48" s="12"/>
      <c r="B48" s="12"/>
      <c r="C48" s="12"/>
      <c r="D48" s="12"/>
      <c r="E48" s="12"/>
      <c r="F48" s="12"/>
      <c r="G48" s="12"/>
      <c r="H48" s="12"/>
      <c r="I48" s="13"/>
      <c r="J48" s="12"/>
    </row>
    <row r="49" spans="1:10" ht="15" x14ac:dyDescent="0.2">
      <c r="A49" s="12"/>
      <c r="B49" s="12"/>
      <c r="C49" s="12"/>
      <c r="D49" s="12"/>
      <c r="E49" s="12"/>
      <c r="F49" s="12"/>
      <c r="G49" s="12"/>
      <c r="H49" s="12"/>
      <c r="I49" s="13"/>
      <c r="J49" s="12"/>
    </row>
    <row r="50" spans="1:10" ht="15" x14ac:dyDescent="0.2">
      <c r="A50" s="12"/>
      <c r="B50" s="12"/>
      <c r="C50" s="12"/>
      <c r="D50" s="12"/>
      <c r="E50" s="12"/>
      <c r="F50" s="12"/>
      <c r="G50" s="12"/>
      <c r="H50" s="12"/>
      <c r="I50" s="13"/>
      <c r="J50" s="12"/>
    </row>
    <row r="51" spans="1:10" ht="15" x14ac:dyDescent="0.2">
      <c r="A51" s="12"/>
      <c r="B51" s="12"/>
      <c r="C51" s="12"/>
      <c r="D51" s="12"/>
      <c r="E51" s="12"/>
      <c r="F51" s="12"/>
      <c r="G51" s="12"/>
      <c r="H51" s="12"/>
      <c r="I51" s="13"/>
      <c r="J51" s="12"/>
    </row>
    <row r="52" spans="1:10" ht="15" x14ac:dyDescent="0.2">
      <c r="A52" s="12"/>
      <c r="B52" s="12"/>
      <c r="C52" s="12"/>
      <c r="D52" s="12"/>
      <c r="E52" s="12"/>
      <c r="F52" s="12"/>
      <c r="G52" s="12"/>
      <c r="H52" s="12"/>
      <c r="I52" s="13"/>
      <c r="J52" s="12"/>
    </row>
  </sheetData>
  <sheetProtection sheet="1" selectLockedCells="1"/>
  <mergeCells count="2">
    <mergeCell ref="E3:F3"/>
    <mergeCell ref="H1:I1"/>
  </mergeCells>
  <phoneticPr fontId="0" type="noConversion"/>
  <conditionalFormatting sqref="D5:D13">
    <cfRule type="cellIs" dxfId="107" priority="1" operator="equal">
      <formula>0</formula>
    </cfRule>
  </conditionalFormatting>
  <conditionalFormatting sqref="D18:D20 D23:D25 D28 D31:D35 D38:D39">
    <cfRule type="cellIs" dxfId="106" priority="3" operator="equal">
      <formula>0</formula>
    </cfRule>
  </conditionalFormatting>
  <conditionalFormatting sqref="G5:H13 G18:H20 G23:H25 G28:H28 G31:H35 G38:H39">
    <cfRule type="cellIs" dxfId="105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44"/>
  <sheetViews>
    <sheetView view="pageLayout" topLeftCell="A3" zoomScaleNormal="75" workbookViewId="0">
      <selection activeCell="I23" sqref="I23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Totals!A11</f>
        <v>817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591</v>
      </c>
      <c r="B5" s="246">
        <v>2798</v>
      </c>
      <c r="C5" s="322">
        <f>SUM(B5*0.65)</f>
        <v>1818.7</v>
      </c>
      <c r="D5" s="329">
        <f>MROUND(C5, 25)</f>
        <v>1825</v>
      </c>
      <c r="E5" s="170">
        <f>SUM('Dist 6'!F39,1)</f>
        <v>113776</v>
      </c>
      <c r="F5" s="170">
        <f t="shared" ref="F5:F10" si="0">SUM(E5+D5-1)</f>
        <v>115600</v>
      </c>
      <c r="G5" s="247">
        <v>10</v>
      </c>
      <c r="H5" s="247"/>
      <c r="I5" s="172" t="s">
        <v>879</v>
      </c>
      <c r="J5" s="248">
        <f t="shared" ref="J5:J10" si="1">MOD(D5,25)</f>
        <v>0</v>
      </c>
    </row>
    <row r="6" spans="1:10" ht="15" x14ac:dyDescent="0.2">
      <c r="A6" s="310" t="s">
        <v>738</v>
      </c>
      <c r="B6" s="251">
        <v>3357</v>
      </c>
      <c r="C6" s="322">
        <f t="shared" ref="C6:C10" si="2">SUM(B6*0.65)</f>
        <v>2182.0500000000002</v>
      </c>
      <c r="D6" s="330">
        <f t="shared" ref="D6:D10" si="3">MROUND(C6, 25)</f>
        <v>2175</v>
      </c>
      <c r="E6" s="173">
        <f t="shared" ref="E6:E10" si="4">SUM(F5+1)</f>
        <v>115601</v>
      </c>
      <c r="F6" s="173">
        <f t="shared" si="0"/>
        <v>117775</v>
      </c>
      <c r="G6" s="253">
        <v>10</v>
      </c>
      <c r="H6" s="253"/>
      <c r="I6" s="175" t="s">
        <v>879</v>
      </c>
      <c r="J6" s="257">
        <f t="shared" si="1"/>
        <v>0</v>
      </c>
    </row>
    <row r="7" spans="1:10" ht="15" x14ac:dyDescent="0.2">
      <c r="A7" s="302" t="s">
        <v>592</v>
      </c>
      <c r="B7" s="246">
        <v>3114</v>
      </c>
      <c r="C7" s="322">
        <f t="shared" si="2"/>
        <v>2024.1000000000001</v>
      </c>
      <c r="D7" s="329">
        <f t="shared" si="3"/>
        <v>2025</v>
      </c>
      <c r="E7" s="170">
        <f t="shared" si="4"/>
        <v>117776</v>
      </c>
      <c r="F7" s="170">
        <f t="shared" si="0"/>
        <v>119800</v>
      </c>
      <c r="G7" s="247">
        <v>10</v>
      </c>
      <c r="H7" s="247"/>
      <c r="I7" s="172" t="s">
        <v>879</v>
      </c>
      <c r="J7" s="248">
        <f t="shared" si="1"/>
        <v>0</v>
      </c>
    </row>
    <row r="8" spans="1:10" ht="15" x14ac:dyDescent="0.2">
      <c r="A8" s="310" t="s">
        <v>593</v>
      </c>
      <c r="B8" s="251">
        <v>1676</v>
      </c>
      <c r="C8" s="322">
        <f t="shared" si="2"/>
        <v>1089.4000000000001</v>
      </c>
      <c r="D8" s="330">
        <f t="shared" si="3"/>
        <v>1100</v>
      </c>
      <c r="E8" s="173">
        <f t="shared" si="4"/>
        <v>119801</v>
      </c>
      <c r="F8" s="173">
        <f t="shared" si="0"/>
        <v>120900</v>
      </c>
      <c r="G8" s="253">
        <v>10</v>
      </c>
      <c r="H8" s="253"/>
      <c r="I8" s="175" t="s">
        <v>879</v>
      </c>
      <c r="J8" s="257">
        <f t="shared" si="1"/>
        <v>0</v>
      </c>
    </row>
    <row r="9" spans="1:10" ht="15" x14ac:dyDescent="0.2">
      <c r="A9" s="302" t="s">
        <v>594</v>
      </c>
      <c r="B9" s="246">
        <v>1500</v>
      </c>
      <c r="C9" s="322">
        <f t="shared" si="2"/>
        <v>975</v>
      </c>
      <c r="D9" s="329">
        <f t="shared" si="3"/>
        <v>975</v>
      </c>
      <c r="E9" s="170">
        <f t="shared" si="4"/>
        <v>120901</v>
      </c>
      <c r="F9" s="170">
        <f t="shared" si="0"/>
        <v>121875</v>
      </c>
      <c r="G9" s="247">
        <v>10</v>
      </c>
      <c r="H9" s="247"/>
      <c r="I9" s="172" t="s">
        <v>879</v>
      </c>
      <c r="J9" s="248">
        <f t="shared" si="1"/>
        <v>0</v>
      </c>
    </row>
    <row r="10" spans="1:10" ht="15.75" thickBot="1" x14ac:dyDescent="0.25">
      <c r="A10" s="311" t="s">
        <v>595</v>
      </c>
      <c r="B10" s="281">
        <v>4079</v>
      </c>
      <c r="C10" s="323">
        <f t="shared" si="2"/>
        <v>2651.35</v>
      </c>
      <c r="D10" s="331">
        <f t="shared" si="3"/>
        <v>2650</v>
      </c>
      <c r="E10" s="188">
        <f t="shared" si="4"/>
        <v>121876</v>
      </c>
      <c r="F10" s="188">
        <f t="shared" si="0"/>
        <v>124525</v>
      </c>
      <c r="G10" s="278">
        <v>10</v>
      </c>
      <c r="H10" s="278"/>
      <c r="I10" s="190" t="s">
        <v>879</v>
      </c>
      <c r="J10" s="279">
        <f t="shared" si="1"/>
        <v>0</v>
      </c>
    </row>
    <row r="11" spans="1:10" ht="15.75" x14ac:dyDescent="0.25">
      <c r="A11" s="7" t="s">
        <v>14</v>
      </c>
      <c r="B11" s="31">
        <f>SUM(B5:B10)</f>
        <v>16524</v>
      </c>
      <c r="C11" s="31"/>
      <c r="D11" s="28">
        <f>SUM(D5:D10)</f>
        <v>10750</v>
      </c>
      <c r="E11" s="17"/>
      <c r="F11" s="17"/>
      <c r="G11" s="12"/>
      <c r="H11" s="12"/>
      <c r="I11" s="13"/>
      <c r="J11" s="69"/>
    </row>
    <row r="12" spans="1:10" ht="15" x14ac:dyDescent="0.2">
      <c r="A12" s="12"/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G13" s="12"/>
      <c r="H13" s="12"/>
      <c r="I13" s="13"/>
      <c r="J13" s="70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G14" s="12"/>
      <c r="H14" s="12"/>
      <c r="I14" s="13"/>
      <c r="J14" s="70"/>
    </row>
    <row r="15" spans="1:10" ht="15" x14ac:dyDescent="0.2">
      <c r="A15" s="247" t="s">
        <v>8</v>
      </c>
      <c r="B15" s="247"/>
      <c r="C15" s="247"/>
      <c r="D15" s="247">
        <v>100</v>
      </c>
      <c r="E15" s="170">
        <f>SUM(F10+1)</f>
        <v>124526</v>
      </c>
      <c r="F15" s="170">
        <f t="shared" ref="F15:F35" si="5">SUM(E15+D15-1)</f>
        <v>124625</v>
      </c>
      <c r="G15" s="247">
        <v>10</v>
      </c>
      <c r="H15" s="247"/>
      <c r="I15" s="172" t="s">
        <v>150</v>
      </c>
      <c r="J15" s="248">
        <f t="shared" ref="J15:J34" si="6">MOD(D15,25)</f>
        <v>0</v>
      </c>
    </row>
    <row r="16" spans="1:10" ht="15" x14ac:dyDescent="0.2">
      <c r="A16" s="253" t="s">
        <v>9</v>
      </c>
      <c r="B16" s="253"/>
      <c r="C16" s="253"/>
      <c r="D16" s="253">
        <v>25</v>
      </c>
      <c r="E16" s="173">
        <f>SUM(F15+1)</f>
        <v>124626</v>
      </c>
      <c r="F16" s="173">
        <f t="shared" si="5"/>
        <v>124650</v>
      </c>
      <c r="G16" s="253">
        <v>5</v>
      </c>
      <c r="H16" s="253"/>
      <c r="I16" s="175" t="s">
        <v>150</v>
      </c>
      <c r="J16" s="257">
        <f t="shared" si="6"/>
        <v>0</v>
      </c>
    </row>
    <row r="17" spans="1:10" ht="15" x14ac:dyDescent="0.2">
      <c r="A17" s="247" t="s">
        <v>145</v>
      </c>
      <c r="B17" s="247"/>
      <c r="C17" s="247"/>
      <c r="D17" s="247">
        <v>50</v>
      </c>
      <c r="E17" s="170">
        <f>SUM(F16+1)</f>
        <v>124651</v>
      </c>
      <c r="F17" s="170">
        <f t="shared" si="5"/>
        <v>124700</v>
      </c>
      <c r="G17" s="247">
        <v>5</v>
      </c>
      <c r="H17" s="247"/>
      <c r="I17" s="172" t="s">
        <v>150</v>
      </c>
      <c r="J17" s="248">
        <f t="shared" si="6"/>
        <v>0</v>
      </c>
    </row>
    <row r="18" spans="1:10" ht="15" x14ac:dyDescent="0.2">
      <c r="A18" s="12"/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.75" x14ac:dyDescent="0.25">
      <c r="A19" s="7" t="s">
        <v>444</v>
      </c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" x14ac:dyDescent="0.2">
      <c r="A20" s="247" t="s">
        <v>442</v>
      </c>
      <c r="B20" s="247"/>
      <c r="C20" s="247"/>
      <c r="D20" s="247">
        <v>25</v>
      </c>
      <c r="E20" s="170">
        <f>SUM(F17+1)</f>
        <v>124701</v>
      </c>
      <c r="F20" s="170">
        <f t="shared" si="5"/>
        <v>124725</v>
      </c>
      <c r="G20" s="247">
        <v>5</v>
      </c>
      <c r="H20" s="247">
        <v>200</v>
      </c>
      <c r="I20" s="172" t="s">
        <v>443</v>
      </c>
      <c r="J20" s="248">
        <f t="shared" si="6"/>
        <v>0</v>
      </c>
    </row>
    <row r="21" spans="1:10" ht="15" x14ac:dyDescent="0.2">
      <c r="A21" s="252" t="s">
        <v>853</v>
      </c>
      <c r="B21" s="252"/>
      <c r="C21" s="252"/>
      <c r="D21" s="252">
        <v>1800</v>
      </c>
      <c r="E21" s="177">
        <f>SUM(F20+1)</f>
        <v>124726</v>
      </c>
      <c r="F21" s="177">
        <f>SUM(E21+D21-1)</f>
        <v>126525</v>
      </c>
      <c r="G21" s="252">
        <v>5</v>
      </c>
      <c r="H21" s="252"/>
      <c r="I21" s="179" t="s">
        <v>879</v>
      </c>
      <c r="J21" s="254">
        <f>MOD(D21,25)</f>
        <v>0</v>
      </c>
    </row>
    <row r="22" spans="1:10" ht="15" x14ac:dyDescent="0.2">
      <c r="A22" s="247" t="s">
        <v>854</v>
      </c>
      <c r="B22" s="247"/>
      <c r="C22" s="247"/>
      <c r="D22" s="247">
        <v>850</v>
      </c>
      <c r="E22" s="170">
        <f>SUM(F21+1)</f>
        <v>126526</v>
      </c>
      <c r="F22" s="170">
        <f>SUM(E22+D22-1)</f>
        <v>127375</v>
      </c>
      <c r="G22" s="247">
        <v>5</v>
      </c>
      <c r="H22" s="247"/>
      <c r="I22" s="172" t="s">
        <v>879</v>
      </c>
      <c r="J22" s="248">
        <f>MOD(D22,25)</f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34"/>
      <c r="J23" s="69"/>
    </row>
    <row r="24" spans="1:10" ht="15.75" x14ac:dyDescent="0.25">
      <c r="A24" s="7" t="s">
        <v>94</v>
      </c>
      <c r="B24" s="12"/>
      <c r="C24" s="12"/>
      <c r="D24" s="12"/>
      <c r="E24" s="16"/>
      <c r="F24" s="16"/>
      <c r="G24" s="12"/>
      <c r="H24" s="12"/>
      <c r="I24" s="13"/>
      <c r="J24" s="69"/>
    </row>
    <row r="25" spans="1:10" ht="15" x14ac:dyDescent="0.2">
      <c r="A25" s="247" t="s">
        <v>10</v>
      </c>
      <c r="B25" s="247"/>
      <c r="C25" s="247"/>
      <c r="D25" s="247">
        <v>25</v>
      </c>
      <c r="E25" s="170">
        <f>SUM(F22+1)</f>
        <v>127376</v>
      </c>
      <c r="F25" s="170">
        <f t="shared" si="5"/>
        <v>127400</v>
      </c>
      <c r="G25" s="247">
        <v>5</v>
      </c>
      <c r="H25" s="247"/>
      <c r="I25" s="172" t="s">
        <v>152</v>
      </c>
      <c r="J25" s="248">
        <f t="shared" si="6"/>
        <v>0</v>
      </c>
    </row>
    <row r="26" spans="1:10" ht="15" x14ac:dyDescent="0.2">
      <c r="A26" s="12"/>
      <c r="B26" s="12"/>
      <c r="C26" s="12"/>
      <c r="D26" s="12"/>
      <c r="E26" s="16"/>
      <c r="F26" s="16"/>
      <c r="G26" s="12"/>
      <c r="H26" s="12"/>
      <c r="I26" s="13"/>
      <c r="J26" s="69"/>
    </row>
    <row r="27" spans="1:10" ht="15.75" x14ac:dyDescent="0.25">
      <c r="A27" s="7" t="s">
        <v>92</v>
      </c>
      <c r="B27" s="12"/>
      <c r="C27" s="12"/>
      <c r="D27" s="12"/>
      <c r="E27" s="16"/>
      <c r="F27" s="16"/>
      <c r="G27" s="12"/>
      <c r="H27" s="12"/>
      <c r="I27" s="13"/>
      <c r="J27" s="69"/>
    </row>
    <row r="28" spans="1:10" ht="15" x14ac:dyDescent="0.2">
      <c r="A28" s="247" t="s">
        <v>7</v>
      </c>
      <c r="B28" s="247"/>
      <c r="C28" s="247"/>
      <c r="D28" s="247">
        <v>50</v>
      </c>
      <c r="E28" s="170">
        <f>SUM(F25+1)</f>
        <v>127401</v>
      </c>
      <c r="F28" s="170">
        <f t="shared" si="5"/>
        <v>127450</v>
      </c>
      <c r="G28" s="247">
        <v>25</v>
      </c>
      <c r="H28" s="247"/>
      <c r="I28" s="172" t="s">
        <v>151</v>
      </c>
      <c r="J28" s="248">
        <f t="shared" si="6"/>
        <v>0</v>
      </c>
    </row>
    <row r="29" spans="1:10" ht="15" x14ac:dyDescent="0.2">
      <c r="A29" s="253" t="s">
        <v>96</v>
      </c>
      <c r="B29" s="253"/>
      <c r="C29" s="253"/>
      <c r="D29" s="253">
        <v>50</v>
      </c>
      <c r="E29" s="173">
        <f>SUM(F28+1)</f>
        <v>127451</v>
      </c>
      <c r="F29" s="173">
        <f t="shared" si="5"/>
        <v>127500</v>
      </c>
      <c r="G29" s="253">
        <v>25</v>
      </c>
      <c r="H29" s="253"/>
      <c r="I29" s="175" t="s">
        <v>151</v>
      </c>
      <c r="J29" s="257">
        <f t="shared" si="6"/>
        <v>0</v>
      </c>
    </row>
    <row r="30" spans="1:10" ht="15" x14ac:dyDescent="0.2">
      <c r="A30" s="247" t="s">
        <v>874</v>
      </c>
      <c r="B30" s="247"/>
      <c r="C30" s="247"/>
      <c r="D30" s="247">
        <v>50</v>
      </c>
      <c r="E30" s="170">
        <f>SUM(F29+1)</f>
        <v>127501</v>
      </c>
      <c r="F30" s="170">
        <f t="shared" si="5"/>
        <v>127550</v>
      </c>
      <c r="G30" s="247">
        <v>10</v>
      </c>
      <c r="H30" s="247"/>
      <c r="I30" s="172" t="s">
        <v>151</v>
      </c>
      <c r="J30" s="248">
        <f t="shared" si="6"/>
        <v>0</v>
      </c>
    </row>
    <row r="31" spans="1:10" ht="15" x14ac:dyDescent="0.2">
      <c r="A31" s="252" t="s">
        <v>868</v>
      </c>
      <c r="B31" s="252"/>
      <c r="C31" s="252"/>
      <c r="D31" s="252">
        <v>150</v>
      </c>
      <c r="E31" s="177">
        <f>SUM(F30+1)</f>
        <v>127551</v>
      </c>
      <c r="F31" s="177">
        <f t="shared" si="5"/>
        <v>127700</v>
      </c>
      <c r="G31" s="252">
        <v>10</v>
      </c>
      <c r="H31" s="252"/>
      <c r="I31" s="179" t="s">
        <v>151</v>
      </c>
      <c r="J31" s="254">
        <f t="shared" si="6"/>
        <v>0</v>
      </c>
    </row>
    <row r="32" spans="1:10" ht="15" x14ac:dyDescent="0.2">
      <c r="A32" s="12"/>
      <c r="B32" s="12"/>
      <c r="C32" s="12"/>
      <c r="D32" s="12"/>
      <c r="E32" s="16"/>
      <c r="F32" s="16"/>
      <c r="G32" s="12"/>
      <c r="H32" s="12"/>
      <c r="I32" s="13"/>
      <c r="J32" s="69"/>
    </row>
    <row r="33" spans="1:10" ht="15.75" x14ac:dyDescent="0.25">
      <c r="A33" s="7" t="s">
        <v>95</v>
      </c>
      <c r="B33" s="12"/>
      <c r="C33" s="12"/>
      <c r="D33" s="12"/>
      <c r="E33" s="16"/>
      <c r="F33" s="16"/>
      <c r="G33" s="12"/>
      <c r="H33" s="12"/>
      <c r="I33" s="13"/>
      <c r="J33" s="69"/>
    </row>
    <row r="34" spans="1:10" ht="15" x14ac:dyDescent="0.2">
      <c r="A34" s="247" t="s">
        <v>11</v>
      </c>
      <c r="B34" s="247"/>
      <c r="C34" s="247"/>
      <c r="D34" s="247">
        <v>25</v>
      </c>
      <c r="E34" s="170">
        <f>SUM(F31+1)</f>
        <v>127701</v>
      </c>
      <c r="F34" s="170">
        <f t="shared" si="5"/>
        <v>127725</v>
      </c>
      <c r="G34" s="247">
        <v>5</v>
      </c>
      <c r="H34" s="247"/>
      <c r="I34" s="172" t="s">
        <v>153</v>
      </c>
      <c r="J34" s="248">
        <f t="shared" si="6"/>
        <v>0</v>
      </c>
    </row>
    <row r="35" spans="1:10" ht="15" x14ac:dyDescent="0.2">
      <c r="A35" s="253" t="s">
        <v>12</v>
      </c>
      <c r="B35" s="253"/>
      <c r="C35" s="253"/>
      <c r="D35" s="253">
        <v>50</v>
      </c>
      <c r="E35" s="173">
        <f>SUM(F34+1)</f>
        <v>127726</v>
      </c>
      <c r="F35" s="173">
        <f t="shared" si="5"/>
        <v>127775</v>
      </c>
      <c r="G35" s="253">
        <v>5</v>
      </c>
      <c r="H35" s="253"/>
      <c r="I35" s="175" t="s">
        <v>153</v>
      </c>
      <c r="J35" s="257">
        <f>MOD(D35,25)</f>
        <v>0</v>
      </c>
    </row>
    <row r="36" spans="1:10" ht="15.75" x14ac:dyDescent="0.25">
      <c r="A36" s="74" t="s">
        <v>49</v>
      </c>
      <c r="B36" s="68"/>
      <c r="C36" s="68"/>
      <c r="D36" s="342">
        <f>SUM(D15:D35)</f>
        <v>3250</v>
      </c>
      <c r="E36" s="68"/>
      <c r="F36" s="68"/>
      <c r="G36" s="68"/>
      <c r="H36" s="68"/>
      <c r="I36" s="76"/>
      <c r="J36" s="77"/>
    </row>
    <row r="37" spans="1:10" ht="16.5" thickBot="1" x14ac:dyDescent="0.3">
      <c r="A37" s="32"/>
      <c r="B37" s="17"/>
      <c r="C37" s="17"/>
      <c r="D37" s="7"/>
      <c r="E37" s="17"/>
      <c r="F37" s="17"/>
      <c r="G37" s="17"/>
      <c r="H37" s="17"/>
      <c r="I37" s="20"/>
      <c r="J37" s="70"/>
    </row>
    <row r="38" spans="1:10" ht="16.5" thickBot="1" x14ac:dyDescent="0.3">
      <c r="A38" s="83" t="s">
        <v>458</v>
      </c>
      <c r="B38" s="84"/>
      <c r="C38" s="84"/>
      <c r="D38" s="337">
        <f>D11+D36</f>
        <v>14000</v>
      </c>
      <c r="E38" s="84"/>
      <c r="F38" s="84"/>
      <c r="G38" s="85">
        <f>SUM(G5:G35)</f>
        <v>180</v>
      </c>
      <c r="H38" s="85">
        <f>SUM(H5:H35)</f>
        <v>200</v>
      </c>
      <c r="I38" s="101"/>
      <c r="J38" s="93">
        <f>SUM(J5:J35)</f>
        <v>0</v>
      </c>
    </row>
    <row r="39" spans="1:10" ht="15" x14ac:dyDescent="0.2">
      <c r="A39" s="17"/>
      <c r="B39" s="17"/>
      <c r="C39" s="17"/>
      <c r="D39" s="12"/>
      <c r="E39" s="17"/>
      <c r="F39" s="17"/>
      <c r="G39" s="17"/>
      <c r="H39" s="17"/>
      <c r="I39" s="20"/>
      <c r="J39" s="17"/>
    </row>
    <row r="40" spans="1:10" ht="15" x14ac:dyDescent="0.2">
      <c r="A40" s="17"/>
      <c r="B40" s="17"/>
      <c r="C40" s="17"/>
      <c r="D40" s="12"/>
      <c r="E40" s="17"/>
      <c r="F40" s="17"/>
      <c r="G40" s="17"/>
      <c r="H40" s="17"/>
      <c r="I40" s="20"/>
      <c r="J40" s="17"/>
    </row>
    <row r="41" spans="1:10" ht="15" x14ac:dyDescent="0.2">
      <c r="A41" s="17" t="s">
        <v>140</v>
      </c>
      <c r="B41" s="17"/>
      <c r="C41" s="17"/>
      <c r="D41" s="24">
        <f>F35-E5+1</f>
        <v>14000</v>
      </c>
      <c r="E41" s="17"/>
      <c r="F41" s="17"/>
      <c r="G41" s="17"/>
      <c r="H41" s="17"/>
      <c r="I41" s="20"/>
      <c r="J41" s="17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12"/>
      <c r="B44" s="12"/>
      <c r="C44" s="12"/>
      <c r="D44" s="12"/>
      <c r="E44" s="12"/>
      <c r="F44" s="12"/>
      <c r="G44" s="12"/>
      <c r="H44" s="12"/>
      <c r="I44" s="13"/>
      <c r="J44" s="1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104" priority="1" operator="equal">
      <formula>0</formula>
    </cfRule>
  </conditionalFormatting>
  <conditionalFormatting sqref="D15:D17 D20:D22 D25 D28:D31 D34:D35">
    <cfRule type="cellIs" dxfId="103" priority="3" operator="equal">
      <formula>0</formula>
    </cfRule>
  </conditionalFormatting>
  <conditionalFormatting sqref="G5:H10 G15:H17 G20:H22 G25:H25 G28:H31 G34:H35">
    <cfRule type="cellIs" dxfId="102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4"/>
  <sheetViews>
    <sheetView view="pageLayout" topLeftCell="A3" zoomScaleNormal="75" workbookViewId="0">
      <selection activeCell="I28" sqref="I28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710937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Totals!A12</f>
        <v>818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596</v>
      </c>
      <c r="B5" s="246">
        <v>1873</v>
      </c>
      <c r="C5" s="322">
        <f>SUM(B5*0.65)</f>
        <v>1217.45</v>
      </c>
      <c r="D5" s="329">
        <f>MROUND(C5, 25)</f>
        <v>1225</v>
      </c>
      <c r="E5" s="170">
        <f>SUM('Dist 7'!F35,1)</f>
        <v>127776</v>
      </c>
      <c r="F5" s="170">
        <f t="shared" ref="F5:F15" si="0">SUM(E5+D5-1)</f>
        <v>129000</v>
      </c>
      <c r="G5" s="247">
        <v>10</v>
      </c>
      <c r="H5" s="247"/>
      <c r="I5" s="172" t="s">
        <v>879</v>
      </c>
      <c r="J5" s="248">
        <f t="shared" ref="J5:J14" si="1">MOD(D5,25)</f>
        <v>0</v>
      </c>
    </row>
    <row r="6" spans="1:10" ht="15" x14ac:dyDescent="0.2">
      <c r="A6" s="299" t="s">
        <v>597</v>
      </c>
      <c r="B6" s="251">
        <v>400</v>
      </c>
      <c r="C6" s="322">
        <f t="shared" ref="C6:C15" si="2">SUM(B6*0.65)</f>
        <v>260</v>
      </c>
      <c r="D6" s="330">
        <f t="shared" ref="D6:D15" si="3">MROUND(C6, 25)</f>
        <v>250</v>
      </c>
      <c r="E6" s="173">
        <f>SUM(F5+1)</f>
        <v>129001</v>
      </c>
      <c r="F6" s="173">
        <f t="shared" si="0"/>
        <v>129250</v>
      </c>
      <c r="G6" s="253">
        <v>10</v>
      </c>
      <c r="H6" s="253"/>
      <c r="I6" s="175" t="s">
        <v>879</v>
      </c>
      <c r="J6" s="257">
        <f t="shared" si="1"/>
        <v>0</v>
      </c>
    </row>
    <row r="7" spans="1:10" ht="15" x14ac:dyDescent="0.2">
      <c r="A7" s="301" t="s">
        <v>598</v>
      </c>
      <c r="B7" s="244">
        <v>1150</v>
      </c>
      <c r="C7" s="322">
        <f t="shared" si="2"/>
        <v>747.5</v>
      </c>
      <c r="D7" s="329">
        <f t="shared" si="3"/>
        <v>750</v>
      </c>
      <c r="E7" s="170">
        <f>SUM(F6+1)</f>
        <v>129251</v>
      </c>
      <c r="F7" s="170">
        <f t="shared" si="0"/>
        <v>130000</v>
      </c>
      <c r="G7" s="247">
        <v>10</v>
      </c>
      <c r="H7" s="247"/>
      <c r="I7" s="172" t="s">
        <v>879</v>
      </c>
      <c r="J7" s="248">
        <f t="shared" si="1"/>
        <v>0</v>
      </c>
    </row>
    <row r="8" spans="1:10" ht="15" x14ac:dyDescent="0.2">
      <c r="A8" s="297" t="s">
        <v>599</v>
      </c>
      <c r="B8" s="251">
        <v>1259</v>
      </c>
      <c r="C8" s="322">
        <f t="shared" si="2"/>
        <v>818.35</v>
      </c>
      <c r="D8" s="330">
        <f t="shared" si="3"/>
        <v>825</v>
      </c>
      <c r="E8" s="173">
        <f>SUM(F7+1)</f>
        <v>130001</v>
      </c>
      <c r="F8" s="173">
        <f t="shared" si="0"/>
        <v>130825</v>
      </c>
      <c r="G8" s="253">
        <v>10</v>
      </c>
      <c r="H8" s="253"/>
      <c r="I8" s="175" t="s">
        <v>879</v>
      </c>
      <c r="J8" s="257">
        <f t="shared" si="1"/>
        <v>0</v>
      </c>
    </row>
    <row r="9" spans="1:10" ht="15" x14ac:dyDescent="0.2">
      <c r="A9" s="302" t="s">
        <v>600</v>
      </c>
      <c r="B9" s="246">
        <v>178</v>
      </c>
      <c r="C9" s="322">
        <f t="shared" si="2"/>
        <v>115.7</v>
      </c>
      <c r="D9" s="329">
        <f t="shared" si="3"/>
        <v>125</v>
      </c>
      <c r="E9" s="170">
        <f t="shared" ref="E9:E15" si="4">SUM(F8+1)</f>
        <v>130826</v>
      </c>
      <c r="F9" s="170">
        <f t="shared" si="0"/>
        <v>130950</v>
      </c>
      <c r="G9" s="247">
        <v>10</v>
      </c>
      <c r="H9" s="247"/>
      <c r="I9" s="172" t="s">
        <v>879</v>
      </c>
      <c r="J9" s="248">
        <f t="shared" si="1"/>
        <v>0</v>
      </c>
    </row>
    <row r="10" spans="1:10" ht="15" x14ac:dyDescent="0.2">
      <c r="A10" s="297" t="s">
        <v>601</v>
      </c>
      <c r="B10" s="251">
        <v>2370</v>
      </c>
      <c r="C10" s="322">
        <f t="shared" si="2"/>
        <v>1540.5</v>
      </c>
      <c r="D10" s="330">
        <f t="shared" si="3"/>
        <v>1550</v>
      </c>
      <c r="E10" s="173">
        <f t="shared" si="4"/>
        <v>130951</v>
      </c>
      <c r="F10" s="173">
        <f t="shared" si="0"/>
        <v>132500</v>
      </c>
      <c r="G10" s="253">
        <v>10</v>
      </c>
      <c r="H10" s="253"/>
      <c r="I10" s="175" t="s">
        <v>879</v>
      </c>
      <c r="J10" s="257">
        <f t="shared" si="1"/>
        <v>0</v>
      </c>
    </row>
    <row r="11" spans="1:10" ht="15" x14ac:dyDescent="0.2">
      <c r="A11" s="302" t="s">
        <v>602</v>
      </c>
      <c r="B11" s="246">
        <v>380</v>
      </c>
      <c r="C11" s="322">
        <f t="shared" si="2"/>
        <v>247</v>
      </c>
      <c r="D11" s="329">
        <f t="shared" si="3"/>
        <v>250</v>
      </c>
      <c r="E11" s="170">
        <f t="shared" si="4"/>
        <v>132501</v>
      </c>
      <c r="F11" s="170">
        <f t="shared" si="0"/>
        <v>132750</v>
      </c>
      <c r="G11" s="247">
        <v>10</v>
      </c>
      <c r="H11" s="247"/>
      <c r="I11" s="172" t="s">
        <v>879</v>
      </c>
      <c r="J11" s="248">
        <f t="shared" si="1"/>
        <v>0</v>
      </c>
    </row>
    <row r="12" spans="1:10" ht="15" x14ac:dyDescent="0.2">
      <c r="A12" s="297" t="s">
        <v>603</v>
      </c>
      <c r="B12" s="251">
        <v>2233</v>
      </c>
      <c r="C12" s="322">
        <f t="shared" si="2"/>
        <v>1451.45</v>
      </c>
      <c r="D12" s="330">
        <f t="shared" si="3"/>
        <v>1450</v>
      </c>
      <c r="E12" s="173">
        <f t="shared" si="4"/>
        <v>132751</v>
      </c>
      <c r="F12" s="173">
        <f t="shared" si="0"/>
        <v>134200</v>
      </c>
      <c r="G12" s="253">
        <v>10</v>
      </c>
      <c r="H12" s="253"/>
      <c r="I12" s="175" t="s">
        <v>879</v>
      </c>
      <c r="J12" s="257">
        <f t="shared" si="1"/>
        <v>0</v>
      </c>
    </row>
    <row r="13" spans="1:10" ht="15" x14ac:dyDescent="0.2">
      <c r="A13" s="302" t="s">
        <v>619</v>
      </c>
      <c r="B13" s="246">
        <v>2521</v>
      </c>
      <c r="C13" s="322">
        <f t="shared" si="2"/>
        <v>1638.65</v>
      </c>
      <c r="D13" s="329">
        <f t="shared" si="3"/>
        <v>1650</v>
      </c>
      <c r="E13" s="170">
        <f t="shared" si="4"/>
        <v>134201</v>
      </c>
      <c r="F13" s="170">
        <f t="shared" si="0"/>
        <v>135850</v>
      </c>
      <c r="G13" s="247">
        <v>10</v>
      </c>
      <c r="H13" s="247"/>
      <c r="I13" s="172" t="s">
        <v>879</v>
      </c>
      <c r="J13" s="248">
        <f t="shared" si="1"/>
        <v>0</v>
      </c>
    </row>
    <row r="14" spans="1:10" ht="15" x14ac:dyDescent="0.2">
      <c r="A14" s="299" t="s">
        <v>604</v>
      </c>
      <c r="B14" s="251">
        <v>2254</v>
      </c>
      <c r="C14" s="322">
        <f t="shared" si="2"/>
        <v>1465.1000000000001</v>
      </c>
      <c r="D14" s="330">
        <f t="shared" si="3"/>
        <v>1475</v>
      </c>
      <c r="E14" s="173">
        <f t="shared" si="4"/>
        <v>135851</v>
      </c>
      <c r="F14" s="173">
        <f t="shared" si="0"/>
        <v>137325</v>
      </c>
      <c r="G14" s="253">
        <v>10</v>
      </c>
      <c r="H14" s="253"/>
      <c r="I14" s="175" t="s">
        <v>879</v>
      </c>
      <c r="J14" s="257">
        <f t="shared" si="1"/>
        <v>0</v>
      </c>
    </row>
    <row r="15" spans="1:10" s="102" customFormat="1" ht="15.75" thickBot="1" x14ac:dyDescent="0.25">
      <c r="A15" s="303" t="s">
        <v>739</v>
      </c>
      <c r="B15" s="259">
        <v>2379</v>
      </c>
      <c r="C15" s="323">
        <f t="shared" si="2"/>
        <v>1546.3500000000001</v>
      </c>
      <c r="D15" s="335">
        <f t="shared" si="3"/>
        <v>1550</v>
      </c>
      <c r="E15" s="188">
        <f t="shared" si="4"/>
        <v>137326</v>
      </c>
      <c r="F15" s="188">
        <f t="shared" si="0"/>
        <v>138875</v>
      </c>
      <c r="G15" s="258">
        <v>10</v>
      </c>
      <c r="H15" s="258"/>
      <c r="I15" s="261" t="s">
        <v>879</v>
      </c>
      <c r="J15" s="262">
        <v>0</v>
      </c>
    </row>
    <row r="16" spans="1:10" ht="15.75" x14ac:dyDescent="0.25">
      <c r="A16" s="7" t="s">
        <v>15</v>
      </c>
      <c r="B16" s="31">
        <f>SUM(B5:B15)</f>
        <v>16997</v>
      </c>
      <c r="C16" s="31"/>
      <c r="D16" s="28">
        <f>SUM(D5:D15)</f>
        <v>11100</v>
      </c>
      <c r="E16" s="17"/>
      <c r="F16" s="17"/>
      <c r="G16" s="12"/>
      <c r="H16" s="12"/>
      <c r="I16" s="13"/>
      <c r="J16" s="69"/>
    </row>
    <row r="17" spans="1:10" ht="15" x14ac:dyDescent="0.2">
      <c r="A17" s="12"/>
      <c r="B17" s="12"/>
      <c r="C17" s="12"/>
      <c r="D17" s="12"/>
      <c r="E17" s="17"/>
      <c r="F17" s="17"/>
      <c r="G17" s="12"/>
      <c r="H17" s="12"/>
      <c r="I17" s="13"/>
      <c r="J17" s="69"/>
    </row>
    <row r="18" spans="1:10" ht="16.5" thickBot="1" x14ac:dyDescent="0.3">
      <c r="A18" s="29" t="s">
        <v>6</v>
      </c>
      <c r="B18" s="12"/>
      <c r="C18" s="12"/>
      <c r="D18" s="12"/>
      <c r="E18" s="17"/>
      <c r="F18" s="17"/>
      <c r="G18" s="12"/>
      <c r="H18" s="12"/>
      <c r="I18" s="13"/>
      <c r="J18" s="69"/>
    </row>
    <row r="19" spans="1:10" ht="15.75" x14ac:dyDescent="0.25">
      <c r="A19" s="7" t="s">
        <v>93</v>
      </c>
      <c r="B19" s="12"/>
      <c r="C19" s="12"/>
      <c r="D19" s="12"/>
      <c r="E19" s="17"/>
      <c r="F19" s="17"/>
      <c r="G19" s="12"/>
      <c r="H19" s="12"/>
      <c r="I19" s="13"/>
      <c r="J19" s="70"/>
    </row>
    <row r="20" spans="1:10" ht="15" x14ac:dyDescent="0.2">
      <c r="A20" s="247" t="s">
        <v>8</v>
      </c>
      <c r="B20" s="247"/>
      <c r="C20" s="247"/>
      <c r="D20" s="247">
        <v>100</v>
      </c>
      <c r="E20" s="170">
        <f>SUM(F15+1)</f>
        <v>138876</v>
      </c>
      <c r="F20" s="170">
        <f t="shared" ref="F20:F25" si="5">SUM(E20+D20-1)</f>
        <v>138975</v>
      </c>
      <c r="G20" s="247">
        <v>10</v>
      </c>
      <c r="H20" s="247"/>
      <c r="I20" s="172" t="s">
        <v>150</v>
      </c>
      <c r="J20" s="248">
        <f t="shared" ref="J20:J40" si="6">MOD(D20,25)</f>
        <v>0</v>
      </c>
    </row>
    <row r="21" spans="1:10" ht="15" x14ac:dyDescent="0.2">
      <c r="A21" s="253" t="s">
        <v>9</v>
      </c>
      <c r="B21" s="253"/>
      <c r="C21" s="253"/>
      <c r="D21" s="253">
        <v>25</v>
      </c>
      <c r="E21" s="173">
        <f t="shared" ref="E21:E22" si="7">SUM(F20+1)</f>
        <v>138976</v>
      </c>
      <c r="F21" s="173">
        <f t="shared" si="5"/>
        <v>139000</v>
      </c>
      <c r="G21" s="253">
        <v>5</v>
      </c>
      <c r="H21" s="253"/>
      <c r="I21" s="175" t="s">
        <v>150</v>
      </c>
      <c r="J21" s="257">
        <f t="shared" si="6"/>
        <v>0</v>
      </c>
    </row>
    <row r="22" spans="1:10" ht="15" x14ac:dyDescent="0.2">
      <c r="A22" s="247" t="s">
        <v>145</v>
      </c>
      <c r="B22" s="247"/>
      <c r="C22" s="247"/>
      <c r="D22" s="247">
        <v>50</v>
      </c>
      <c r="E22" s="170">
        <f t="shared" si="7"/>
        <v>139001</v>
      </c>
      <c r="F22" s="170">
        <f t="shared" si="5"/>
        <v>139050</v>
      </c>
      <c r="G22" s="247">
        <v>5</v>
      </c>
      <c r="H22" s="247"/>
      <c r="I22" s="172" t="s">
        <v>150</v>
      </c>
      <c r="J22" s="248">
        <f t="shared" si="6"/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69"/>
    </row>
    <row r="24" spans="1:10" ht="15.75" x14ac:dyDescent="0.25">
      <c r="A24" s="7" t="s">
        <v>444</v>
      </c>
      <c r="B24" s="12"/>
      <c r="C24" s="12"/>
      <c r="D24" s="12"/>
      <c r="E24" s="16"/>
      <c r="F24" s="16"/>
      <c r="G24" s="12"/>
      <c r="H24" s="12"/>
      <c r="I24" s="13"/>
      <c r="J24" s="69"/>
    </row>
    <row r="25" spans="1:10" ht="15" x14ac:dyDescent="0.2">
      <c r="A25" s="247" t="s">
        <v>442</v>
      </c>
      <c r="B25" s="247"/>
      <c r="C25" s="247"/>
      <c r="D25" s="247">
        <v>25</v>
      </c>
      <c r="E25" s="170">
        <f>SUM(F22+1)</f>
        <v>139051</v>
      </c>
      <c r="F25" s="170">
        <f t="shared" si="5"/>
        <v>139075</v>
      </c>
      <c r="G25" s="247">
        <v>5</v>
      </c>
      <c r="H25" s="247">
        <v>200</v>
      </c>
      <c r="I25" s="172" t="s">
        <v>443</v>
      </c>
      <c r="J25" s="248">
        <f t="shared" si="6"/>
        <v>0</v>
      </c>
    </row>
    <row r="26" spans="1:10" ht="15" x14ac:dyDescent="0.2">
      <c r="A26" s="253" t="s">
        <v>853</v>
      </c>
      <c r="B26" s="253"/>
      <c r="C26" s="253"/>
      <c r="D26" s="253">
        <v>1700</v>
      </c>
      <c r="E26" s="173">
        <f>SUM(F25+1)</f>
        <v>139076</v>
      </c>
      <c r="F26" s="173">
        <f>SUM(E26+D26-1)</f>
        <v>140775</v>
      </c>
      <c r="G26" s="253">
        <v>50</v>
      </c>
      <c r="H26" s="253"/>
      <c r="I26" s="175" t="s">
        <v>879</v>
      </c>
      <c r="J26" s="257">
        <f>MOD(D26,25)</f>
        <v>0</v>
      </c>
    </row>
    <row r="27" spans="1:10" ht="15" x14ac:dyDescent="0.2">
      <c r="A27" s="247" t="s">
        <v>854</v>
      </c>
      <c r="B27" s="247"/>
      <c r="C27" s="247"/>
      <c r="D27" s="247">
        <v>550</v>
      </c>
      <c r="E27" s="170">
        <f>SUM(F26+1)</f>
        <v>140776</v>
      </c>
      <c r="F27" s="170">
        <f>SUM(E27+D27-1)</f>
        <v>141325</v>
      </c>
      <c r="G27" s="247">
        <v>50</v>
      </c>
      <c r="H27" s="247"/>
      <c r="I27" s="172" t="s">
        <v>879</v>
      </c>
      <c r="J27" s="248">
        <f>MOD(D27,25)</f>
        <v>0</v>
      </c>
    </row>
    <row r="28" spans="1:10" ht="15" x14ac:dyDescent="0.2">
      <c r="A28" s="12"/>
      <c r="B28" s="12"/>
      <c r="C28" s="12"/>
      <c r="D28" s="12"/>
      <c r="E28" s="16"/>
      <c r="F28" s="16"/>
      <c r="G28" s="12"/>
      <c r="H28" s="12"/>
      <c r="J28" s="69"/>
    </row>
    <row r="29" spans="1:10" ht="15.75" x14ac:dyDescent="0.25">
      <c r="A29" s="7" t="s">
        <v>94</v>
      </c>
      <c r="B29" s="12"/>
      <c r="C29" s="12"/>
      <c r="D29" s="12"/>
      <c r="E29" s="16"/>
      <c r="F29" s="16"/>
      <c r="G29" s="12"/>
      <c r="H29" s="12"/>
      <c r="I29" s="13"/>
      <c r="J29" s="69"/>
    </row>
    <row r="30" spans="1:10" ht="15" x14ac:dyDescent="0.2">
      <c r="A30" s="247" t="s">
        <v>10</v>
      </c>
      <c r="B30" s="247"/>
      <c r="C30" s="247"/>
      <c r="D30" s="247">
        <v>25</v>
      </c>
      <c r="E30" s="170">
        <f>SUM(F27+1)</f>
        <v>141326</v>
      </c>
      <c r="F30" s="170">
        <f>SUM(E30+D30-1)</f>
        <v>141350</v>
      </c>
      <c r="G30" s="247">
        <v>5</v>
      </c>
      <c r="H30" s="247"/>
      <c r="I30" s="172" t="s">
        <v>152</v>
      </c>
      <c r="J30" s="248">
        <f t="shared" si="6"/>
        <v>0</v>
      </c>
    </row>
    <row r="31" spans="1:10" ht="15" x14ac:dyDescent="0.2">
      <c r="A31" s="12"/>
      <c r="B31" s="12"/>
      <c r="C31" s="12"/>
      <c r="D31" s="12"/>
      <c r="E31" s="16"/>
      <c r="F31" s="16"/>
      <c r="G31" s="12"/>
      <c r="H31" s="12"/>
      <c r="I31" s="13"/>
      <c r="J31" s="69"/>
    </row>
    <row r="32" spans="1:10" ht="15.75" x14ac:dyDescent="0.25">
      <c r="A32" s="7" t="s">
        <v>92</v>
      </c>
      <c r="B32" s="12"/>
      <c r="C32" s="12"/>
      <c r="D32" s="12"/>
      <c r="E32" s="16"/>
      <c r="F32" s="16"/>
      <c r="G32" s="12"/>
      <c r="H32" s="12"/>
      <c r="I32" s="13"/>
      <c r="J32" s="69"/>
    </row>
    <row r="33" spans="1:10" ht="15" x14ac:dyDescent="0.2">
      <c r="A33" s="247" t="s">
        <v>7</v>
      </c>
      <c r="B33" s="247"/>
      <c r="C33" s="247"/>
      <c r="D33" s="247">
        <v>50</v>
      </c>
      <c r="E33" s="170">
        <f>SUM(F30+1)</f>
        <v>141351</v>
      </c>
      <c r="F33" s="170">
        <f>SUM(E33+D33-1)</f>
        <v>141400</v>
      </c>
      <c r="G33" s="247">
        <v>10</v>
      </c>
      <c r="H33" s="247"/>
      <c r="I33" s="172" t="s">
        <v>151</v>
      </c>
      <c r="J33" s="248">
        <f t="shared" si="6"/>
        <v>0</v>
      </c>
    </row>
    <row r="34" spans="1:10" ht="15" x14ac:dyDescent="0.2">
      <c r="A34" s="253" t="s">
        <v>96</v>
      </c>
      <c r="B34" s="253"/>
      <c r="C34" s="253"/>
      <c r="D34" s="253">
        <v>50</v>
      </c>
      <c r="E34" s="173">
        <f>SUM(F33+1)</f>
        <v>141401</v>
      </c>
      <c r="F34" s="173">
        <f t="shared" ref="F34:F36" si="8">SUM(E34+D34-1)</f>
        <v>141450</v>
      </c>
      <c r="G34" s="253">
        <v>10</v>
      </c>
      <c r="H34" s="253"/>
      <c r="I34" s="175" t="s">
        <v>151</v>
      </c>
      <c r="J34" s="257">
        <f t="shared" si="6"/>
        <v>0</v>
      </c>
    </row>
    <row r="35" spans="1:10" ht="15" x14ac:dyDescent="0.2">
      <c r="A35" s="247" t="s">
        <v>874</v>
      </c>
      <c r="B35" s="247"/>
      <c r="C35" s="247"/>
      <c r="D35" s="247">
        <v>75</v>
      </c>
      <c r="E35" s="170">
        <f>SUM(F34+1)</f>
        <v>141451</v>
      </c>
      <c r="F35" s="170">
        <f t="shared" si="8"/>
        <v>141525</v>
      </c>
      <c r="G35" s="247">
        <v>10</v>
      </c>
      <c r="H35" s="247"/>
      <c r="I35" s="172" t="s">
        <v>151</v>
      </c>
      <c r="J35" s="248">
        <f t="shared" si="6"/>
        <v>0</v>
      </c>
    </row>
    <row r="36" spans="1:10" ht="15" x14ac:dyDescent="0.2">
      <c r="A36" s="252" t="s">
        <v>868</v>
      </c>
      <c r="B36" s="252"/>
      <c r="C36" s="252"/>
      <c r="D36" s="252">
        <v>150</v>
      </c>
      <c r="E36" s="177">
        <f>SUM(F35+1)</f>
        <v>141526</v>
      </c>
      <c r="F36" s="177">
        <f t="shared" si="8"/>
        <v>141675</v>
      </c>
      <c r="G36" s="252">
        <v>10</v>
      </c>
      <c r="H36" s="252"/>
      <c r="I36" s="179" t="s">
        <v>151</v>
      </c>
      <c r="J36" s="254">
        <f t="shared" si="6"/>
        <v>0</v>
      </c>
    </row>
    <row r="37" spans="1:10" ht="15" x14ac:dyDescent="0.2">
      <c r="A37" s="12"/>
      <c r="B37" s="12"/>
      <c r="C37" s="12"/>
      <c r="D37" s="12"/>
      <c r="E37" s="16"/>
      <c r="F37" s="16"/>
      <c r="G37" s="12"/>
      <c r="H37" s="12"/>
      <c r="I37" s="13"/>
      <c r="J37" s="69"/>
    </row>
    <row r="38" spans="1:10" ht="15.75" x14ac:dyDescent="0.25">
      <c r="A38" s="7" t="s">
        <v>95</v>
      </c>
      <c r="B38" s="12"/>
      <c r="C38" s="12"/>
      <c r="D38" s="12"/>
      <c r="E38" s="16"/>
      <c r="F38" s="16"/>
      <c r="G38" s="12"/>
      <c r="H38" s="12"/>
      <c r="I38" s="13"/>
      <c r="J38" s="69"/>
    </row>
    <row r="39" spans="1:10" ht="15" x14ac:dyDescent="0.2">
      <c r="A39" s="247" t="s">
        <v>11</v>
      </c>
      <c r="B39" s="247"/>
      <c r="C39" s="247"/>
      <c r="D39" s="247">
        <v>25</v>
      </c>
      <c r="E39" s="170">
        <f>SUM(F36+1)</f>
        <v>141676</v>
      </c>
      <c r="F39" s="170">
        <f>SUM(E39+D39-1)</f>
        <v>141700</v>
      </c>
      <c r="G39" s="247">
        <v>5</v>
      </c>
      <c r="H39" s="247"/>
      <c r="I39" s="172" t="s">
        <v>153</v>
      </c>
      <c r="J39" s="248">
        <f t="shared" si="6"/>
        <v>0</v>
      </c>
    </row>
    <row r="40" spans="1:10" ht="15" x14ac:dyDescent="0.2">
      <c r="A40" s="253" t="s">
        <v>12</v>
      </c>
      <c r="B40" s="253"/>
      <c r="C40" s="253"/>
      <c r="D40" s="253">
        <v>50</v>
      </c>
      <c r="E40" s="173">
        <f>SUM(F39+1)</f>
        <v>141701</v>
      </c>
      <c r="F40" s="173">
        <f>SUM(E40+D40-1)</f>
        <v>141750</v>
      </c>
      <c r="G40" s="253">
        <v>5</v>
      </c>
      <c r="H40" s="253"/>
      <c r="I40" s="175" t="s">
        <v>153</v>
      </c>
      <c r="J40" s="257">
        <f t="shared" si="6"/>
        <v>0</v>
      </c>
    </row>
    <row r="41" spans="1:10" ht="15.75" x14ac:dyDescent="0.25">
      <c r="A41" s="74" t="s">
        <v>50</v>
      </c>
      <c r="B41" s="68"/>
      <c r="C41" s="68"/>
      <c r="D41" s="336">
        <f>SUM(D20:D40)</f>
        <v>2875</v>
      </c>
      <c r="E41" s="68"/>
      <c r="F41" s="68"/>
      <c r="G41" s="68"/>
      <c r="H41" s="68"/>
      <c r="I41" s="76"/>
      <c r="J41" s="77"/>
    </row>
    <row r="42" spans="1:10" ht="16.5" thickBot="1" x14ac:dyDescent="0.3">
      <c r="A42" s="32"/>
      <c r="B42" s="17"/>
      <c r="C42" s="17"/>
      <c r="D42" s="28"/>
      <c r="E42" s="17"/>
      <c r="F42" s="17"/>
      <c r="G42" s="17"/>
      <c r="H42" s="17"/>
      <c r="I42" s="20"/>
      <c r="J42" s="70"/>
    </row>
    <row r="43" spans="1:10" ht="16.5" thickBot="1" x14ac:dyDescent="0.3">
      <c r="A43" s="83" t="s">
        <v>312</v>
      </c>
      <c r="B43" s="84"/>
      <c r="C43" s="84"/>
      <c r="D43" s="337">
        <f>D16+D41</f>
        <v>13975</v>
      </c>
      <c r="E43" s="84"/>
      <c r="F43" s="84"/>
      <c r="G43" s="85">
        <f>SUM(G5:G40)</f>
        <v>290</v>
      </c>
      <c r="H43" s="85">
        <f>SUM(H5:H40)</f>
        <v>200</v>
      </c>
      <c r="I43" s="101"/>
      <c r="J43" s="93">
        <f>SUM(J5:J40)</f>
        <v>0</v>
      </c>
    </row>
    <row r="44" spans="1:10" ht="15" x14ac:dyDescent="0.2">
      <c r="A44" s="17"/>
      <c r="B44" s="17"/>
      <c r="C44" s="17"/>
      <c r="D44" s="12"/>
      <c r="E44" s="17"/>
      <c r="F44" s="17"/>
      <c r="G44" s="17"/>
      <c r="H44" s="17"/>
      <c r="I44" s="20"/>
      <c r="J44" s="17"/>
    </row>
    <row r="45" spans="1:10" ht="15" x14ac:dyDescent="0.2">
      <c r="A45" s="17"/>
      <c r="B45" s="17"/>
      <c r="C45" s="17"/>
      <c r="D45" s="12"/>
      <c r="E45" s="17"/>
      <c r="F45" s="17"/>
      <c r="G45" s="17"/>
      <c r="H45" s="17"/>
      <c r="I45" s="20"/>
      <c r="J45" s="17"/>
    </row>
    <row r="46" spans="1:10" ht="15" x14ac:dyDescent="0.2">
      <c r="A46" s="17" t="s">
        <v>140</v>
      </c>
      <c r="B46" s="17"/>
      <c r="C46" s="17"/>
      <c r="D46" s="24">
        <f>F40-E5+1</f>
        <v>13975</v>
      </c>
      <c r="E46" s="17"/>
      <c r="F46" s="17"/>
      <c r="G46" s="17"/>
      <c r="H46" s="17"/>
      <c r="I46" s="20"/>
      <c r="J46" s="17"/>
    </row>
    <row r="47" spans="1:10" ht="15" x14ac:dyDescent="0.2">
      <c r="A47" s="12"/>
      <c r="B47" s="12"/>
      <c r="C47" s="12"/>
      <c r="D47" s="12"/>
      <c r="E47" s="12"/>
      <c r="F47" s="12"/>
      <c r="G47" s="12"/>
      <c r="H47" s="12"/>
      <c r="I47" s="13"/>
      <c r="J47" s="12"/>
    </row>
    <row r="48" spans="1:10" ht="15" x14ac:dyDescent="0.2">
      <c r="A48" s="61"/>
      <c r="B48" s="12"/>
      <c r="C48" s="12"/>
      <c r="D48" s="12"/>
      <c r="E48" s="12"/>
      <c r="F48" s="12"/>
      <c r="G48" s="12"/>
      <c r="H48" s="12"/>
      <c r="I48" s="13"/>
      <c r="J48" s="12"/>
    </row>
    <row r="49" spans="1:10" ht="15" x14ac:dyDescent="0.2">
      <c r="A49" s="61"/>
      <c r="B49" s="12"/>
      <c r="C49" s="12"/>
      <c r="D49" s="12"/>
      <c r="E49" s="12"/>
      <c r="F49" s="12"/>
      <c r="G49" s="12"/>
      <c r="H49" s="12"/>
      <c r="I49" s="13"/>
      <c r="J49" s="12"/>
    </row>
    <row r="50" spans="1:10" ht="15" x14ac:dyDescent="0.2">
      <c r="A50" s="61"/>
      <c r="B50" s="12"/>
      <c r="C50" s="12"/>
      <c r="D50" s="12"/>
      <c r="E50" s="12"/>
      <c r="F50" s="12"/>
      <c r="G50" s="12"/>
      <c r="H50" s="12"/>
      <c r="I50" s="13"/>
      <c r="J50" s="12"/>
    </row>
    <row r="51" spans="1:10" ht="15" x14ac:dyDescent="0.2">
      <c r="A51" s="12"/>
      <c r="B51" s="12"/>
      <c r="C51" s="12"/>
      <c r="D51" s="12"/>
      <c r="E51" s="12"/>
      <c r="F51" s="12"/>
      <c r="G51" s="12"/>
      <c r="H51" s="12"/>
      <c r="I51" s="13"/>
      <c r="J51" s="12"/>
    </row>
    <row r="52" spans="1:10" ht="15" x14ac:dyDescent="0.2">
      <c r="A52" s="12"/>
      <c r="B52" s="12"/>
      <c r="C52" s="12"/>
      <c r="D52" s="12"/>
      <c r="E52" s="12"/>
      <c r="F52" s="12"/>
      <c r="G52" s="12"/>
      <c r="H52" s="12"/>
      <c r="I52" s="13"/>
      <c r="J52" s="12"/>
    </row>
    <row r="53" spans="1:10" ht="15" x14ac:dyDescent="0.2">
      <c r="A53" s="12"/>
      <c r="B53" s="12"/>
      <c r="C53" s="12"/>
      <c r="D53" s="12"/>
      <c r="E53" s="12"/>
      <c r="F53" s="12"/>
      <c r="G53" s="12"/>
      <c r="H53" s="12"/>
      <c r="I53" s="13"/>
      <c r="J53" s="12"/>
    </row>
    <row r="54" spans="1:10" ht="15" x14ac:dyDescent="0.2">
      <c r="A54" s="12"/>
      <c r="B54" s="12"/>
      <c r="C54" s="12"/>
      <c r="D54" s="12"/>
      <c r="E54" s="12"/>
      <c r="F54" s="12"/>
      <c r="G54" s="12"/>
      <c r="H54" s="12"/>
      <c r="I54" s="13"/>
      <c r="J54" s="12"/>
    </row>
  </sheetData>
  <sheetProtection sheet="1" selectLockedCells="1"/>
  <mergeCells count="2">
    <mergeCell ref="E3:F3"/>
    <mergeCell ref="H1:I1"/>
  </mergeCells>
  <phoneticPr fontId="0" type="noConversion"/>
  <conditionalFormatting sqref="D5:D15">
    <cfRule type="cellIs" dxfId="101" priority="1" operator="equal">
      <formula>0</formula>
    </cfRule>
  </conditionalFormatting>
  <conditionalFormatting sqref="D20:D22 D25:D27 D30 D33:D36 D39:D40">
    <cfRule type="cellIs" dxfId="100" priority="3" operator="equal">
      <formula>0</formula>
    </cfRule>
  </conditionalFormatting>
  <conditionalFormatting sqref="G5:H15 G20:H22 G25:H27 G30:H30 G33:H36 G39:H40">
    <cfRule type="cellIs" dxfId="99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9"/>
  <sheetViews>
    <sheetView view="pageLayout" zoomScaleNormal="75" workbookViewId="0">
      <selection activeCell="H20" sqref="H20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8554687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Totals!A13</f>
        <v>819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605</v>
      </c>
      <c r="B5" s="246">
        <v>1964</v>
      </c>
      <c r="C5" s="322">
        <f>SUM(B5*0.65)</f>
        <v>1276.6000000000001</v>
      </c>
      <c r="D5" s="329">
        <f>MROUND(C5, 25)</f>
        <v>1275</v>
      </c>
      <c r="E5" s="170">
        <f>SUM('Dist 8'!F40,1)</f>
        <v>141751</v>
      </c>
      <c r="F5" s="170">
        <f t="shared" ref="F5:F13" si="0">SUM(E5+D5-1)</f>
        <v>143025</v>
      </c>
      <c r="G5" s="247">
        <v>10</v>
      </c>
      <c r="H5" s="247"/>
      <c r="I5" s="172" t="s">
        <v>150</v>
      </c>
      <c r="J5" s="248">
        <f t="shared" ref="J5:J13" si="1">MOD(D5,25)</f>
        <v>0</v>
      </c>
    </row>
    <row r="6" spans="1:10" ht="15" x14ac:dyDescent="0.2">
      <c r="A6" s="310" t="s">
        <v>606</v>
      </c>
      <c r="B6" s="251">
        <v>303</v>
      </c>
      <c r="C6" s="322">
        <f t="shared" ref="C6:C13" si="2">SUM(B6*0.65)</f>
        <v>196.95000000000002</v>
      </c>
      <c r="D6" s="330">
        <f t="shared" ref="D6:D13" si="3">MROUND(C6, 25)</f>
        <v>200</v>
      </c>
      <c r="E6" s="173">
        <f t="shared" ref="E6:E13" si="4">SUM(F5+1)</f>
        <v>143026</v>
      </c>
      <c r="F6" s="173">
        <f t="shared" si="0"/>
        <v>143225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302" t="s">
        <v>621</v>
      </c>
      <c r="B7" s="246">
        <v>2816</v>
      </c>
      <c r="C7" s="322">
        <f t="shared" si="2"/>
        <v>1830.4</v>
      </c>
      <c r="D7" s="329">
        <f t="shared" si="3"/>
        <v>1825</v>
      </c>
      <c r="E7" s="170">
        <f t="shared" si="4"/>
        <v>143226</v>
      </c>
      <c r="F7" s="170">
        <f t="shared" si="0"/>
        <v>145050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99" t="s">
        <v>622</v>
      </c>
      <c r="B8" s="251">
        <v>3291</v>
      </c>
      <c r="C8" s="322">
        <f t="shared" si="2"/>
        <v>2139.15</v>
      </c>
      <c r="D8" s="330">
        <f t="shared" si="3"/>
        <v>2150</v>
      </c>
      <c r="E8" s="173">
        <f t="shared" si="4"/>
        <v>145051</v>
      </c>
      <c r="F8" s="173">
        <f t="shared" si="0"/>
        <v>147200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301" t="s">
        <v>623</v>
      </c>
      <c r="B9" s="246">
        <v>2832</v>
      </c>
      <c r="C9" s="322">
        <f t="shared" si="2"/>
        <v>1840.8</v>
      </c>
      <c r="D9" s="329">
        <f t="shared" si="3"/>
        <v>1850</v>
      </c>
      <c r="E9" s="170">
        <f t="shared" si="4"/>
        <v>147201</v>
      </c>
      <c r="F9" s="170">
        <f t="shared" si="0"/>
        <v>149050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" x14ac:dyDescent="0.2">
      <c r="A10" s="310" t="s">
        <v>624</v>
      </c>
      <c r="B10" s="251">
        <v>3048</v>
      </c>
      <c r="C10" s="322">
        <f t="shared" si="2"/>
        <v>1981.2</v>
      </c>
      <c r="D10" s="330">
        <f t="shared" si="3"/>
        <v>1975</v>
      </c>
      <c r="E10" s="173">
        <f t="shared" si="4"/>
        <v>149051</v>
      </c>
      <c r="F10" s="173">
        <f t="shared" si="0"/>
        <v>151025</v>
      </c>
      <c r="G10" s="253">
        <v>10</v>
      </c>
      <c r="H10" s="253"/>
      <c r="I10" s="175" t="s">
        <v>150</v>
      </c>
      <c r="J10" s="257">
        <f t="shared" si="1"/>
        <v>0</v>
      </c>
    </row>
    <row r="11" spans="1:10" ht="15" x14ac:dyDescent="0.2">
      <c r="A11" s="302" t="s">
        <v>625</v>
      </c>
      <c r="B11" s="246">
        <v>1349</v>
      </c>
      <c r="C11" s="322">
        <f t="shared" si="2"/>
        <v>876.85</v>
      </c>
      <c r="D11" s="329">
        <f t="shared" si="3"/>
        <v>875</v>
      </c>
      <c r="E11" s="170">
        <f t="shared" si="4"/>
        <v>151026</v>
      </c>
      <c r="F11" s="170">
        <f t="shared" si="0"/>
        <v>151900</v>
      </c>
      <c r="G11" s="247">
        <v>10</v>
      </c>
      <c r="H11" s="247"/>
      <c r="I11" s="172" t="s">
        <v>150</v>
      </c>
      <c r="J11" s="248">
        <f t="shared" si="1"/>
        <v>0</v>
      </c>
    </row>
    <row r="12" spans="1:10" ht="15" x14ac:dyDescent="0.2">
      <c r="A12" s="310" t="s">
        <v>607</v>
      </c>
      <c r="B12" s="251">
        <v>430</v>
      </c>
      <c r="C12" s="322">
        <f t="shared" si="2"/>
        <v>279.5</v>
      </c>
      <c r="D12" s="330">
        <f t="shared" si="3"/>
        <v>275</v>
      </c>
      <c r="E12" s="173">
        <f t="shared" si="4"/>
        <v>151901</v>
      </c>
      <c r="F12" s="173">
        <f t="shared" si="0"/>
        <v>152175</v>
      </c>
      <c r="G12" s="253">
        <v>10</v>
      </c>
      <c r="H12" s="253"/>
      <c r="I12" s="175" t="s">
        <v>150</v>
      </c>
      <c r="J12" s="257">
        <f t="shared" si="1"/>
        <v>0</v>
      </c>
    </row>
    <row r="13" spans="1:10" ht="15.75" thickBot="1" x14ac:dyDescent="0.25">
      <c r="A13" s="305" t="s">
        <v>608</v>
      </c>
      <c r="B13" s="259">
        <v>254</v>
      </c>
      <c r="C13" s="323">
        <f t="shared" si="2"/>
        <v>165.1</v>
      </c>
      <c r="D13" s="335">
        <f t="shared" si="3"/>
        <v>175</v>
      </c>
      <c r="E13" s="260">
        <f t="shared" si="4"/>
        <v>152176</v>
      </c>
      <c r="F13" s="260">
        <f t="shared" si="0"/>
        <v>152350</v>
      </c>
      <c r="G13" s="258">
        <v>10</v>
      </c>
      <c r="H13" s="258"/>
      <c r="I13" s="261" t="s">
        <v>150</v>
      </c>
      <c r="J13" s="262">
        <f t="shared" si="1"/>
        <v>0</v>
      </c>
    </row>
    <row r="14" spans="1:10" ht="15.75" x14ac:dyDescent="0.25">
      <c r="A14" s="7" t="s">
        <v>456</v>
      </c>
      <c r="B14" s="31">
        <f>SUM(B5:B13)</f>
        <v>16287</v>
      </c>
      <c r="C14" s="31"/>
      <c r="D14" s="28">
        <f>SUM(D5:D13)</f>
        <v>10600</v>
      </c>
      <c r="E14" s="17"/>
      <c r="F14" s="17"/>
      <c r="G14" s="12"/>
      <c r="H14" s="12"/>
      <c r="I14" s="13"/>
      <c r="J14" s="69"/>
    </row>
    <row r="15" spans="1:10" ht="15.75" x14ac:dyDescent="0.25">
      <c r="A15" s="7"/>
      <c r="B15" s="28"/>
      <c r="C15" s="28"/>
      <c r="D15" s="28"/>
      <c r="E15" s="17"/>
      <c r="F15" s="17"/>
      <c r="G15" s="12"/>
      <c r="H15" s="12"/>
      <c r="I15" s="13"/>
      <c r="J15" s="69"/>
    </row>
    <row r="16" spans="1:10" ht="15" x14ac:dyDescent="0.2">
      <c r="A16" s="12"/>
      <c r="B16" s="12"/>
      <c r="C16" s="12"/>
      <c r="D16" s="12"/>
      <c r="E16" s="17"/>
      <c r="F16" s="17"/>
      <c r="G16" s="12"/>
      <c r="H16" s="12"/>
      <c r="I16" s="13"/>
      <c r="J16" s="70"/>
    </row>
    <row r="17" spans="1:10" ht="16.5" thickBot="1" x14ac:dyDescent="0.3">
      <c r="A17" s="29" t="s">
        <v>6</v>
      </c>
      <c r="B17" s="12"/>
      <c r="C17" s="12"/>
      <c r="D17" s="12"/>
      <c r="E17" s="17"/>
      <c r="F17" s="17"/>
      <c r="G17" s="12"/>
      <c r="H17" s="12"/>
      <c r="I17" s="13"/>
      <c r="J17" s="70"/>
    </row>
    <row r="18" spans="1:10" ht="15.75" x14ac:dyDescent="0.25">
      <c r="A18" s="7" t="s">
        <v>93</v>
      </c>
      <c r="B18" s="12"/>
      <c r="C18" s="12"/>
      <c r="D18" s="12"/>
      <c r="E18" s="17"/>
      <c r="F18" s="17"/>
      <c r="G18" s="12"/>
      <c r="H18" s="12"/>
      <c r="I18" s="13"/>
      <c r="J18" s="70"/>
    </row>
    <row r="19" spans="1:10" ht="15" x14ac:dyDescent="0.2">
      <c r="A19" s="247" t="s">
        <v>8</v>
      </c>
      <c r="B19" s="247"/>
      <c r="C19" s="247"/>
      <c r="D19" s="247">
        <v>2000</v>
      </c>
      <c r="E19" s="170">
        <f>SUM(F13+1)</f>
        <v>152351</v>
      </c>
      <c r="F19" s="170">
        <f>SUM(E19+D19-1)</f>
        <v>154350</v>
      </c>
      <c r="G19" s="247">
        <v>15</v>
      </c>
      <c r="H19" s="247">
        <v>350</v>
      </c>
      <c r="I19" s="172" t="s">
        <v>150</v>
      </c>
      <c r="J19" s="248">
        <f t="shared" ref="J19:J25" si="5">MOD(D19,25)</f>
        <v>0</v>
      </c>
    </row>
    <row r="20" spans="1:10" ht="15" x14ac:dyDescent="0.2">
      <c r="A20" s="253" t="s">
        <v>9</v>
      </c>
      <c r="B20" s="253"/>
      <c r="C20" s="253"/>
      <c r="D20" s="253">
        <v>50</v>
      </c>
      <c r="E20" s="173">
        <f>SUM(F19+1)</f>
        <v>154351</v>
      </c>
      <c r="F20" s="173">
        <f t="shared" ref="F20" si="6">SUM(E20+D20-1)</f>
        <v>154400</v>
      </c>
      <c r="G20" s="253">
        <v>5</v>
      </c>
      <c r="H20" s="253"/>
      <c r="I20" s="175" t="s">
        <v>150</v>
      </c>
      <c r="J20" s="257">
        <f t="shared" si="5"/>
        <v>0</v>
      </c>
    </row>
    <row r="21" spans="1:10" ht="15" x14ac:dyDescent="0.2">
      <c r="A21" s="247" t="s">
        <v>145</v>
      </c>
      <c r="B21" s="247"/>
      <c r="C21" s="247"/>
      <c r="D21" s="247">
        <v>500</v>
      </c>
      <c r="E21" s="170">
        <f>SUM(F20+1)</f>
        <v>154401</v>
      </c>
      <c r="F21" s="170">
        <f t="shared" ref="F21:F25" si="7">SUM(E21+D21-1)</f>
        <v>154900</v>
      </c>
      <c r="G21" s="247">
        <v>5</v>
      </c>
      <c r="H21" s="247"/>
      <c r="I21" s="172" t="s">
        <v>150</v>
      </c>
      <c r="J21" s="248">
        <f t="shared" si="5"/>
        <v>0</v>
      </c>
    </row>
    <row r="22" spans="1:10" ht="15" x14ac:dyDescent="0.2">
      <c r="A22" s="253" t="s">
        <v>877</v>
      </c>
      <c r="B22" s="253"/>
      <c r="C22" s="253"/>
      <c r="D22" s="253">
        <v>50</v>
      </c>
      <c r="E22" s="177">
        <f>SUM(F21+1)</f>
        <v>154901</v>
      </c>
      <c r="F22" s="177">
        <f t="shared" si="7"/>
        <v>154950</v>
      </c>
      <c r="G22" s="253">
        <v>5</v>
      </c>
      <c r="H22" s="253"/>
      <c r="I22" s="175" t="s">
        <v>150</v>
      </c>
      <c r="J22" s="254">
        <f t="shared" si="5"/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69"/>
    </row>
    <row r="24" spans="1:10" ht="15.75" x14ac:dyDescent="0.25">
      <c r="A24" s="7" t="s">
        <v>444</v>
      </c>
      <c r="B24" s="12"/>
      <c r="C24" s="12"/>
      <c r="D24" s="12"/>
      <c r="E24" s="16"/>
      <c r="F24" s="16"/>
      <c r="G24" s="12"/>
      <c r="H24" s="12"/>
      <c r="I24" s="13"/>
      <c r="J24" s="69"/>
    </row>
    <row r="25" spans="1:10" ht="15" x14ac:dyDescent="0.2">
      <c r="A25" s="247" t="s">
        <v>442</v>
      </c>
      <c r="B25" s="247"/>
      <c r="C25" s="247"/>
      <c r="D25" s="247">
        <v>25</v>
      </c>
      <c r="E25" s="170">
        <f>SUM(F22+1)</f>
        <v>154951</v>
      </c>
      <c r="F25" s="170">
        <f t="shared" si="7"/>
        <v>154975</v>
      </c>
      <c r="G25" s="247">
        <v>5</v>
      </c>
      <c r="H25" s="247"/>
      <c r="I25" s="172" t="s">
        <v>443</v>
      </c>
      <c r="J25" s="248">
        <f t="shared" si="5"/>
        <v>0</v>
      </c>
    </row>
    <row r="26" spans="1:10" ht="15" x14ac:dyDescent="0.2">
      <c r="A26" s="12"/>
      <c r="B26" s="12"/>
      <c r="C26" s="12"/>
      <c r="D26" s="12"/>
      <c r="E26" s="16"/>
      <c r="F26" s="16"/>
      <c r="G26" s="12"/>
      <c r="H26" s="12"/>
      <c r="I26" s="13"/>
      <c r="J26" s="69"/>
    </row>
    <row r="27" spans="1:10" ht="15.75" x14ac:dyDescent="0.25">
      <c r="A27" s="7" t="s">
        <v>94</v>
      </c>
      <c r="B27" s="12"/>
      <c r="C27" s="12"/>
      <c r="D27" s="12"/>
      <c r="E27" s="16"/>
      <c r="F27" s="16"/>
      <c r="G27" s="12"/>
      <c r="H27" s="12"/>
      <c r="I27" s="13"/>
      <c r="J27" s="69"/>
    </row>
    <row r="28" spans="1:10" ht="15" x14ac:dyDescent="0.2">
      <c r="A28" s="247" t="s">
        <v>10</v>
      </c>
      <c r="B28" s="247"/>
      <c r="C28" s="247"/>
      <c r="D28" s="247">
        <v>25</v>
      </c>
      <c r="E28" s="170">
        <f>SUM(F25+1)</f>
        <v>154976</v>
      </c>
      <c r="F28" s="170">
        <f>SUM(E28+D28-1)</f>
        <v>155000</v>
      </c>
      <c r="G28" s="247">
        <v>5</v>
      </c>
      <c r="H28" s="247"/>
      <c r="I28" s="172" t="s">
        <v>152</v>
      </c>
      <c r="J28" s="248">
        <f>MOD(D28,25)</f>
        <v>0</v>
      </c>
    </row>
    <row r="29" spans="1:10" ht="15" x14ac:dyDescent="0.2">
      <c r="A29" s="12"/>
      <c r="B29" s="12"/>
      <c r="C29" s="12"/>
      <c r="D29" s="12"/>
      <c r="E29" s="16"/>
      <c r="F29" s="16"/>
      <c r="G29" s="12"/>
      <c r="H29" s="12"/>
      <c r="I29" s="34"/>
      <c r="J29" s="69"/>
    </row>
    <row r="30" spans="1:10" ht="15.75" x14ac:dyDescent="0.25">
      <c r="A30" s="7" t="s">
        <v>92</v>
      </c>
      <c r="B30" s="12"/>
      <c r="C30" s="12"/>
      <c r="D30" s="12"/>
      <c r="E30" s="16"/>
      <c r="F30" s="16"/>
      <c r="G30" s="12"/>
      <c r="H30" s="12"/>
      <c r="I30" s="13"/>
      <c r="J30" s="69"/>
    </row>
    <row r="31" spans="1:10" ht="15" x14ac:dyDescent="0.2">
      <c r="A31" s="247" t="s">
        <v>7</v>
      </c>
      <c r="B31" s="247"/>
      <c r="C31" s="247"/>
      <c r="D31" s="247">
        <v>50</v>
      </c>
      <c r="E31" s="170">
        <f>SUM(F28+1)</f>
        <v>155001</v>
      </c>
      <c r="F31" s="170">
        <f>SUM(E31+D31-1)</f>
        <v>155050</v>
      </c>
      <c r="G31" s="247">
        <v>10</v>
      </c>
      <c r="H31" s="247"/>
      <c r="I31" s="172" t="s">
        <v>151</v>
      </c>
      <c r="J31" s="248">
        <f>MOD(D31,25)</f>
        <v>0</v>
      </c>
    </row>
    <row r="32" spans="1:10" ht="15" x14ac:dyDescent="0.2">
      <c r="A32" s="253" t="s">
        <v>96</v>
      </c>
      <c r="B32" s="253"/>
      <c r="C32" s="253"/>
      <c r="D32" s="253">
        <v>50</v>
      </c>
      <c r="E32" s="173">
        <f>SUM(F31+1)</f>
        <v>155051</v>
      </c>
      <c r="F32" s="173">
        <f>SUM(E32+D32-1)</f>
        <v>155100</v>
      </c>
      <c r="G32" s="253">
        <v>10</v>
      </c>
      <c r="H32" s="253"/>
      <c r="I32" s="175" t="s">
        <v>151</v>
      </c>
      <c r="J32" s="257">
        <f t="shared" ref="J32" si="8">MOD(D32,25)</f>
        <v>0</v>
      </c>
    </row>
    <row r="33" spans="1:10" ht="15" x14ac:dyDescent="0.2">
      <c r="A33" s="12"/>
      <c r="B33" s="12"/>
      <c r="C33" s="12"/>
      <c r="D33" s="12"/>
      <c r="E33" s="16"/>
      <c r="F33" s="16"/>
      <c r="G33" s="12"/>
      <c r="H33" s="12"/>
      <c r="I33" s="13"/>
      <c r="J33" s="70"/>
    </row>
    <row r="34" spans="1:10" ht="15.75" x14ac:dyDescent="0.25">
      <c r="A34" s="7" t="s">
        <v>95</v>
      </c>
      <c r="B34" s="12"/>
      <c r="C34" s="12"/>
      <c r="D34" s="12"/>
      <c r="E34" s="16"/>
      <c r="F34" s="16"/>
      <c r="G34" s="12"/>
      <c r="H34" s="12"/>
      <c r="I34" s="13"/>
      <c r="J34" s="70"/>
    </row>
    <row r="35" spans="1:10" ht="15" x14ac:dyDescent="0.2">
      <c r="A35" s="247" t="s">
        <v>11</v>
      </c>
      <c r="B35" s="247"/>
      <c r="C35" s="247"/>
      <c r="D35" s="247">
        <v>25</v>
      </c>
      <c r="E35" s="170">
        <f>SUM(F32+1)</f>
        <v>155101</v>
      </c>
      <c r="F35" s="170">
        <f>SUM(E35+D35-1)</f>
        <v>155125</v>
      </c>
      <c r="G35" s="247">
        <v>5</v>
      </c>
      <c r="H35" s="247"/>
      <c r="I35" s="172" t="s">
        <v>153</v>
      </c>
      <c r="J35" s="248">
        <f>MOD(D35,25)</f>
        <v>0</v>
      </c>
    </row>
    <row r="36" spans="1:10" ht="15" x14ac:dyDescent="0.2">
      <c r="A36" s="253" t="s">
        <v>12</v>
      </c>
      <c r="B36" s="253"/>
      <c r="C36" s="253"/>
      <c r="D36" s="253">
        <v>50</v>
      </c>
      <c r="E36" s="173">
        <f>SUM(F35+1)</f>
        <v>155126</v>
      </c>
      <c r="F36" s="173">
        <f>SUM(E36+D36-1)</f>
        <v>155175</v>
      </c>
      <c r="G36" s="253">
        <v>5</v>
      </c>
      <c r="H36" s="253"/>
      <c r="I36" s="175" t="s">
        <v>153</v>
      </c>
      <c r="J36" s="257">
        <f>MOD(D36,25)</f>
        <v>0</v>
      </c>
    </row>
    <row r="37" spans="1:10" ht="15.75" x14ac:dyDescent="0.25">
      <c r="A37" s="74" t="s">
        <v>457</v>
      </c>
      <c r="B37" s="68"/>
      <c r="C37" s="68"/>
      <c r="D37" s="336">
        <f>SUM(D18:D36)</f>
        <v>2825</v>
      </c>
      <c r="E37" s="68"/>
      <c r="F37" s="68"/>
      <c r="G37" s="68"/>
      <c r="H37" s="68"/>
      <c r="I37" s="76"/>
      <c r="J37" s="77"/>
    </row>
    <row r="38" spans="1:10" ht="15.75" x14ac:dyDescent="0.25">
      <c r="A38" s="32"/>
      <c r="B38" s="17"/>
      <c r="C38" s="17"/>
      <c r="D38" s="28"/>
      <c r="E38" s="17"/>
      <c r="F38" s="17"/>
      <c r="G38" s="17"/>
      <c r="H38" s="17"/>
      <c r="I38" s="20"/>
      <c r="J38" s="70"/>
    </row>
    <row r="39" spans="1:10" ht="15.75" x14ac:dyDescent="0.25">
      <c r="A39" s="74" t="s">
        <v>313</v>
      </c>
      <c r="B39" s="68"/>
      <c r="C39" s="68"/>
      <c r="D39" s="336">
        <f>D14+D37</f>
        <v>13425</v>
      </c>
      <c r="E39" s="68"/>
      <c r="F39" s="68"/>
      <c r="G39" s="74">
        <f>SUM(G5:G36)</f>
        <v>160</v>
      </c>
      <c r="H39" s="74">
        <f>SUM(H5:H36)</f>
        <v>350</v>
      </c>
      <c r="I39" s="100"/>
      <c r="J39" s="91">
        <f>SUM(J5:J36)</f>
        <v>0</v>
      </c>
    </row>
    <row r="40" spans="1:10" ht="15" x14ac:dyDescent="0.2">
      <c r="A40" s="17"/>
      <c r="B40" s="17"/>
      <c r="C40" s="17"/>
      <c r="D40" s="12"/>
      <c r="E40" s="17"/>
      <c r="F40" s="17"/>
      <c r="G40" s="17"/>
      <c r="H40" s="17"/>
      <c r="I40" s="20"/>
      <c r="J40" s="17"/>
    </row>
    <row r="41" spans="1:10" ht="15" x14ac:dyDescent="0.2">
      <c r="A41" s="17"/>
      <c r="B41" s="17"/>
      <c r="C41" s="17"/>
      <c r="D41" s="12"/>
      <c r="E41" s="17"/>
      <c r="F41" s="17"/>
      <c r="G41" s="17"/>
      <c r="H41" s="17"/>
      <c r="I41" s="20"/>
      <c r="J41" s="17"/>
    </row>
    <row r="42" spans="1:10" ht="15" x14ac:dyDescent="0.2">
      <c r="A42" s="17" t="s">
        <v>140</v>
      </c>
      <c r="B42" s="17"/>
      <c r="C42" s="17"/>
      <c r="D42" s="24">
        <f>F36-E5+1</f>
        <v>13425</v>
      </c>
      <c r="E42" s="17"/>
      <c r="F42" s="17"/>
      <c r="G42" s="17"/>
      <c r="H42" s="17"/>
      <c r="I42" s="20"/>
      <c r="J42" s="17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61"/>
      <c r="B44" s="12"/>
      <c r="C44" s="12"/>
      <c r="D44" s="12"/>
      <c r="E44" s="12"/>
      <c r="F44" s="12"/>
      <c r="G44" s="12"/>
      <c r="H44" s="12"/>
      <c r="I44" s="13"/>
      <c r="J44" s="12"/>
    </row>
    <row r="45" spans="1:10" ht="15" x14ac:dyDescent="0.2">
      <c r="A45" s="61"/>
      <c r="B45" s="12"/>
      <c r="C45" s="12"/>
      <c r="D45" s="12"/>
      <c r="E45" s="12"/>
      <c r="F45" s="12"/>
      <c r="G45" s="12"/>
      <c r="H45" s="12"/>
      <c r="I45" s="13"/>
      <c r="J45" s="12"/>
    </row>
    <row r="46" spans="1:10" ht="15" x14ac:dyDescent="0.2">
      <c r="A46" s="61"/>
    </row>
    <row r="48" spans="1:10" ht="15" x14ac:dyDescent="0.2">
      <c r="A48" s="61"/>
    </row>
    <row r="49" spans="1:1" ht="15" x14ac:dyDescent="0.2">
      <c r="A49" s="61"/>
    </row>
  </sheetData>
  <sheetProtection sheet="1" selectLockedCells="1"/>
  <mergeCells count="2">
    <mergeCell ref="E3:F3"/>
    <mergeCell ref="H1:I1"/>
  </mergeCells>
  <phoneticPr fontId="0" type="noConversion"/>
  <conditionalFormatting sqref="D5:D13">
    <cfRule type="cellIs" dxfId="98" priority="1" operator="equal">
      <formula>0</formula>
    </cfRule>
  </conditionalFormatting>
  <conditionalFormatting sqref="D19:D21 D25 D28 D31:D32 D35:D36">
    <cfRule type="cellIs" dxfId="97" priority="3" operator="equal">
      <formula>0</formula>
    </cfRule>
  </conditionalFormatting>
  <conditionalFormatting sqref="G5:H13 G19:H21 G25:H25 G28:H28 G31:H32 G35:H36">
    <cfRule type="cellIs" dxfId="96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4"/>
  <sheetViews>
    <sheetView view="pageLayout" zoomScaleNormal="75" workbookViewId="0">
      <selection activeCell="H16" sqref="H1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8554687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Totals!A14</f>
        <v>820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740</v>
      </c>
      <c r="B5" s="246">
        <v>3374</v>
      </c>
      <c r="C5" s="322">
        <f>SUM(B5*0.65)</f>
        <v>2193.1</v>
      </c>
      <c r="D5" s="329">
        <f>MROUND(C5, 25)</f>
        <v>2200</v>
      </c>
      <c r="E5" s="170">
        <f>SUM('Dist 9'!F36,1)</f>
        <v>155176</v>
      </c>
      <c r="F5" s="170">
        <f t="shared" ref="F5:F10" si="0">SUM(E5+D5-1)</f>
        <v>157375</v>
      </c>
      <c r="G5" s="247">
        <v>10</v>
      </c>
      <c r="H5" s="247"/>
      <c r="I5" s="172" t="s">
        <v>150</v>
      </c>
      <c r="J5" s="248">
        <f t="shared" ref="J5:J10" si="1">MOD(D5,25)</f>
        <v>0</v>
      </c>
    </row>
    <row r="6" spans="1:10" ht="15" x14ac:dyDescent="0.2">
      <c r="A6" s="310" t="s">
        <v>741</v>
      </c>
      <c r="B6" s="251">
        <v>3107</v>
      </c>
      <c r="C6" s="322">
        <f t="shared" ref="C6:C10" si="2">SUM(B6*0.65)</f>
        <v>2019.5500000000002</v>
      </c>
      <c r="D6" s="330">
        <f t="shared" ref="D6:D10" si="3">MROUND(C6, 25)</f>
        <v>2025</v>
      </c>
      <c r="E6" s="173">
        <f t="shared" ref="E6:E10" si="4">SUM(F5+1)</f>
        <v>157376</v>
      </c>
      <c r="F6" s="173">
        <f t="shared" si="0"/>
        <v>159400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302" t="s">
        <v>742</v>
      </c>
      <c r="B7" s="246">
        <v>1828</v>
      </c>
      <c r="C7" s="322">
        <f t="shared" si="2"/>
        <v>1188.2</v>
      </c>
      <c r="D7" s="329">
        <f t="shared" si="3"/>
        <v>1200</v>
      </c>
      <c r="E7" s="170">
        <f t="shared" si="4"/>
        <v>159401</v>
      </c>
      <c r="F7" s="170">
        <f t="shared" si="0"/>
        <v>160600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310" t="s">
        <v>743</v>
      </c>
      <c r="B8" s="251">
        <v>2755</v>
      </c>
      <c r="C8" s="322">
        <f t="shared" si="2"/>
        <v>1790.75</v>
      </c>
      <c r="D8" s="330">
        <f t="shared" si="3"/>
        <v>1800</v>
      </c>
      <c r="E8" s="173">
        <f t="shared" si="4"/>
        <v>160601</v>
      </c>
      <c r="F8" s="173">
        <f t="shared" si="0"/>
        <v>162400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301" t="s">
        <v>744</v>
      </c>
      <c r="B9" s="246">
        <v>1927</v>
      </c>
      <c r="C9" s="322">
        <f t="shared" si="2"/>
        <v>1252.55</v>
      </c>
      <c r="D9" s="329">
        <f t="shared" si="3"/>
        <v>1250</v>
      </c>
      <c r="E9" s="170">
        <f t="shared" si="4"/>
        <v>162401</v>
      </c>
      <c r="F9" s="170">
        <f t="shared" si="0"/>
        <v>163650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.75" thickBot="1" x14ac:dyDescent="0.25">
      <c r="A10" s="309" t="s">
        <v>745</v>
      </c>
      <c r="B10" s="281">
        <v>1951</v>
      </c>
      <c r="C10" s="323">
        <f t="shared" si="2"/>
        <v>1268.1500000000001</v>
      </c>
      <c r="D10" s="331">
        <f t="shared" si="3"/>
        <v>1275</v>
      </c>
      <c r="E10" s="188">
        <f t="shared" si="4"/>
        <v>163651</v>
      </c>
      <c r="F10" s="188">
        <f t="shared" si="0"/>
        <v>164925</v>
      </c>
      <c r="G10" s="278">
        <v>10</v>
      </c>
      <c r="H10" s="278"/>
      <c r="I10" s="190" t="s">
        <v>150</v>
      </c>
      <c r="J10" s="279">
        <f t="shared" si="1"/>
        <v>0</v>
      </c>
    </row>
    <row r="11" spans="1:10" ht="15.75" x14ac:dyDescent="0.25">
      <c r="A11" s="7" t="s">
        <v>16</v>
      </c>
      <c r="B11" s="31">
        <f>SUM(B5:B10)</f>
        <v>14942</v>
      </c>
      <c r="C11" s="31"/>
      <c r="D11" s="28">
        <f>SUM(D5:D10)</f>
        <v>9750</v>
      </c>
      <c r="E11" s="17"/>
      <c r="F11" s="17"/>
      <c r="G11" s="12"/>
      <c r="H11" s="12"/>
      <c r="I11" s="13"/>
      <c r="J11" s="69"/>
    </row>
    <row r="12" spans="1:10" ht="15" x14ac:dyDescent="0.2">
      <c r="A12" s="12"/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" x14ac:dyDescent="0.2">
      <c r="A15" s="247" t="s">
        <v>8</v>
      </c>
      <c r="B15" s="247"/>
      <c r="C15" s="247"/>
      <c r="D15" s="247">
        <v>1400</v>
      </c>
      <c r="E15" s="170">
        <f>SUM(F10+1)</f>
        <v>164926</v>
      </c>
      <c r="F15" s="170">
        <f>SUM(E15+D15-1)</f>
        <v>166325</v>
      </c>
      <c r="G15" s="247">
        <v>15</v>
      </c>
      <c r="H15" s="247">
        <v>250</v>
      </c>
      <c r="I15" s="172" t="s">
        <v>150</v>
      </c>
      <c r="J15" s="248">
        <f>MOD(D15,25)</f>
        <v>0</v>
      </c>
    </row>
    <row r="16" spans="1:10" ht="15" x14ac:dyDescent="0.2">
      <c r="A16" s="253" t="s">
        <v>9</v>
      </c>
      <c r="B16" s="253"/>
      <c r="C16" s="253"/>
      <c r="D16" s="253">
        <v>50</v>
      </c>
      <c r="E16" s="173">
        <f>SUM(F15+1)</f>
        <v>166326</v>
      </c>
      <c r="F16" s="173">
        <f>SUM(E16+D16-1)</f>
        <v>166375</v>
      </c>
      <c r="G16" s="253">
        <v>5</v>
      </c>
      <c r="H16" s="253"/>
      <c r="I16" s="175" t="s">
        <v>150</v>
      </c>
      <c r="J16" s="257">
        <f>MOD(D16,25)</f>
        <v>0</v>
      </c>
    </row>
    <row r="17" spans="1:10" ht="15" x14ac:dyDescent="0.2">
      <c r="A17" s="247" t="s">
        <v>146</v>
      </c>
      <c r="B17" s="247"/>
      <c r="C17" s="247"/>
      <c r="D17" s="247">
        <v>400</v>
      </c>
      <c r="E17" s="170">
        <f>SUM(F16+1)</f>
        <v>166376</v>
      </c>
      <c r="F17" s="170">
        <f>SUM(E17+D17-1)</f>
        <v>166775</v>
      </c>
      <c r="G17" s="247">
        <v>5</v>
      </c>
      <c r="H17" s="247"/>
      <c r="I17" s="172" t="s">
        <v>150</v>
      </c>
      <c r="J17" s="248">
        <f>MOD(D17,25)</f>
        <v>0</v>
      </c>
    </row>
    <row r="18" spans="1:10" ht="15" x14ac:dyDescent="0.2">
      <c r="A18" s="12"/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.75" x14ac:dyDescent="0.25">
      <c r="A19" s="7" t="s">
        <v>444</v>
      </c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" x14ac:dyDescent="0.2">
      <c r="A20" s="247" t="s">
        <v>442</v>
      </c>
      <c r="B20" s="247"/>
      <c r="C20" s="247"/>
      <c r="D20" s="247">
        <v>25</v>
      </c>
      <c r="E20" s="170">
        <f>SUM(F17+1)</f>
        <v>166776</v>
      </c>
      <c r="F20" s="170">
        <f>SUM(E20+D20-1)</f>
        <v>166800</v>
      </c>
      <c r="G20" s="247">
        <v>5</v>
      </c>
      <c r="H20" s="247"/>
      <c r="I20" s="172" t="s">
        <v>443</v>
      </c>
      <c r="J20" s="248">
        <f>MOD(D20,25)</f>
        <v>0</v>
      </c>
    </row>
    <row r="21" spans="1:10" ht="15" x14ac:dyDescent="0.2">
      <c r="A21" s="12"/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7"/>
      <c r="F22" s="17"/>
      <c r="G22" s="12"/>
      <c r="H22" s="12"/>
      <c r="I22" s="13"/>
      <c r="J22" s="70"/>
    </row>
    <row r="23" spans="1:10" ht="15" x14ac:dyDescent="0.2">
      <c r="A23" s="247" t="s">
        <v>10</v>
      </c>
      <c r="B23" s="247"/>
      <c r="C23" s="247"/>
      <c r="D23" s="247">
        <v>25</v>
      </c>
      <c r="E23" s="170">
        <f>SUM(F20+1)</f>
        <v>166801</v>
      </c>
      <c r="F23" s="170">
        <f>SUM(E23+D23-1)</f>
        <v>166825</v>
      </c>
      <c r="G23" s="247">
        <v>5</v>
      </c>
      <c r="H23" s="247"/>
      <c r="I23" s="172" t="s">
        <v>152</v>
      </c>
      <c r="J23" s="248">
        <f>MOD(D23,25)</f>
        <v>0</v>
      </c>
    </row>
    <row r="24" spans="1:10" ht="15" x14ac:dyDescent="0.2">
      <c r="A24" s="12"/>
      <c r="B24" s="12"/>
      <c r="C24" s="12"/>
      <c r="D24" s="12"/>
      <c r="E24" s="16"/>
      <c r="F24" s="16"/>
      <c r="G24" s="12"/>
      <c r="H24" s="12"/>
      <c r="I24" s="13"/>
      <c r="J24" s="70"/>
    </row>
    <row r="25" spans="1:10" ht="15.75" x14ac:dyDescent="0.25">
      <c r="A25" s="7" t="s">
        <v>92</v>
      </c>
      <c r="B25" s="12"/>
      <c r="C25" s="12"/>
      <c r="D25" s="12"/>
      <c r="E25" s="17"/>
      <c r="F25" s="17"/>
      <c r="G25" s="12"/>
      <c r="H25" s="12"/>
      <c r="I25" s="13"/>
      <c r="J25" s="70"/>
    </row>
    <row r="26" spans="1:10" ht="15" x14ac:dyDescent="0.2">
      <c r="A26" s="247" t="s">
        <v>7</v>
      </c>
      <c r="B26" s="247"/>
      <c r="C26" s="247"/>
      <c r="D26" s="247">
        <v>50</v>
      </c>
      <c r="E26" s="170">
        <f>SUM(F23+1)</f>
        <v>166826</v>
      </c>
      <c r="F26" s="170">
        <f t="shared" ref="F26:F31" si="5">SUM(E26+D26-1)</f>
        <v>166875</v>
      </c>
      <c r="G26" s="247">
        <v>10</v>
      </c>
      <c r="H26" s="247"/>
      <c r="I26" s="172" t="s">
        <v>151</v>
      </c>
      <c r="J26" s="248">
        <f t="shared" ref="J26:J27" si="6">MOD(D26,25)</f>
        <v>0</v>
      </c>
    </row>
    <row r="27" spans="1:10" ht="15" x14ac:dyDescent="0.2">
      <c r="A27" s="253" t="s">
        <v>96</v>
      </c>
      <c r="B27" s="253"/>
      <c r="C27" s="253"/>
      <c r="D27" s="253">
        <v>50</v>
      </c>
      <c r="E27" s="173">
        <f t="shared" ref="E27" si="7">SUM(F26+1)</f>
        <v>166876</v>
      </c>
      <c r="F27" s="173">
        <f t="shared" si="5"/>
        <v>166925</v>
      </c>
      <c r="G27" s="253">
        <v>10</v>
      </c>
      <c r="H27" s="253"/>
      <c r="I27" s="175" t="s">
        <v>151</v>
      </c>
      <c r="J27" s="257">
        <f t="shared" si="6"/>
        <v>0</v>
      </c>
    </row>
    <row r="28" spans="1:10" ht="15" x14ac:dyDescent="0.2">
      <c r="A28" s="12"/>
      <c r="B28" s="12"/>
      <c r="C28" s="12"/>
      <c r="D28" s="12"/>
      <c r="E28" s="17"/>
      <c r="F28" s="17"/>
      <c r="G28" s="12"/>
      <c r="H28" s="12"/>
      <c r="I28" s="13"/>
      <c r="J28" s="70"/>
    </row>
    <row r="29" spans="1:10" ht="15.75" x14ac:dyDescent="0.25">
      <c r="A29" s="7" t="s">
        <v>95</v>
      </c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" x14ac:dyDescent="0.2">
      <c r="A30" s="247" t="s">
        <v>11</v>
      </c>
      <c r="B30" s="247"/>
      <c r="C30" s="247"/>
      <c r="D30" s="247">
        <v>25</v>
      </c>
      <c r="E30" s="170">
        <f>SUM(F27+1)</f>
        <v>166926</v>
      </c>
      <c r="F30" s="170">
        <f t="shared" si="5"/>
        <v>166950</v>
      </c>
      <c r="G30" s="247">
        <v>5</v>
      </c>
      <c r="H30" s="247"/>
      <c r="I30" s="172" t="s">
        <v>153</v>
      </c>
      <c r="J30" s="248">
        <f>MOD(D30,25)</f>
        <v>0</v>
      </c>
    </row>
    <row r="31" spans="1:10" ht="15.75" thickBot="1" x14ac:dyDescent="0.25">
      <c r="A31" s="278" t="s">
        <v>12</v>
      </c>
      <c r="B31" s="278"/>
      <c r="C31" s="278"/>
      <c r="D31" s="278">
        <v>50</v>
      </c>
      <c r="E31" s="188">
        <f>SUM(F30+1)</f>
        <v>166951</v>
      </c>
      <c r="F31" s="188">
        <f t="shared" si="5"/>
        <v>167000</v>
      </c>
      <c r="G31" s="278">
        <v>5</v>
      </c>
      <c r="H31" s="278"/>
      <c r="I31" s="190" t="s">
        <v>153</v>
      </c>
      <c r="J31" s="279">
        <f>MOD(D31,25)</f>
        <v>0</v>
      </c>
    </row>
    <row r="32" spans="1:10" ht="15.75" x14ac:dyDescent="0.25">
      <c r="A32" s="74" t="s">
        <v>51</v>
      </c>
      <c r="B32" s="68"/>
      <c r="C32" s="68"/>
      <c r="D32" s="342">
        <f>SUM(D15:D31)</f>
        <v>2075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7"/>
      <c r="E33" s="17"/>
      <c r="F33" s="17"/>
      <c r="G33" s="17"/>
      <c r="H33" s="17"/>
      <c r="I33" s="20"/>
      <c r="J33" s="70"/>
    </row>
    <row r="34" spans="1:10" ht="16.5" thickBot="1" x14ac:dyDescent="0.3">
      <c r="A34" s="83" t="s">
        <v>314</v>
      </c>
      <c r="B34" s="84"/>
      <c r="C34" s="84"/>
      <c r="D34" s="337">
        <f>D11+D32</f>
        <v>11825</v>
      </c>
      <c r="E34" s="84"/>
      <c r="F34" s="84"/>
      <c r="G34" s="85">
        <f>SUM(G5:G31)</f>
        <v>125</v>
      </c>
      <c r="H34" s="85">
        <f>SUM(H5:H31)</f>
        <v>250</v>
      </c>
      <c r="I34" s="101"/>
      <c r="J34" s="93">
        <f>SUM(J5:J31)</f>
        <v>0</v>
      </c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 t="s">
        <v>140</v>
      </c>
      <c r="B37" s="17"/>
      <c r="C37" s="17"/>
      <c r="D37" s="24">
        <f>F31-E5+1</f>
        <v>11825</v>
      </c>
      <c r="E37" s="17"/>
      <c r="F37" s="17"/>
      <c r="G37" s="17"/>
      <c r="H37" s="17"/>
      <c r="I37" s="20"/>
      <c r="J37" s="17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6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6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6"/>
      <c r="B44" s="12"/>
      <c r="C44" s="12"/>
      <c r="D44" s="12"/>
      <c r="E44" s="12"/>
      <c r="F44" s="12"/>
      <c r="G44" s="12"/>
      <c r="H44" s="12"/>
      <c r="I44" s="13"/>
      <c r="J44" s="1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95" priority="1" operator="equal">
      <formula>0</formula>
    </cfRule>
  </conditionalFormatting>
  <conditionalFormatting sqref="D15:D17 D20 D23 D26:D27 D30:D31">
    <cfRule type="cellIs" dxfId="94" priority="3" operator="equal">
      <formula>0</formula>
    </cfRule>
  </conditionalFormatting>
  <conditionalFormatting sqref="G5:H10 G15:H17 G20:H20 G23:H23 G26:H27 G30:H31">
    <cfRule type="cellIs" dxfId="93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  <ignoredErrors>
    <ignoredError sqref="E16:F16 F15 E24:F25 E27:F27 F26 E18:F23 F17 E28:F29 E31:F31 F30" evalError="1"/>
    <ignoredError sqref="D11" unlocked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44"/>
  <sheetViews>
    <sheetView view="pageLayout" topLeftCell="A2" zoomScaleNormal="75" workbookViewId="0">
      <selection activeCell="H17" sqref="H17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570312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Totals!A15</f>
        <v>821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44" t="s">
        <v>626</v>
      </c>
      <c r="B5" s="246">
        <v>2350</v>
      </c>
      <c r="C5" s="322">
        <f>SUM(B5*0.65)</f>
        <v>1527.5</v>
      </c>
      <c r="D5" s="329">
        <f>MROUND(C5, 25)</f>
        <v>1525</v>
      </c>
      <c r="E5" s="170">
        <f>SUM('Dist 10'!F31,1)</f>
        <v>167001</v>
      </c>
      <c r="F5" s="170">
        <f t="shared" ref="F5:F11" si="0">SUM(E5+D5-1)</f>
        <v>168525</v>
      </c>
      <c r="G5" s="247">
        <v>10</v>
      </c>
      <c r="H5" s="247"/>
      <c r="I5" s="172" t="s">
        <v>150</v>
      </c>
      <c r="J5" s="248">
        <f t="shared" ref="J5:J11" si="1">MOD(D5,25)</f>
        <v>0</v>
      </c>
    </row>
    <row r="6" spans="1:10" ht="15" x14ac:dyDescent="0.2">
      <c r="A6" s="249" t="s">
        <v>627</v>
      </c>
      <c r="B6" s="251">
        <v>3732</v>
      </c>
      <c r="C6" s="322">
        <f t="shared" ref="C6:C11" si="2">SUM(B6*0.65)</f>
        <v>2425.8000000000002</v>
      </c>
      <c r="D6" s="330">
        <f t="shared" ref="D6:D11" si="3">MROUND(C6, 25)</f>
        <v>2425</v>
      </c>
      <c r="E6" s="173">
        <f t="shared" ref="E6:E11" si="4">SUM(F5+1)</f>
        <v>168526</v>
      </c>
      <c r="F6" s="173">
        <f t="shared" si="0"/>
        <v>170950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244" t="s">
        <v>628</v>
      </c>
      <c r="B7" s="246">
        <v>1552</v>
      </c>
      <c r="C7" s="322">
        <f t="shared" si="2"/>
        <v>1008.8000000000001</v>
      </c>
      <c r="D7" s="329">
        <f t="shared" si="3"/>
        <v>1000</v>
      </c>
      <c r="E7" s="170">
        <f t="shared" si="4"/>
        <v>170951</v>
      </c>
      <c r="F7" s="170">
        <f t="shared" si="0"/>
        <v>171950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49" t="s">
        <v>629</v>
      </c>
      <c r="B8" s="251">
        <v>1957</v>
      </c>
      <c r="C8" s="322">
        <f t="shared" si="2"/>
        <v>1272.05</v>
      </c>
      <c r="D8" s="330">
        <f t="shared" si="3"/>
        <v>1275</v>
      </c>
      <c r="E8" s="173">
        <f t="shared" si="4"/>
        <v>171951</v>
      </c>
      <c r="F8" s="173">
        <f t="shared" si="0"/>
        <v>173225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244" t="s">
        <v>630</v>
      </c>
      <c r="B9" s="246">
        <v>1634</v>
      </c>
      <c r="C9" s="322">
        <f t="shared" si="2"/>
        <v>1062.1000000000001</v>
      </c>
      <c r="D9" s="329">
        <f t="shared" si="3"/>
        <v>1050</v>
      </c>
      <c r="E9" s="170">
        <f t="shared" si="4"/>
        <v>173226</v>
      </c>
      <c r="F9" s="170">
        <f t="shared" si="0"/>
        <v>174275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" x14ac:dyDescent="0.2">
      <c r="A10" s="249" t="s">
        <v>631</v>
      </c>
      <c r="B10" s="251">
        <v>2214</v>
      </c>
      <c r="C10" s="322">
        <f t="shared" si="2"/>
        <v>1439.1000000000001</v>
      </c>
      <c r="D10" s="330">
        <f t="shared" si="3"/>
        <v>1450</v>
      </c>
      <c r="E10" s="173">
        <f t="shared" si="4"/>
        <v>174276</v>
      </c>
      <c r="F10" s="173">
        <f t="shared" si="0"/>
        <v>175725</v>
      </c>
      <c r="G10" s="253">
        <v>10</v>
      </c>
      <c r="H10" s="253"/>
      <c r="I10" s="175" t="s">
        <v>150</v>
      </c>
      <c r="J10" s="257">
        <f t="shared" si="1"/>
        <v>0</v>
      </c>
    </row>
    <row r="11" spans="1:10" ht="15.75" thickBot="1" x14ac:dyDescent="0.25">
      <c r="A11" s="312" t="s">
        <v>632</v>
      </c>
      <c r="B11" s="259">
        <v>1687</v>
      </c>
      <c r="C11" s="323">
        <f t="shared" si="2"/>
        <v>1096.55</v>
      </c>
      <c r="D11" s="335">
        <f t="shared" si="3"/>
        <v>1100</v>
      </c>
      <c r="E11" s="260">
        <f t="shared" si="4"/>
        <v>175726</v>
      </c>
      <c r="F11" s="260">
        <f t="shared" si="0"/>
        <v>176825</v>
      </c>
      <c r="G11" s="258">
        <v>10</v>
      </c>
      <c r="H11" s="258"/>
      <c r="I11" s="261" t="s">
        <v>150</v>
      </c>
      <c r="J11" s="262">
        <f t="shared" si="1"/>
        <v>0</v>
      </c>
    </row>
    <row r="12" spans="1:10" ht="15.75" x14ac:dyDescent="0.25">
      <c r="A12" s="7" t="s">
        <v>17</v>
      </c>
      <c r="B12" s="31">
        <f>SUM(B5:B11)</f>
        <v>15126</v>
      </c>
      <c r="C12" s="31"/>
      <c r="D12" s="28">
        <f>SUM(D5:D11)</f>
        <v>9825</v>
      </c>
      <c r="E12" s="17"/>
      <c r="F12" s="17"/>
      <c r="G12" s="12"/>
      <c r="H12" s="12"/>
      <c r="I12" s="13"/>
      <c r="J12" s="69"/>
    </row>
    <row r="13" spans="1:10" ht="15" x14ac:dyDescent="0.2">
      <c r="A13" s="12"/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7"/>
      <c r="F15" s="17"/>
      <c r="G15" s="12"/>
      <c r="H15" s="12"/>
      <c r="I15" s="13"/>
      <c r="J15" s="69"/>
    </row>
    <row r="16" spans="1:10" ht="15" x14ac:dyDescent="0.2">
      <c r="A16" s="247" t="s">
        <v>8</v>
      </c>
      <c r="B16" s="247"/>
      <c r="C16" s="247"/>
      <c r="D16" s="247">
        <v>1400</v>
      </c>
      <c r="E16" s="170">
        <f>SUM(F11+1)</f>
        <v>176826</v>
      </c>
      <c r="F16" s="170">
        <f t="shared" ref="F16:F21" si="5">SUM(E16+D16-1)</f>
        <v>178225</v>
      </c>
      <c r="G16" s="247">
        <v>15</v>
      </c>
      <c r="H16" s="247">
        <v>300</v>
      </c>
      <c r="I16" s="172" t="s">
        <v>150</v>
      </c>
      <c r="J16" s="248">
        <f t="shared" ref="J16:J21" si="6">MOD(D16,25)</f>
        <v>0</v>
      </c>
    </row>
    <row r="17" spans="1:10" ht="15" x14ac:dyDescent="0.2">
      <c r="A17" s="253" t="s">
        <v>9</v>
      </c>
      <c r="B17" s="253"/>
      <c r="C17" s="253"/>
      <c r="D17" s="253">
        <v>50</v>
      </c>
      <c r="E17" s="173">
        <f>SUM(F16+1)</f>
        <v>178226</v>
      </c>
      <c r="F17" s="173">
        <f t="shared" si="5"/>
        <v>178275</v>
      </c>
      <c r="G17" s="253">
        <v>5</v>
      </c>
      <c r="H17" s="253"/>
      <c r="I17" s="175" t="s">
        <v>150</v>
      </c>
      <c r="J17" s="257">
        <f t="shared" si="6"/>
        <v>0</v>
      </c>
    </row>
    <row r="18" spans="1:10" ht="15" x14ac:dyDescent="0.2">
      <c r="A18" s="247" t="s">
        <v>144</v>
      </c>
      <c r="B18" s="247"/>
      <c r="C18" s="247"/>
      <c r="D18" s="247">
        <v>500</v>
      </c>
      <c r="E18" s="170">
        <f>SUM(F17+1)</f>
        <v>178276</v>
      </c>
      <c r="F18" s="170">
        <f t="shared" si="5"/>
        <v>178775</v>
      </c>
      <c r="G18" s="247">
        <v>5</v>
      </c>
      <c r="H18" s="247"/>
      <c r="I18" s="172" t="s">
        <v>150</v>
      </c>
      <c r="J18" s="248">
        <f t="shared" si="6"/>
        <v>0</v>
      </c>
    </row>
    <row r="19" spans="1:10" ht="15" x14ac:dyDescent="0.2">
      <c r="A19" s="12"/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.75" x14ac:dyDescent="0.25">
      <c r="A20" s="7" t="s">
        <v>444</v>
      </c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" x14ac:dyDescent="0.2">
      <c r="A21" s="247" t="s">
        <v>442</v>
      </c>
      <c r="B21" s="247"/>
      <c r="C21" s="247"/>
      <c r="D21" s="247">
        <v>25</v>
      </c>
      <c r="E21" s="170">
        <f>SUM(F18+1)</f>
        <v>178776</v>
      </c>
      <c r="F21" s="170">
        <f t="shared" si="5"/>
        <v>178800</v>
      </c>
      <c r="G21" s="247">
        <v>5</v>
      </c>
      <c r="H21" s="247"/>
      <c r="I21" s="172" t="s">
        <v>443</v>
      </c>
      <c r="J21" s="248">
        <f t="shared" si="6"/>
        <v>0</v>
      </c>
    </row>
    <row r="22" spans="1:10" ht="15" x14ac:dyDescent="0.2">
      <c r="A22" s="12"/>
      <c r="B22" s="12"/>
      <c r="C22" s="12"/>
      <c r="D22" s="12"/>
      <c r="E22" s="16"/>
      <c r="F22" s="16"/>
      <c r="G22" s="12"/>
      <c r="H22" s="12"/>
      <c r="I22" s="13"/>
      <c r="J22" s="69"/>
    </row>
    <row r="23" spans="1:10" ht="15.75" x14ac:dyDescent="0.25">
      <c r="A23" s="7" t="s">
        <v>94</v>
      </c>
      <c r="B23" s="12"/>
      <c r="C23" s="12"/>
      <c r="D23" s="12"/>
      <c r="E23" s="17"/>
      <c r="F23" s="17"/>
      <c r="G23" s="12"/>
      <c r="H23" s="12"/>
      <c r="I23" s="13"/>
      <c r="J23" s="70"/>
    </row>
    <row r="24" spans="1:10" ht="15" x14ac:dyDescent="0.2">
      <c r="A24" s="247" t="s">
        <v>10</v>
      </c>
      <c r="B24" s="247"/>
      <c r="C24" s="247"/>
      <c r="D24" s="247">
        <v>25</v>
      </c>
      <c r="E24" s="170">
        <f>SUM(F21+1)</f>
        <v>178801</v>
      </c>
      <c r="F24" s="170">
        <f>SUM(E24+D24-1)</f>
        <v>178825</v>
      </c>
      <c r="G24" s="247">
        <v>5</v>
      </c>
      <c r="H24" s="247"/>
      <c r="I24" s="172" t="s">
        <v>152</v>
      </c>
      <c r="J24" s="248">
        <f>MOD(D24,25)</f>
        <v>0</v>
      </c>
    </row>
    <row r="25" spans="1:10" ht="15" x14ac:dyDescent="0.2">
      <c r="A25" s="12"/>
      <c r="B25" s="12"/>
      <c r="C25" s="12"/>
      <c r="D25" s="12"/>
      <c r="E25" s="16"/>
      <c r="F25" s="16"/>
      <c r="G25" s="12"/>
      <c r="H25" s="12"/>
      <c r="I25" s="13"/>
      <c r="J25" s="69"/>
    </row>
    <row r="26" spans="1:10" ht="15.75" x14ac:dyDescent="0.25">
      <c r="A26" s="7" t="s">
        <v>92</v>
      </c>
      <c r="B26" s="12"/>
      <c r="C26" s="12"/>
      <c r="D26" s="12"/>
      <c r="E26" s="17"/>
      <c r="F26" s="17"/>
      <c r="G26" s="12"/>
      <c r="H26" s="12"/>
      <c r="I26" s="13"/>
      <c r="J26" s="70"/>
    </row>
    <row r="27" spans="1:10" ht="15" x14ac:dyDescent="0.2">
      <c r="A27" s="247" t="s">
        <v>7</v>
      </c>
      <c r="B27" s="247"/>
      <c r="C27" s="247"/>
      <c r="D27" s="247">
        <v>25</v>
      </c>
      <c r="E27" s="170">
        <f>SUM(F24+1)</f>
        <v>178826</v>
      </c>
      <c r="F27" s="170">
        <f t="shared" ref="F27:F32" si="7">SUM(E27+D27-1)</f>
        <v>178850</v>
      </c>
      <c r="G27" s="247">
        <v>10</v>
      </c>
      <c r="H27" s="247"/>
      <c r="I27" s="172" t="s">
        <v>151</v>
      </c>
      <c r="J27" s="248">
        <f t="shared" ref="J27:J28" si="8">MOD(D27,25)</f>
        <v>0</v>
      </c>
    </row>
    <row r="28" spans="1:10" ht="15" x14ac:dyDescent="0.2">
      <c r="A28" s="253" t="s">
        <v>96</v>
      </c>
      <c r="B28" s="253"/>
      <c r="C28" s="253"/>
      <c r="D28" s="253">
        <v>25</v>
      </c>
      <c r="E28" s="173">
        <f t="shared" ref="E28" si="9">SUM(F27+1)</f>
        <v>178851</v>
      </c>
      <c r="F28" s="173">
        <f t="shared" si="7"/>
        <v>178875</v>
      </c>
      <c r="G28" s="253">
        <v>10</v>
      </c>
      <c r="H28" s="253"/>
      <c r="I28" s="175" t="s">
        <v>151</v>
      </c>
      <c r="J28" s="257">
        <f t="shared" si="8"/>
        <v>0</v>
      </c>
    </row>
    <row r="29" spans="1:10" ht="15" x14ac:dyDescent="0.2">
      <c r="A29" s="12"/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.75" x14ac:dyDescent="0.25">
      <c r="A30" s="7" t="s">
        <v>95</v>
      </c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" x14ac:dyDescent="0.2">
      <c r="A31" s="247" t="s">
        <v>11</v>
      </c>
      <c r="B31" s="247"/>
      <c r="C31" s="247"/>
      <c r="D31" s="247">
        <v>25</v>
      </c>
      <c r="E31" s="170">
        <f>SUM(F28+1)</f>
        <v>178876</v>
      </c>
      <c r="F31" s="170">
        <f t="shared" si="7"/>
        <v>178900</v>
      </c>
      <c r="G31" s="247">
        <v>5</v>
      </c>
      <c r="H31" s="247"/>
      <c r="I31" s="172" t="s">
        <v>153</v>
      </c>
      <c r="J31" s="248">
        <f>MOD(D31,25)</f>
        <v>0</v>
      </c>
    </row>
    <row r="32" spans="1:10" ht="15" x14ac:dyDescent="0.2">
      <c r="A32" s="253" t="s">
        <v>12</v>
      </c>
      <c r="B32" s="253"/>
      <c r="C32" s="253"/>
      <c r="D32" s="253">
        <v>50</v>
      </c>
      <c r="E32" s="173">
        <f>SUM(F31+1)</f>
        <v>178901</v>
      </c>
      <c r="F32" s="173">
        <f t="shared" si="7"/>
        <v>178950</v>
      </c>
      <c r="G32" s="253">
        <v>5</v>
      </c>
      <c r="H32" s="253"/>
      <c r="I32" s="175" t="s">
        <v>153</v>
      </c>
      <c r="J32" s="257">
        <f>MOD(D32,25)</f>
        <v>0</v>
      </c>
    </row>
    <row r="33" spans="1:10" ht="15.75" x14ac:dyDescent="0.25">
      <c r="A33" s="74" t="s">
        <v>52</v>
      </c>
      <c r="B33" s="68"/>
      <c r="C33" s="68"/>
      <c r="D33" s="340">
        <f>SUM(D16:D32)</f>
        <v>2125</v>
      </c>
      <c r="E33" s="68"/>
      <c r="F33" s="68"/>
      <c r="G33" s="68"/>
      <c r="H33" s="68"/>
      <c r="I33" s="76"/>
      <c r="J33" s="77"/>
    </row>
    <row r="34" spans="1:10" ht="16.5" thickBot="1" x14ac:dyDescent="0.3">
      <c r="A34" s="32"/>
      <c r="B34" s="17"/>
      <c r="C34" s="17"/>
      <c r="D34" s="341"/>
      <c r="E34" s="17"/>
      <c r="F34" s="17"/>
      <c r="G34" s="17"/>
      <c r="H34" s="17"/>
      <c r="I34" s="20"/>
      <c r="J34" s="70"/>
    </row>
    <row r="35" spans="1:10" ht="16.5" thickBot="1" x14ac:dyDescent="0.3">
      <c r="A35" s="83" t="s">
        <v>315</v>
      </c>
      <c r="B35" s="84"/>
      <c r="C35" s="84"/>
      <c r="D35" s="337">
        <f>D12+D33</f>
        <v>11950</v>
      </c>
      <c r="E35" s="84"/>
      <c r="F35" s="84"/>
      <c r="G35" s="85">
        <f>SUM(G5:G32)</f>
        <v>135</v>
      </c>
      <c r="H35" s="85">
        <f>SUM(H5:H32)</f>
        <v>300</v>
      </c>
      <c r="I35" s="101"/>
      <c r="J35" s="93">
        <f>SUM(J5:J32)</f>
        <v>0</v>
      </c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ht="15" x14ac:dyDescent="0.2">
      <c r="A38" s="17" t="s">
        <v>140</v>
      </c>
      <c r="B38" s="17"/>
      <c r="C38" s="17"/>
      <c r="D38" s="24">
        <f>F32-E5+1</f>
        <v>11950</v>
      </c>
      <c r="E38" s="17"/>
      <c r="F38" s="17"/>
      <c r="G38" s="17"/>
      <c r="H38" s="17"/>
      <c r="I38" s="20"/>
      <c r="J38" s="17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61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61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61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61"/>
      <c r="B44" s="12"/>
      <c r="C44" s="12"/>
      <c r="D44" s="12"/>
      <c r="E44" s="12"/>
      <c r="F44" s="12"/>
      <c r="G44" s="12"/>
      <c r="H44" s="12"/>
      <c r="I44" s="13"/>
      <c r="J44" s="12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92" priority="1" operator="equal">
      <formula>0</formula>
    </cfRule>
  </conditionalFormatting>
  <conditionalFormatting sqref="D16:D18 D21 D24 D27:D28 D31:D32">
    <cfRule type="cellIs" dxfId="91" priority="3" operator="equal">
      <formula>0</formula>
    </cfRule>
  </conditionalFormatting>
  <conditionalFormatting sqref="G5:H11 G16:H18 G21:H21 G24:H24 G27:H28 G31:H32">
    <cfRule type="cellIs" dxfId="90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  <ignoredErrors>
    <ignoredError sqref="F11" evalErro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3"/>
  <sheetViews>
    <sheetView view="pageLayout" zoomScaleNormal="75" workbookViewId="0">
      <selection activeCell="H16" sqref="H16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5" style="34" hidden="1" customWidth="1"/>
    <col min="4" max="4" width="9" style="34" bestFit="1" customWidth="1"/>
    <col min="5" max="5" width="9.42578125" style="34" bestFit="1" customWidth="1"/>
    <col min="6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Totals!A16</f>
        <v>822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84" t="s">
        <v>633</v>
      </c>
      <c r="B5" s="246">
        <v>3298</v>
      </c>
      <c r="C5" s="320">
        <f>SUM(B5*0.65)</f>
        <v>2143.7000000000003</v>
      </c>
      <c r="D5" s="329">
        <f>MROUND(C5, 25)</f>
        <v>2150</v>
      </c>
      <c r="E5" s="170">
        <f>SUM('Dist 11'!F32,1)</f>
        <v>178951</v>
      </c>
      <c r="F5" s="170">
        <f t="shared" ref="F5:F10" si="0">SUM(E5+D5-1)</f>
        <v>181100</v>
      </c>
      <c r="G5" s="247">
        <v>10</v>
      </c>
      <c r="H5" s="247"/>
      <c r="I5" s="172" t="s">
        <v>150</v>
      </c>
      <c r="J5" s="248">
        <f t="shared" ref="J5:J10" si="1">MOD(D5,25)</f>
        <v>0</v>
      </c>
    </row>
    <row r="6" spans="1:10" ht="15" x14ac:dyDescent="0.2">
      <c r="A6" s="249" t="s">
        <v>634</v>
      </c>
      <c r="B6" s="251">
        <v>1611</v>
      </c>
      <c r="C6" s="320">
        <f t="shared" ref="C6:C10" si="2">SUM(B6*0.65)</f>
        <v>1047.1500000000001</v>
      </c>
      <c r="D6" s="330">
        <f t="shared" ref="D6:D10" si="3">MROUND(C6, 25)</f>
        <v>1050</v>
      </c>
      <c r="E6" s="173">
        <f t="shared" ref="E6:E10" si="4">SUM(F5+1)</f>
        <v>181101</v>
      </c>
      <c r="F6" s="173">
        <f t="shared" si="0"/>
        <v>182150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284" t="s">
        <v>635</v>
      </c>
      <c r="B7" s="246">
        <v>2584</v>
      </c>
      <c r="C7" s="320">
        <f t="shared" si="2"/>
        <v>1679.6000000000001</v>
      </c>
      <c r="D7" s="329">
        <f t="shared" si="3"/>
        <v>1675</v>
      </c>
      <c r="E7" s="170">
        <f t="shared" si="4"/>
        <v>182151</v>
      </c>
      <c r="F7" s="170">
        <f t="shared" si="0"/>
        <v>183825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49" t="s">
        <v>636</v>
      </c>
      <c r="B8" s="251">
        <v>2150</v>
      </c>
      <c r="C8" s="320">
        <f t="shared" si="2"/>
        <v>1397.5</v>
      </c>
      <c r="D8" s="330">
        <f t="shared" si="3"/>
        <v>1400</v>
      </c>
      <c r="E8" s="173">
        <f t="shared" si="4"/>
        <v>183826</v>
      </c>
      <c r="F8" s="173">
        <f t="shared" si="0"/>
        <v>185225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268" t="s">
        <v>637</v>
      </c>
      <c r="B9" s="246">
        <v>3225</v>
      </c>
      <c r="C9" s="320">
        <f t="shared" si="2"/>
        <v>2096.25</v>
      </c>
      <c r="D9" s="329">
        <f t="shared" si="3"/>
        <v>2100</v>
      </c>
      <c r="E9" s="170">
        <f t="shared" si="4"/>
        <v>185226</v>
      </c>
      <c r="F9" s="170">
        <f t="shared" si="0"/>
        <v>187325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.75" thickBot="1" x14ac:dyDescent="0.25">
      <c r="A10" s="290" t="s">
        <v>638</v>
      </c>
      <c r="B10" s="281">
        <v>2193</v>
      </c>
      <c r="C10" s="320">
        <f t="shared" si="2"/>
        <v>1425.45</v>
      </c>
      <c r="D10" s="331">
        <f t="shared" si="3"/>
        <v>1425</v>
      </c>
      <c r="E10" s="185">
        <f t="shared" si="4"/>
        <v>187326</v>
      </c>
      <c r="F10" s="188">
        <f t="shared" si="0"/>
        <v>188750</v>
      </c>
      <c r="G10" s="278">
        <v>10</v>
      </c>
      <c r="H10" s="278"/>
      <c r="I10" s="190" t="s">
        <v>150</v>
      </c>
      <c r="J10" s="279">
        <f t="shared" si="1"/>
        <v>0</v>
      </c>
    </row>
    <row r="11" spans="1:10" ht="15.75" x14ac:dyDescent="0.25">
      <c r="A11" s="7" t="s">
        <v>18</v>
      </c>
      <c r="B11" s="31">
        <f>SUM(B5:B10)</f>
        <v>15061</v>
      </c>
      <c r="C11" s="31"/>
      <c r="D11" s="28">
        <f>SUM(D5:D10)</f>
        <v>9800</v>
      </c>
      <c r="E11" s="17"/>
      <c r="F11" s="17"/>
      <c r="G11" s="12"/>
      <c r="H11" s="12"/>
      <c r="I11" s="13"/>
      <c r="J11" s="69"/>
    </row>
    <row r="12" spans="1:10" ht="15" x14ac:dyDescent="0.2">
      <c r="A12" s="12"/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" x14ac:dyDescent="0.2">
      <c r="A15" s="247" t="s">
        <v>8</v>
      </c>
      <c r="B15" s="247"/>
      <c r="C15" s="247"/>
      <c r="D15" s="247">
        <v>1300</v>
      </c>
      <c r="E15" s="170">
        <f>SUM(F10+1)</f>
        <v>188751</v>
      </c>
      <c r="F15" s="170">
        <f>SUM(E15+D15-1)</f>
        <v>190050</v>
      </c>
      <c r="G15" s="247">
        <v>15</v>
      </c>
      <c r="H15" s="247">
        <v>250</v>
      </c>
      <c r="I15" s="172" t="s">
        <v>150</v>
      </c>
      <c r="J15" s="248">
        <f>MOD(D15,25)</f>
        <v>0</v>
      </c>
    </row>
    <row r="16" spans="1:10" ht="15" x14ac:dyDescent="0.2">
      <c r="A16" s="253" t="s">
        <v>9</v>
      </c>
      <c r="B16" s="253"/>
      <c r="C16" s="253"/>
      <c r="D16" s="253">
        <v>50</v>
      </c>
      <c r="E16" s="173">
        <f>SUM(F15+1)</f>
        <v>190051</v>
      </c>
      <c r="F16" s="173">
        <f>SUM(E16+D16-1)</f>
        <v>190100</v>
      </c>
      <c r="G16" s="253">
        <v>5</v>
      </c>
      <c r="H16" s="253"/>
      <c r="I16" s="175" t="s">
        <v>150</v>
      </c>
      <c r="J16" s="257">
        <f>MOD(D16,25)</f>
        <v>0</v>
      </c>
    </row>
    <row r="17" spans="1:10" ht="15" x14ac:dyDescent="0.2">
      <c r="A17" s="247" t="s">
        <v>144</v>
      </c>
      <c r="B17" s="247"/>
      <c r="C17" s="247"/>
      <c r="D17" s="247">
        <v>400</v>
      </c>
      <c r="E17" s="170">
        <f>SUM(F16+1)</f>
        <v>190101</v>
      </c>
      <c r="F17" s="170">
        <f>SUM(E17+D17-1)</f>
        <v>190500</v>
      </c>
      <c r="G17" s="247">
        <v>5</v>
      </c>
      <c r="H17" s="247"/>
      <c r="I17" s="172" t="s">
        <v>150</v>
      </c>
      <c r="J17" s="248">
        <f>MOD(D17,25)</f>
        <v>0</v>
      </c>
    </row>
    <row r="18" spans="1:10" ht="15" x14ac:dyDescent="0.2">
      <c r="A18" s="12"/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.75" x14ac:dyDescent="0.25">
      <c r="A19" s="7" t="s">
        <v>444</v>
      </c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" x14ac:dyDescent="0.2">
      <c r="A20" s="247" t="s">
        <v>442</v>
      </c>
      <c r="B20" s="247"/>
      <c r="C20" s="247"/>
      <c r="D20" s="247">
        <v>25</v>
      </c>
      <c r="E20" s="170">
        <f>SUM(F17+1)</f>
        <v>190501</v>
      </c>
      <c r="F20" s="170">
        <f>SUM(E20+D20-1)</f>
        <v>190525</v>
      </c>
      <c r="G20" s="247">
        <v>5</v>
      </c>
      <c r="H20" s="247"/>
      <c r="I20" s="172" t="s">
        <v>443</v>
      </c>
      <c r="J20" s="248">
        <f>MOD(D20,25)</f>
        <v>0</v>
      </c>
    </row>
    <row r="21" spans="1:10" ht="15" x14ac:dyDescent="0.2">
      <c r="A21" s="12"/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7"/>
      <c r="F22" s="17"/>
      <c r="G22" s="12"/>
      <c r="H22" s="12"/>
      <c r="I22" s="13"/>
      <c r="J22" s="70"/>
    </row>
    <row r="23" spans="1:10" ht="15" x14ac:dyDescent="0.2">
      <c r="A23" s="247" t="s">
        <v>10</v>
      </c>
      <c r="B23" s="247"/>
      <c r="C23" s="247"/>
      <c r="D23" s="247">
        <v>25</v>
      </c>
      <c r="E23" s="170">
        <f>SUM(F20+1)</f>
        <v>190526</v>
      </c>
      <c r="F23" s="170">
        <f>SUM(E23+D23-1)</f>
        <v>190550</v>
      </c>
      <c r="G23" s="247">
        <v>5</v>
      </c>
      <c r="H23" s="247"/>
      <c r="I23" s="172" t="s">
        <v>152</v>
      </c>
      <c r="J23" s="248">
        <f>MOD(D23,25)</f>
        <v>0</v>
      </c>
    </row>
    <row r="24" spans="1:10" ht="15" x14ac:dyDescent="0.2">
      <c r="A24" s="12"/>
      <c r="B24" s="12"/>
      <c r="C24" s="12"/>
      <c r="D24" s="12"/>
      <c r="E24" s="16"/>
      <c r="F24" s="16"/>
      <c r="G24" s="12"/>
      <c r="H24" s="12"/>
      <c r="I24" s="13"/>
      <c r="J24" s="70"/>
    </row>
    <row r="25" spans="1:10" ht="15.75" x14ac:dyDescent="0.25">
      <c r="A25" s="7" t="s">
        <v>92</v>
      </c>
      <c r="B25" s="12"/>
      <c r="C25" s="12"/>
      <c r="D25" s="12"/>
      <c r="E25" s="17"/>
      <c r="F25" s="17"/>
      <c r="G25" s="12"/>
      <c r="H25" s="12"/>
      <c r="I25" s="13"/>
      <c r="J25" s="70"/>
    </row>
    <row r="26" spans="1:10" ht="15" x14ac:dyDescent="0.2">
      <c r="A26" s="247" t="s">
        <v>7</v>
      </c>
      <c r="B26" s="247"/>
      <c r="C26" s="247"/>
      <c r="D26" s="247">
        <v>25</v>
      </c>
      <c r="E26" s="170">
        <f>SUM(F23+1)</f>
        <v>190551</v>
      </c>
      <c r="F26" s="170">
        <f t="shared" ref="F26:F31" si="5">SUM(E26+D26-1)</f>
        <v>190575</v>
      </c>
      <c r="G26" s="247">
        <v>10</v>
      </c>
      <c r="H26" s="247"/>
      <c r="I26" s="172" t="s">
        <v>151</v>
      </c>
      <c r="J26" s="248">
        <f t="shared" ref="J26:J27" si="6">MOD(D26,25)</f>
        <v>0</v>
      </c>
    </row>
    <row r="27" spans="1:10" ht="15" x14ac:dyDescent="0.2">
      <c r="A27" s="253" t="s">
        <v>96</v>
      </c>
      <c r="B27" s="253"/>
      <c r="C27" s="253"/>
      <c r="D27" s="253">
        <v>25</v>
      </c>
      <c r="E27" s="173">
        <f t="shared" ref="E27" si="7">SUM(F26+1)</f>
        <v>190576</v>
      </c>
      <c r="F27" s="173">
        <f t="shared" si="5"/>
        <v>190600</v>
      </c>
      <c r="G27" s="253">
        <v>10</v>
      </c>
      <c r="H27" s="253"/>
      <c r="I27" s="175" t="s">
        <v>151</v>
      </c>
      <c r="J27" s="257">
        <f t="shared" si="6"/>
        <v>0</v>
      </c>
    </row>
    <row r="28" spans="1:10" ht="15" x14ac:dyDescent="0.2">
      <c r="A28" s="12"/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.75" x14ac:dyDescent="0.25">
      <c r="A29" s="7" t="s">
        <v>95</v>
      </c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" x14ac:dyDescent="0.2">
      <c r="A30" s="247" t="s">
        <v>11</v>
      </c>
      <c r="B30" s="247"/>
      <c r="C30" s="247"/>
      <c r="D30" s="247">
        <v>25</v>
      </c>
      <c r="E30" s="170">
        <f>SUM(F27+1)</f>
        <v>190601</v>
      </c>
      <c r="F30" s="170">
        <f t="shared" si="5"/>
        <v>190625</v>
      </c>
      <c r="G30" s="247">
        <v>5</v>
      </c>
      <c r="H30" s="247"/>
      <c r="I30" s="172" t="s">
        <v>153</v>
      </c>
      <c r="J30" s="248">
        <f>MOD(D30,25)</f>
        <v>0</v>
      </c>
    </row>
    <row r="31" spans="1:10" ht="15.75" thickBot="1" x14ac:dyDescent="0.25">
      <c r="A31" s="278" t="s">
        <v>12</v>
      </c>
      <c r="B31" s="278"/>
      <c r="C31" s="278"/>
      <c r="D31" s="278">
        <v>50</v>
      </c>
      <c r="E31" s="188">
        <f>SUM(F30+1)</f>
        <v>190626</v>
      </c>
      <c r="F31" s="188">
        <f t="shared" si="5"/>
        <v>190675</v>
      </c>
      <c r="G31" s="278">
        <v>5</v>
      </c>
      <c r="H31" s="278"/>
      <c r="I31" s="190" t="s">
        <v>153</v>
      </c>
      <c r="J31" s="279">
        <f>MOD(D31,25)</f>
        <v>0</v>
      </c>
    </row>
    <row r="32" spans="1:10" ht="15.75" x14ac:dyDescent="0.25">
      <c r="A32" s="74" t="s">
        <v>53</v>
      </c>
      <c r="B32" s="68"/>
      <c r="C32" s="68"/>
      <c r="D32" s="342">
        <f>SUM(D15:D31)</f>
        <v>1925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7"/>
      <c r="E33" s="17"/>
      <c r="F33" s="17"/>
      <c r="G33" s="17"/>
      <c r="H33" s="17"/>
      <c r="I33" s="20"/>
      <c r="J33" s="70"/>
    </row>
    <row r="34" spans="1:10" ht="16.5" thickBot="1" x14ac:dyDescent="0.3">
      <c r="A34" s="83" t="s">
        <v>316</v>
      </c>
      <c r="B34" s="84"/>
      <c r="C34" s="84"/>
      <c r="D34" s="337">
        <f>D11+D32</f>
        <v>11725</v>
      </c>
      <c r="E34" s="84"/>
      <c r="F34" s="84"/>
      <c r="G34" s="85">
        <f>SUM(G5:G31)</f>
        <v>125</v>
      </c>
      <c r="H34" s="85">
        <f>SUM(H5:H31)</f>
        <v>250</v>
      </c>
      <c r="I34" s="101"/>
      <c r="J34" s="93">
        <f>SUM(J5:J31)</f>
        <v>0</v>
      </c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 t="s">
        <v>140</v>
      </c>
      <c r="B37" s="17"/>
      <c r="C37" s="17"/>
      <c r="D37" s="24">
        <f>F31-E5+1</f>
        <v>11725</v>
      </c>
      <c r="E37" s="17"/>
      <c r="F37" s="17"/>
      <c r="G37" s="17"/>
      <c r="H37" s="17"/>
      <c r="I37" s="20"/>
      <c r="J37" s="17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89" priority="1" operator="equal">
      <formula>0</formula>
    </cfRule>
  </conditionalFormatting>
  <conditionalFormatting sqref="D15:D17 D20 D23 D26:D27 D30:D31">
    <cfRule type="cellIs" dxfId="88" priority="3" operator="equal">
      <formula>0</formula>
    </cfRule>
  </conditionalFormatting>
  <conditionalFormatting sqref="G5:H10 G15:H17 G20:H20 G23:H23 G26:H27 G30:H31">
    <cfRule type="cellIs" dxfId="87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2"/>
  <sheetViews>
    <sheetView view="pageLayout" topLeftCell="A4" zoomScaleNormal="75" workbookViewId="0">
      <selection activeCell="H15" sqref="H15"/>
    </sheetView>
  </sheetViews>
  <sheetFormatPr defaultColWidth="9.140625" defaultRowHeight="12.75" x14ac:dyDescent="0.2"/>
  <cols>
    <col min="1" max="1" width="40.28515625" style="6" customWidth="1"/>
    <col min="2" max="2" width="11" style="6" customWidth="1"/>
    <col min="3" max="3" width="4" style="6" hidden="1" customWidth="1"/>
    <col min="4" max="4" width="11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Totals!A17</f>
        <v>823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746</v>
      </c>
      <c r="B5" s="246">
        <v>663</v>
      </c>
      <c r="C5" s="322">
        <f>SUM(B5*0.65)</f>
        <v>430.95</v>
      </c>
      <c r="D5" s="329">
        <f>MROUND(C5, 25)</f>
        <v>425</v>
      </c>
      <c r="E5" s="170">
        <f>SUM('Dist 12'!F31,1)</f>
        <v>190676</v>
      </c>
      <c r="F5" s="170">
        <f t="shared" ref="F5:F9" si="0">SUM(E5+D5-1)</f>
        <v>191100</v>
      </c>
      <c r="G5" s="247">
        <v>10</v>
      </c>
      <c r="H5" s="247"/>
      <c r="I5" s="172" t="s">
        <v>150</v>
      </c>
      <c r="J5" s="248">
        <f t="shared" ref="J5:J8" si="1">MOD(D5,25)</f>
        <v>0</v>
      </c>
    </row>
    <row r="6" spans="1:10" ht="15" x14ac:dyDescent="0.2">
      <c r="A6" s="299" t="s">
        <v>747</v>
      </c>
      <c r="B6" s="251">
        <v>3565</v>
      </c>
      <c r="C6" s="322">
        <f t="shared" ref="C6:C9" si="2">SUM(B6*0.65)</f>
        <v>2317.25</v>
      </c>
      <c r="D6" s="330">
        <f t="shared" ref="D6:D9" si="3">MROUND(C6, 25)</f>
        <v>2325</v>
      </c>
      <c r="E6" s="173">
        <f t="shared" ref="E6:E9" si="4">SUM(F5+1)</f>
        <v>191101</v>
      </c>
      <c r="F6" s="173">
        <f t="shared" si="0"/>
        <v>193425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302" t="s">
        <v>748</v>
      </c>
      <c r="B7" s="246">
        <v>3598</v>
      </c>
      <c r="C7" s="322">
        <f t="shared" si="2"/>
        <v>2338.7000000000003</v>
      </c>
      <c r="D7" s="329">
        <f t="shared" si="3"/>
        <v>2350</v>
      </c>
      <c r="E7" s="170">
        <f t="shared" si="4"/>
        <v>193426</v>
      </c>
      <c r="F7" s="170">
        <f t="shared" si="0"/>
        <v>195775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99" t="s">
        <v>749</v>
      </c>
      <c r="B8" s="251">
        <v>3779</v>
      </c>
      <c r="C8" s="322">
        <f t="shared" si="2"/>
        <v>2456.35</v>
      </c>
      <c r="D8" s="330">
        <f t="shared" si="3"/>
        <v>2450</v>
      </c>
      <c r="E8" s="177">
        <f t="shared" si="4"/>
        <v>195776</v>
      </c>
      <c r="F8" s="173">
        <f t="shared" si="0"/>
        <v>198225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.75" thickBot="1" x14ac:dyDescent="0.25">
      <c r="A9" s="303" t="s">
        <v>750</v>
      </c>
      <c r="B9" s="259">
        <v>3653</v>
      </c>
      <c r="C9" s="323">
        <f t="shared" si="2"/>
        <v>2374.4500000000003</v>
      </c>
      <c r="D9" s="335">
        <f t="shared" si="3"/>
        <v>2375</v>
      </c>
      <c r="E9" s="260">
        <f t="shared" si="4"/>
        <v>198226</v>
      </c>
      <c r="F9" s="260">
        <f t="shared" si="0"/>
        <v>200600</v>
      </c>
      <c r="G9" s="258">
        <v>10</v>
      </c>
      <c r="H9" s="258"/>
      <c r="I9" s="261" t="s">
        <v>150</v>
      </c>
      <c r="J9" s="262"/>
    </row>
    <row r="10" spans="1:10" ht="15.75" x14ac:dyDescent="0.25">
      <c r="A10" s="7" t="s">
        <v>19</v>
      </c>
      <c r="B10" s="31">
        <f>SUM(B3:B9)</f>
        <v>15258</v>
      </c>
      <c r="C10" s="31"/>
      <c r="D10" s="28">
        <f>SUM(D5:D9)</f>
        <v>9925</v>
      </c>
      <c r="E10" s="17"/>
      <c r="F10" s="17"/>
      <c r="G10" s="12"/>
      <c r="H10" s="12"/>
      <c r="I10" s="13"/>
      <c r="J10" s="69"/>
    </row>
    <row r="11" spans="1:10" ht="15" x14ac:dyDescent="0.2">
      <c r="A11" s="12"/>
      <c r="B11" s="12"/>
      <c r="C11" s="12"/>
      <c r="D11" s="12"/>
      <c r="E11" s="17"/>
      <c r="F11" s="17"/>
      <c r="G11" s="12"/>
      <c r="H11" s="12"/>
      <c r="I11" s="13"/>
      <c r="J11" s="69"/>
    </row>
    <row r="12" spans="1:10" ht="16.5" thickBot="1" x14ac:dyDescent="0.3">
      <c r="A12" s="29" t="s">
        <v>6</v>
      </c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5.75" x14ac:dyDescent="0.25">
      <c r="A13" s="7" t="s">
        <v>93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" x14ac:dyDescent="0.2">
      <c r="A14" s="247" t="s">
        <v>8</v>
      </c>
      <c r="B14" s="247"/>
      <c r="C14" s="247"/>
      <c r="D14" s="247">
        <v>1200</v>
      </c>
      <c r="E14" s="170">
        <f>SUM(F9+1)</f>
        <v>200601</v>
      </c>
      <c r="F14" s="170">
        <f>SUM(E14+D14-1)</f>
        <v>201800</v>
      </c>
      <c r="G14" s="247">
        <v>15</v>
      </c>
      <c r="H14" s="247">
        <v>250</v>
      </c>
      <c r="I14" s="172" t="s">
        <v>150</v>
      </c>
      <c r="J14" s="248">
        <f>MOD(D14,25)</f>
        <v>0</v>
      </c>
    </row>
    <row r="15" spans="1:10" ht="15" x14ac:dyDescent="0.2">
      <c r="A15" s="253" t="s">
        <v>9</v>
      </c>
      <c r="B15" s="253"/>
      <c r="C15" s="253"/>
      <c r="D15" s="253">
        <v>50</v>
      </c>
      <c r="E15" s="173">
        <f>SUM(F14+1)</f>
        <v>201801</v>
      </c>
      <c r="F15" s="173">
        <f>SUM(E15+D15-1)</f>
        <v>201850</v>
      </c>
      <c r="G15" s="253">
        <v>5</v>
      </c>
      <c r="H15" s="253"/>
      <c r="I15" s="175" t="s">
        <v>150</v>
      </c>
      <c r="J15" s="257">
        <f>MOD(D15,25)</f>
        <v>0</v>
      </c>
    </row>
    <row r="16" spans="1:10" ht="15" x14ac:dyDescent="0.2">
      <c r="A16" s="247" t="s">
        <v>145</v>
      </c>
      <c r="B16" s="247"/>
      <c r="C16" s="247"/>
      <c r="D16" s="247">
        <v>400</v>
      </c>
      <c r="E16" s="170">
        <f>SUM(F15+1)</f>
        <v>201851</v>
      </c>
      <c r="F16" s="170">
        <f>SUM(E16+D16-1)</f>
        <v>202250</v>
      </c>
      <c r="G16" s="247">
        <v>5</v>
      </c>
      <c r="H16" s="247"/>
      <c r="I16" s="172" t="s">
        <v>150</v>
      </c>
      <c r="J16" s="248">
        <f>MOD(D16,25)</f>
        <v>0</v>
      </c>
    </row>
    <row r="17" spans="1:10" ht="15" x14ac:dyDescent="0.2">
      <c r="A17" s="12"/>
      <c r="B17" s="12"/>
      <c r="C17" s="12"/>
      <c r="D17" s="12"/>
      <c r="E17" s="16"/>
      <c r="F17" s="16"/>
      <c r="G17" s="12"/>
      <c r="H17" s="12"/>
      <c r="I17" s="13"/>
      <c r="J17" s="69"/>
    </row>
    <row r="18" spans="1:10" ht="15.75" x14ac:dyDescent="0.25">
      <c r="A18" s="7" t="s">
        <v>444</v>
      </c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" x14ac:dyDescent="0.2">
      <c r="A19" s="247" t="s">
        <v>442</v>
      </c>
      <c r="B19" s="247"/>
      <c r="C19" s="247"/>
      <c r="D19" s="247">
        <v>25</v>
      </c>
      <c r="E19" s="170">
        <f>SUM(F16+1)</f>
        <v>202251</v>
      </c>
      <c r="F19" s="170">
        <f>SUM(E19+D19-1)</f>
        <v>202275</v>
      </c>
      <c r="G19" s="247">
        <v>5</v>
      </c>
      <c r="H19" s="247"/>
      <c r="I19" s="172" t="s">
        <v>443</v>
      </c>
      <c r="J19" s="248">
        <f>MOD(D19,25)</f>
        <v>0</v>
      </c>
    </row>
    <row r="20" spans="1:10" ht="15" x14ac:dyDescent="0.2">
      <c r="A20" s="12"/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.75" x14ac:dyDescent="0.25">
      <c r="A21" s="7" t="s">
        <v>94</v>
      </c>
      <c r="B21" s="12"/>
      <c r="C21" s="12"/>
      <c r="D21" s="12"/>
      <c r="E21" s="17"/>
      <c r="F21" s="17"/>
      <c r="G21" s="12"/>
      <c r="H21" s="12"/>
      <c r="I21" s="13"/>
      <c r="J21" s="70"/>
    </row>
    <row r="22" spans="1:10" ht="15" x14ac:dyDescent="0.2">
      <c r="A22" s="247" t="s">
        <v>10</v>
      </c>
      <c r="B22" s="247"/>
      <c r="C22" s="247"/>
      <c r="D22" s="247">
        <v>25</v>
      </c>
      <c r="E22" s="170">
        <f>SUM(F19+1)</f>
        <v>202276</v>
      </c>
      <c r="F22" s="170">
        <f>SUM(E22+D22-1)</f>
        <v>202300</v>
      </c>
      <c r="G22" s="247">
        <v>5</v>
      </c>
      <c r="H22" s="247"/>
      <c r="I22" s="172" t="s">
        <v>152</v>
      </c>
      <c r="J22" s="248">
        <f>MOD(D22,25)</f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70"/>
    </row>
    <row r="24" spans="1:10" ht="15.75" x14ac:dyDescent="0.25">
      <c r="A24" s="7" t="s">
        <v>92</v>
      </c>
      <c r="B24" s="12"/>
      <c r="C24" s="12"/>
      <c r="D24" s="12"/>
      <c r="E24" s="17"/>
      <c r="F24" s="17"/>
      <c r="G24" s="12"/>
      <c r="H24" s="12"/>
      <c r="I24" s="13"/>
      <c r="J24" s="70"/>
    </row>
    <row r="25" spans="1:10" ht="15" x14ac:dyDescent="0.2">
      <c r="A25" s="247" t="s">
        <v>7</v>
      </c>
      <c r="B25" s="247"/>
      <c r="C25" s="247"/>
      <c r="D25" s="247">
        <v>25</v>
      </c>
      <c r="E25" s="170">
        <f>SUM(F22+1)</f>
        <v>202301</v>
      </c>
      <c r="F25" s="170">
        <f t="shared" ref="F25:F30" si="5">SUM(E25+D25-1)</f>
        <v>202325</v>
      </c>
      <c r="G25" s="247">
        <v>10</v>
      </c>
      <c r="H25" s="247"/>
      <c r="I25" s="172" t="s">
        <v>151</v>
      </c>
      <c r="J25" s="248">
        <f t="shared" ref="J25:J26" si="6">MOD(D25,25)</f>
        <v>0</v>
      </c>
    </row>
    <row r="26" spans="1:10" ht="15" x14ac:dyDescent="0.2">
      <c r="A26" s="253" t="s">
        <v>96</v>
      </c>
      <c r="B26" s="253"/>
      <c r="C26" s="253"/>
      <c r="D26" s="253">
        <v>25</v>
      </c>
      <c r="E26" s="173">
        <f t="shared" ref="E26" si="7">SUM(F25+1)</f>
        <v>202326</v>
      </c>
      <c r="F26" s="173">
        <f t="shared" si="5"/>
        <v>202350</v>
      </c>
      <c r="G26" s="253">
        <v>10</v>
      </c>
      <c r="H26" s="253"/>
      <c r="I26" s="175" t="s">
        <v>151</v>
      </c>
      <c r="J26" s="257">
        <f t="shared" si="6"/>
        <v>0</v>
      </c>
    </row>
    <row r="27" spans="1:10" ht="15" x14ac:dyDescent="0.2">
      <c r="A27" s="12"/>
      <c r="B27" s="12"/>
      <c r="C27" s="12"/>
      <c r="D27" s="12"/>
      <c r="E27" s="16"/>
      <c r="F27" s="16"/>
      <c r="G27" s="12"/>
      <c r="H27" s="12"/>
      <c r="I27" s="13"/>
      <c r="J27" s="70"/>
    </row>
    <row r="28" spans="1:10" ht="15.75" x14ac:dyDescent="0.25">
      <c r="A28" s="7" t="s">
        <v>95</v>
      </c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" x14ac:dyDescent="0.2">
      <c r="A29" s="247" t="s">
        <v>11</v>
      </c>
      <c r="B29" s="247"/>
      <c r="C29" s="247"/>
      <c r="D29" s="247">
        <v>25</v>
      </c>
      <c r="E29" s="170">
        <f>SUM(F26+1)</f>
        <v>202351</v>
      </c>
      <c r="F29" s="170">
        <f t="shared" si="5"/>
        <v>202375</v>
      </c>
      <c r="G29" s="247">
        <v>5</v>
      </c>
      <c r="H29" s="247"/>
      <c r="I29" s="172" t="s">
        <v>153</v>
      </c>
      <c r="J29" s="248">
        <f>MOD(D29,25)</f>
        <v>0</v>
      </c>
    </row>
    <row r="30" spans="1:10" ht="15.75" thickBot="1" x14ac:dyDescent="0.25">
      <c r="A30" s="278" t="s">
        <v>12</v>
      </c>
      <c r="B30" s="278"/>
      <c r="C30" s="278"/>
      <c r="D30" s="278">
        <v>25</v>
      </c>
      <c r="E30" s="188">
        <f>SUM(F29+1)</f>
        <v>202376</v>
      </c>
      <c r="F30" s="188">
        <f t="shared" si="5"/>
        <v>202400</v>
      </c>
      <c r="G30" s="278">
        <v>5</v>
      </c>
      <c r="H30" s="278"/>
      <c r="I30" s="190" t="s">
        <v>153</v>
      </c>
      <c r="J30" s="279">
        <f>MOD(D30,25)</f>
        <v>0</v>
      </c>
    </row>
    <row r="31" spans="1:10" ht="15.75" x14ac:dyDescent="0.25">
      <c r="A31" s="74" t="s">
        <v>54</v>
      </c>
      <c r="B31" s="68"/>
      <c r="C31" s="68"/>
      <c r="D31" s="342">
        <f>SUM(D14:D30)</f>
        <v>1800</v>
      </c>
      <c r="E31" s="68"/>
      <c r="F31" s="68"/>
      <c r="G31" s="68"/>
      <c r="H31" s="68"/>
      <c r="I31" s="76"/>
      <c r="J31" s="77"/>
    </row>
    <row r="32" spans="1:10" ht="16.5" thickBot="1" x14ac:dyDescent="0.3">
      <c r="A32" s="32"/>
      <c r="B32" s="17"/>
      <c r="C32" s="17"/>
      <c r="D32" s="7"/>
      <c r="E32" s="17"/>
      <c r="F32" s="17"/>
      <c r="G32" s="17"/>
      <c r="H32" s="17"/>
      <c r="I32" s="20"/>
      <c r="J32" s="70"/>
    </row>
    <row r="33" spans="1:10" ht="16.5" thickBot="1" x14ac:dyDescent="0.3">
      <c r="A33" s="83" t="s">
        <v>317</v>
      </c>
      <c r="B33" s="84"/>
      <c r="C33" s="84"/>
      <c r="D33" s="337">
        <f>D10+D31</f>
        <v>11725</v>
      </c>
      <c r="E33" s="84"/>
      <c r="F33" s="84"/>
      <c r="G33" s="85">
        <f>SUM(G5:G30)</f>
        <v>115</v>
      </c>
      <c r="H33" s="85">
        <f>SUM(H5:H30)</f>
        <v>250</v>
      </c>
      <c r="I33" s="101"/>
      <c r="J33" s="93">
        <f>SUM(J5:J30)</f>
        <v>0</v>
      </c>
    </row>
    <row r="34" spans="1:10" ht="15" x14ac:dyDescent="0.2">
      <c r="A34" s="17"/>
      <c r="B34" s="17"/>
      <c r="C34" s="17"/>
      <c r="D34" s="12"/>
      <c r="E34" s="17"/>
      <c r="F34" s="17"/>
      <c r="G34" s="17"/>
      <c r="H34" s="17"/>
      <c r="I34" s="20"/>
      <c r="J34" s="17"/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 t="s">
        <v>140</v>
      </c>
      <c r="B36" s="17"/>
      <c r="C36" s="17"/>
      <c r="D36" s="24">
        <f>F30-E5+1</f>
        <v>11725</v>
      </c>
      <c r="E36" s="17"/>
      <c r="F36" s="17"/>
      <c r="G36" s="17"/>
      <c r="H36" s="17"/>
      <c r="I36" s="20"/>
      <c r="J36" s="17"/>
    </row>
    <row r="37" spans="1:10" ht="15" x14ac:dyDescent="0.2">
      <c r="A37" s="12"/>
      <c r="B37" s="12"/>
      <c r="C37" s="12"/>
      <c r="D37" s="12"/>
      <c r="E37" s="12"/>
      <c r="F37" s="12"/>
      <c r="G37" s="12"/>
      <c r="H37" s="12"/>
      <c r="I37" s="13"/>
      <c r="J37" s="12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86" priority="1" operator="equal">
      <formula>0</formula>
    </cfRule>
  </conditionalFormatting>
  <conditionalFormatting sqref="D14:D16 D19 D22 D25:D26 D29:D30">
    <cfRule type="cellIs" dxfId="85" priority="3" operator="equal">
      <formula>0</formula>
    </cfRule>
  </conditionalFormatting>
  <conditionalFormatting sqref="G5:H9 G14:H16 G19:H19 G22:H22 G25:H26 G29:H30">
    <cfRule type="cellIs" dxfId="84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42"/>
  <sheetViews>
    <sheetView view="pageLayout" topLeftCell="A6" zoomScaleNormal="75" workbookViewId="0">
      <selection activeCell="H17" sqref="H17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570312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Totals!A18</f>
        <v>824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751</v>
      </c>
      <c r="B5" s="246">
        <v>1148</v>
      </c>
      <c r="C5" s="322">
        <f>SUM(B5*0.65)</f>
        <v>746.2</v>
      </c>
      <c r="D5" s="329">
        <f>MROUND(C5, 25)</f>
        <v>750</v>
      </c>
      <c r="E5" s="170">
        <f>SUM('Dist 13'!F30+1)</f>
        <v>202401</v>
      </c>
      <c r="F5" s="170">
        <f t="shared" ref="F5:F11" si="0">SUM(E5+D5-1)</f>
        <v>203150</v>
      </c>
      <c r="G5" s="247">
        <v>10</v>
      </c>
      <c r="H5" s="247"/>
      <c r="I5" s="172" t="s">
        <v>150</v>
      </c>
      <c r="J5" s="248">
        <f t="shared" ref="J5:J11" si="1">MOD(D5,25)</f>
        <v>0</v>
      </c>
    </row>
    <row r="6" spans="1:10" ht="15" x14ac:dyDescent="0.2">
      <c r="A6" s="299" t="s">
        <v>752</v>
      </c>
      <c r="B6" s="271">
        <v>1366</v>
      </c>
      <c r="C6" s="322">
        <f t="shared" ref="C6:C11" si="2">SUM(B6*0.65)</f>
        <v>887.9</v>
      </c>
      <c r="D6" s="330">
        <f t="shared" ref="D6:D11" si="3">MROUND(C6, 25)</f>
        <v>900</v>
      </c>
      <c r="E6" s="177">
        <f t="shared" ref="E6:E11" si="4">SUM(F5+1)</f>
        <v>203151</v>
      </c>
      <c r="F6" s="177">
        <f t="shared" si="0"/>
        <v>204050</v>
      </c>
      <c r="G6" s="252">
        <v>10</v>
      </c>
      <c r="H6" s="252"/>
      <c r="I6" s="179" t="s">
        <v>150</v>
      </c>
      <c r="J6" s="254">
        <f t="shared" si="1"/>
        <v>0</v>
      </c>
    </row>
    <row r="7" spans="1:10" ht="15" x14ac:dyDescent="0.2">
      <c r="A7" s="302" t="s">
        <v>753</v>
      </c>
      <c r="B7" s="246">
        <v>1065</v>
      </c>
      <c r="C7" s="322">
        <f t="shared" si="2"/>
        <v>692.25</v>
      </c>
      <c r="D7" s="329">
        <f t="shared" si="3"/>
        <v>700</v>
      </c>
      <c r="E7" s="170">
        <f t="shared" si="4"/>
        <v>204051</v>
      </c>
      <c r="F7" s="170">
        <f t="shared" si="0"/>
        <v>204750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99" t="s">
        <v>754</v>
      </c>
      <c r="B8" s="271">
        <v>3071</v>
      </c>
      <c r="C8" s="322">
        <f t="shared" si="2"/>
        <v>1996.15</v>
      </c>
      <c r="D8" s="330">
        <f t="shared" si="3"/>
        <v>2000</v>
      </c>
      <c r="E8" s="177">
        <f t="shared" si="4"/>
        <v>204751</v>
      </c>
      <c r="F8" s="177">
        <f t="shared" si="0"/>
        <v>206750</v>
      </c>
      <c r="G8" s="252">
        <v>10</v>
      </c>
      <c r="H8" s="252"/>
      <c r="I8" s="179" t="s">
        <v>150</v>
      </c>
      <c r="J8" s="254">
        <f t="shared" si="1"/>
        <v>0</v>
      </c>
    </row>
    <row r="9" spans="1:10" ht="15" x14ac:dyDescent="0.2">
      <c r="A9" s="301" t="s">
        <v>755</v>
      </c>
      <c r="B9" s="246">
        <v>3006</v>
      </c>
      <c r="C9" s="322">
        <f t="shared" si="2"/>
        <v>1953.9</v>
      </c>
      <c r="D9" s="329">
        <f t="shared" si="3"/>
        <v>1950</v>
      </c>
      <c r="E9" s="170">
        <f t="shared" si="4"/>
        <v>206751</v>
      </c>
      <c r="F9" s="170">
        <f t="shared" si="0"/>
        <v>208700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" x14ac:dyDescent="0.2">
      <c r="A10" s="299" t="s">
        <v>756</v>
      </c>
      <c r="B10" s="271">
        <v>2115</v>
      </c>
      <c r="C10" s="322">
        <f t="shared" si="2"/>
        <v>1374.75</v>
      </c>
      <c r="D10" s="330">
        <f t="shared" si="3"/>
        <v>1375</v>
      </c>
      <c r="E10" s="177">
        <f t="shared" si="4"/>
        <v>208701</v>
      </c>
      <c r="F10" s="177">
        <f t="shared" si="0"/>
        <v>210075</v>
      </c>
      <c r="G10" s="252">
        <v>10</v>
      </c>
      <c r="H10" s="252"/>
      <c r="I10" s="179" t="s">
        <v>150</v>
      </c>
      <c r="J10" s="254">
        <f t="shared" si="1"/>
        <v>0</v>
      </c>
    </row>
    <row r="11" spans="1:10" ht="15.75" thickBot="1" x14ac:dyDescent="0.25">
      <c r="A11" s="303" t="s">
        <v>757</v>
      </c>
      <c r="B11" s="259">
        <v>2758</v>
      </c>
      <c r="C11" s="323">
        <f t="shared" si="2"/>
        <v>1792.7</v>
      </c>
      <c r="D11" s="335">
        <f t="shared" si="3"/>
        <v>1800</v>
      </c>
      <c r="E11" s="260">
        <f t="shared" si="4"/>
        <v>210076</v>
      </c>
      <c r="F11" s="260">
        <f t="shared" si="0"/>
        <v>211875</v>
      </c>
      <c r="G11" s="258">
        <v>10</v>
      </c>
      <c r="H11" s="258"/>
      <c r="I11" s="261" t="s">
        <v>150</v>
      </c>
      <c r="J11" s="262">
        <f t="shared" si="1"/>
        <v>0</v>
      </c>
    </row>
    <row r="12" spans="1:10" ht="15.75" x14ac:dyDescent="0.25">
      <c r="A12" s="7" t="s">
        <v>20</v>
      </c>
      <c r="B12" s="31">
        <f>SUM(B5:B11)</f>
        <v>14529</v>
      </c>
      <c r="C12" s="31"/>
      <c r="D12" s="28">
        <f>SUM(D5:D11)</f>
        <v>9475</v>
      </c>
      <c r="E12" s="17"/>
      <c r="F12" s="17"/>
      <c r="G12" s="12"/>
      <c r="H12" s="12"/>
      <c r="I12" s="13"/>
      <c r="J12" s="69"/>
    </row>
    <row r="13" spans="1:10" ht="15" x14ac:dyDescent="0.2">
      <c r="A13" s="12"/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7"/>
      <c r="F15" s="17"/>
      <c r="G15" s="12"/>
      <c r="H15" s="12"/>
      <c r="I15" s="13"/>
      <c r="J15" s="70"/>
    </row>
    <row r="16" spans="1:10" ht="15" x14ac:dyDescent="0.2">
      <c r="A16" s="247" t="s">
        <v>8</v>
      </c>
      <c r="B16" s="247"/>
      <c r="C16" s="247"/>
      <c r="D16" s="247">
        <v>1200</v>
      </c>
      <c r="E16" s="170">
        <f>SUM(F11+1)</f>
        <v>211876</v>
      </c>
      <c r="F16" s="170">
        <f>SUM(E16+D16-1)</f>
        <v>213075</v>
      </c>
      <c r="G16" s="247">
        <v>15</v>
      </c>
      <c r="H16" s="247">
        <v>250</v>
      </c>
      <c r="I16" s="172" t="s">
        <v>150</v>
      </c>
      <c r="J16" s="248">
        <f>MOD(D16,25)</f>
        <v>0</v>
      </c>
    </row>
    <row r="17" spans="1:10" ht="15" x14ac:dyDescent="0.2">
      <c r="A17" s="253" t="s">
        <v>9</v>
      </c>
      <c r="B17" s="253"/>
      <c r="C17" s="253"/>
      <c r="D17" s="253">
        <v>50</v>
      </c>
      <c r="E17" s="173">
        <f>SUM(F16+1)</f>
        <v>213076</v>
      </c>
      <c r="F17" s="173">
        <f>SUM(E17+D17-1)</f>
        <v>213125</v>
      </c>
      <c r="G17" s="253">
        <v>5</v>
      </c>
      <c r="H17" s="253"/>
      <c r="I17" s="175" t="s">
        <v>150</v>
      </c>
      <c r="J17" s="257">
        <f>MOD(D17,25)</f>
        <v>0</v>
      </c>
    </row>
    <row r="18" spans="1:10" ht="15" x14ac:dyDescent="0.2">
      <c r="A18" s="247" t="s">
        <v>144</v>
      </c>
      <c r="B18" s="247"/>
      <c r="C18" s="247"/>
      <c r="D18" s="247">
        <v>400</v>
      </c>
      <c r="E18" s="170">
        <f>SUM(F17+1)</f>
        <v>213126</v>
      </c>
      <c r="F18" s="170">
        <f>SUM(E18+D18-1)</f>
        <v>213525</v>
      </c>
      <c r="G18" s="247">
        <v>5</v>
      </c>
      <c r="H18" s="247"/>
      <c r="I18" s="172" t="s">
        <v>150</v>
      </c>
      <c r="J18" s="248">
        <f>MOD(D18,25)</f>
        <v>0</v>
      </c>
    </row>
    <row r="19" spans="1:10" ht="15" x14ac:dyDescent="0.2">
      <c r="A19" s="12"/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.75" x14ac:dyDescent="0.25">
      <c r="A20" s="7" t="s">
        <v>444</v>
      </c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" x14ac:dyDescent="0.2">
      <c r="A21" s="247" t="s">
        <v>442</v>
      </c>
      <c r="B21" s="247"/>
      <c r="C21" s="247"/>
      <c r="D21" s="247">
        <v>25</v>
      </c>
      <c r="E21" s="170">
        <f>SUM(F18+1)</f>
        <v>213526</v>
      </c>
      <c r="F21" s="170">
        <f>SUM(E21+D21-1)</f>
        <v>213550</v>
      </c>
      <c r="G21" s="247">
        <v>5</v>
      </c>
      <c r="H21" s="247"/>
      <c r="I21" s="172" t="s">
        <v>443</v>
      </c>
      <c r="J21" s="248">
        <f>MOD(D21,25)</f>
        <v>0</v>
      </c>
    </row>
    <row r="22" spans="1:10" ht="15" x14ac:dyDescent="0.2">
      <c r="A22" s="12"/>
      <c r="B22" s="12"/>
      <c r="C22" s="12"/>
      <c r="D22" s="12"/>
      <c r="E22" s="16"/>
      <c r="F22" s="16"/>
      <c r="G22" s="12"/>
      <c r="H22" s="12"/>
      <c r="I22" s="13"/>
      <c r="J22" s="69"/>
    </row>
    <row r="23" spans="1:10" ht="15.75" x14ac:dyDescent="0.25">
      <c r="A23" s="7" t="s">
        <v>94</v>
      </c>
      <c r="B23" s="12"/>
      <c r="C23" s="12"/>
      <c r="D23" s="12"/>
      <c r="E23" s="17"/>
      <c r="F23" s="17"/>
      <c r="G23" s="12"/>
      <c r="H23" s="12"/>
      <c r="I23" s="13"/>
      <c r="J23" s="70"/>
    </row>
    <row r="24" spans="1:10" ht="15" x14ac:dyDescent="0.2">
      <c r="A24" s="247" t="s">
        <v>10</v>
      </c>
      <c r="B24" s="247"/>
      <c r="C24" s="247"/>
      <c r="D24" s="247">
        <v>25</v>
      </c>
      <c r="E24" s="170">
        <f>SUM(F21+1)</f>
        <v>213551</v>
      </c>
      <c r="F24" s="170">
        <f>SUM(E24+D24-1)</f>
        <v>213575</v>
      </c>
      <c r="G24" s="247">
        <v>5</v>
      </c>
      <c r="H24" s="247"/>
      <c r="I24" s="172" t="s">
        <v>152</v>
      </c>
      <c r="J24" s="248">
        <f>MOD(D24,25)</f>
        <v>0</v>
      </c>
    </row>
    <row r="25" spans="1:10" ht="15" x14ac:dyDescent="0.2">
      <c r="A25" s="12"/>
      <c r="B25" s="12"/>
      <c r="C25" s="12"/>
      <c r="D25" s="12"/>
      <c r="E25" s="16"/>
      <c r="F25" s="16"/>
      <c r="G25" s="12"/>
      <c r="H25" s="12"/>
      <c r="I25" s="13"/>
      <c r="J25" s="70"/>
    </row>
    <row r="26" spans="1:10" ht="15.75" x14ac:dyDescent="0.25">
      <c r="A26" s="7" t="s">
        <v>92</v>
      </c>
      <c r="B26" s="12"/>
      <c r="C26" s="12"/>
      <c r="D26" s="12"/>
      <c r="E26" s="16"/>
      <c r="F26" s="16"/>
      <c r="G26" s="12"/>
      <c r="H26" s="12"/>
      <c r="I26" s="13"/>
      <c r="J26" s="70"/>
    </row>
    <row r="27" spans="1:10" ht="15" x14ac:dyDescent="0.2">
      <c r="A27" s="247" t="s">
        <v>7</v>
      </c>
      <c r="B27" s="247"/>
      <c r="C27" s="247"/>
      <c r="D27" s="247">
        <v>25</v>
      </c>
      <c r="E27" s="170">
        <f>SUM(F24+1)</f>
        <v>213576</v>
      </c>
      <c r="F27" s="170">
        <f t="shared" ref="F27:F28" si="5">SUM(E27+D27-1)</f>
        <v>213600</v>
      </c>
      <c r="G27" s="247">
        <v>10</v>
      </c>
      <c r="H27" s="247"/>
      <c r="I27" s="172" t="s">
        <v>151</v>
      </c>
      <c r="J27" s="248">
        <f t="shared" ref="J27:J28" si="6">MOD(D27,25)</f>
        <v>0</v>
      </c>
    </row>
    <row r="28" spans="1:10" ht="15" x14ac:dyDescent="0.2">
      <c r="A28" s="253" t="s">
        <v>96</v>
      </c>
      <c r="B28" s="253"/>
      <c r="C28" s="253"/>
      <c r="D28" s="253">
        <v>25</v>
      </c>
      <c r="E28" s="173">
        <f t="shared" ref="E28" si="7">SUM(F27+1)</f>
        <v>213601</v>
      </c>
      <c r="F28" s="173">
        <f t="shared" si="5"/>
        <v>213625</v>
      </c>
      <c r="G28" s="253">
        <v>10</v>
      </c>
      <c r="H28" s="253"/>
      <c r="I28" s="175" t="s">
        <v>151</v>
      </c>
      <c r="J28" s="257">
        <f t="shared" si="6"/>
        <v>0</v>
      </c>
    </row>
    <row r="29" spans="1:10" ht="15" x14ac:dyDescent="0.2">
      <c r="A29" s="12"/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.75" x14ac:dyDescent="0.25">
      <c r="A30" s="7" t="s">
        <v>95</v>
      </c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" x14ac:dyDescent="0.2">
      <c r="A31" s="247" t="s">
        <v>11</v>
      </c>
      <c r="B31" s="247"/>
      <c r="C31" s="247"/>
      <c r="D31" s="247">
        <v>25</v>
      </c>
      <c r="E31" s="170">
        <f>SUM(F28+1)</f>
        <v>213626</v>
      </c>
      <c r="F31" s="170">
        <f>SUM(E31+D31-1)</f>
        <v>213650</v>
      </c>
      <c r="G31" s="247">
        <v>5</v>
      </c>
      <c r="H31" s="247"/>
      <c r="I31" s="172" t="s">
        <v>153</v>
      </c>
      <c r="J31" s="248">
        <f>MOD(D31,25)</f>
        <v>0</v>
      </c>
    </row>
    <row r="32" spans="1:10" ht="15" x14ac:dyDescent="0.2">
      <c r="A32" s="253" t="s">
        <v>12</v>
      </c>
      <c r="B32" s="253"/>
      <c r="C32" s="253"/>
      <c r="D32" s="253">
        <v>25</v>
      </c>
      <c r="E32" s="173">
        <f>SUM(F31+1)</f>
        <v>213651</v>
      </c>
      <c r="F32" s="173">
        <f>SUM(E32+D32-1)</f>
        <v>213675</v>
      </c>
      <c r="G32" s="253">
        <v>5</v>
      </c>
      <c r="H32" s="253"/>
      <c r="I32" s="175" t="s">
        <v>153</v>
      </c>
      <c r="J32" s="257">
        <f>MOD(D32,25)</f>
        <v>0</v>
      </c>
    </row>
    <row r="33" spans="1:10" ht="15.75" x14ac:dyDescent="0.25">
      <c r="A33" s="74" t="s">
        <v>55</v>
      </c>
      <c r="B33" s="68"/>
      <c r="C33" s="68"/>
      <c r="D33" s="336">
        <f>SUM(D16:D32)</f>
        <v>1800</v>
      </c>
      <c r="E33" s="68"/>
      <c r="F33" s="68"/>
      <c r="G33" s="68"/>
      <c r="H33" s="68"/>
      <c r="I33" s="76"/>
      <c r="J33" s="77"/>
    </row>
    <row r="34" spans="1:10" ht="16.5" thickBot="1" x14ac:dyDescent="0.3">
      <c r="A34" s="32"/>
      <c r="B34" s="17"/>
      <c r="C34" s="17"/>
      <c r="D34" s="28"/>
      <c r="E34" s="17"/>
      <c r="F34" s="17"/>
      <c r="G34" s="17"/>
      <c r="H34" s="17"/>
      <c r="I34" s="20"/>
      <c r="J34" s="70"/>
    </row>
    <row r="35" spans="1:10" ht="16.5" thickBot="1" x14ac:dyDescent="0.3">
      <c r="A35" s="83" t="s">
        <v>318</v>
      </c>
      <c r="B35" s="84"/>
      <c r="C35" s="84"/>
      <c r="D35" s="337">
        <f>D12+D33</f>
        <v>11275</v>
      </c>
      <c r="E35" s="84"/>
      <c r="F35" s="84"/>
      <c r="G35" s="85">
        <f>SUM(G5:G32)</f>
        <v>135</v>
      </c>
      <c r="H35" s="85">
        <f>SUM(H5:H32)</f>
        <v>250</v>
      </c>
      <c r="I35" s="101"/>
      <c r="J35" s="93">
        <f>SUM(J5:J32)</f>
        <v>0</v>
      </c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ht="15" x14ac:dyDescent="0.2">
      <c r="A38" s="17" t="s">
        <v>140</v>
      </c>
      <c r="B38" s="17"/>
      <c r="C38" s="17"/>
      <c r="D38" s="24">
        <f>F32-E5+1</f>
        <v>11275</v>
      </c>
      <c r="E38" s="17"/>
      <c r="F38" s="17"/>
      <c r="G38" s="17"/>
      <c r="H38" s="17"/>
      <c r="I38" s="20"/>
      <c r="J38" s="17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61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61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61"/>
      <c r="B42" s="12"/>
      <c r="C42" s="12"/>
      <c r="D42" s="12"/>
      <c r="E42" s="12"/>
      <c r="F42" s="12"/>
      <c r="G42" s="12"/>
      <c r="H42" s="12"/>
      <c r="I42" s="13"/>
      <c r="J42" s="12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83" priority="1" operator="equal">
      <formula>0</formula>
    </cfRule>
  </conditionalFormatting>
  <conditionalFormatting sqref="D16:D18 D21 D24 D27:D28 D31:D32">
    <cfRule type="cellIs" dxfId="82" priority="3" operator="equal">
      <formula>0</formula>
    </cfRule>
  </conditionalFormatting>
  <conditionalFormatting sqref="G5:H11 G16:H18 G21:H21 G24:H24 G27:H28 G31:H32">
    <cfRule type="cellIs" dxfId="81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43"/>
  <sheetViews>
    <sheetView view="pageLayout" topLeftCell="A5" zoomScaleNormal="75" workbookViewId="0">
      <selection activeCell="H16" sqref="H16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570312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Totals!A19</f>
        <v>825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68" t="s">
        <v>639</v>
      </c>
      <c r="B5" s="246">
        <v>1834</v>
      </c>
      <c r="C5" s="322">
        <f>SUM(B5*0.65)</f>
        <v>1192.1000000000001</v>
      </c>
      <c r="D5" s="329">
        <f>MROUND(C5, 25)</f>
        <v>1200</v>
      </c>
      <c r="E5" s="170">
        <f>SUM('Dist 14'!F32+1)</f>
        <v>213676</v>
      </c>
      <c r="F5" s="170">
        <f t="shared" ref="F5:F10" si="0">SUM(E5+D5-1)</f>
        <v>214875</v>
      </c>
      <c r="G5" s="247">
        <v>10</v>
      </c>
      <c r="H5" s="247"/>
      <c r="I5" s="172" t="s">
        <v>150</v>
      </c>
      <c r="J5" s="248">
        <f t="shared" ref="J5:J10" si="1">MOD(D5,25)</f>
        <v>0</v>
      </c>
    </row>
    <row r="6" spans="1:10" ht="15" x14ac:dyDescent="0.2">
      <c r="A6" s="269" t="s">
        <v>640</v>
      </c>
      <c r="B6" s="251">
        <v>2343</v>
      </c>
      <c r="C6" s="322">
        <f t="shared" ref="C6:C10" si="2">SUM(B6*0.65)</f>
        <v>1522.95</v>
      </c>
      <c r="D6" s="330">
        <f t="shared" ref="D6:D10" si="3">MROUND(C6, 25)</f>
        <v>1525</v>
      </c>
      <c r="E6" s="173">
        <f t="shared" ref="E6:E10" si="4">SUM(F5+1)</f>
        <v>214876</v>
      </c>
      <c r="F6" s="173">
        <f t="shared" si="0"/>
        <v>216400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268" t="s">
        <v>641</v>
      </c>
      <c r="B7" s="246">
        <v>2681</v>
      </c>
      <c r="C7" s="322">
        <f t="shared" si="2"/>
        <v>1742.65</v>
      </c>
      <c r="D7" s="329">
        <f t="shared" si="3"/>
        <v>1750</v>
      </c>
      <c r="E7" s="170">
        <f t="shared" si="4"/>
        <v>216401</v>
      </c>
      <c r="F7" s="170">
        <f t="shared" si="0"/>
        <v>218150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69" t="s">
        <v>642</v>
      </c>
      <c r="B8" s="251">
        <v>2701</v>
      </c>
      <c r="C8" s="322">
        <f t="shared" si="2"/>
        <v>1755.65</v>
      </c>
      <c r="D8" s="330">
        <f t="shared" si="3"/>
        <v>1750</v>
      </c>
      <c r="E8" s="173">
        <f t="shared" si="4"/>
        <v>218151</v>
      </c>
      <c r="F8" s="173">
        <f t="shared" si="0"/>
        <v>219900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244" t="s">
        <v>643</v>
      </c>
      <c r="B9" s="246">
        <v>2446</v>
      </c>
      <c r="C9" s="322">
        <f t="shared" si="2"/>
        <v>1589.9</v>
      </c>
      <c r="D9" s="329">
        <f t="shared" si="3"/>
        <v>1600</v>
      </c>
      <c r="E9" s="170">
        <f t="shared" si="4"/>
        <v>219901</v>
      </c>
      <c r="F9" s="170">
        <f t="shared" si="0"/>
        <v>221500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.75" thickBot="1" x14ac:dyDescent="0.25">
      <c r="A10" s="272" t="s">
        <v>644</v>
      </c>
      <c r="B10" s="281">
        <v>3346</v>
      </c>
      <c r="C10" s="323">
        <f t="shared" si="2"/>
        <v>2174.9</v>
      </c>
      <c r="D10" s="331">
        <f t="shared" si="3"/>
        <v>2175</v>
      </c>
      <c r="E10" s="188">
        <f t="shared" si="4"/>
        <v>221501</v>
      </c>
      <c r="F10" s="188">
        <f t="shared" si="0"/>
        <v>223675</v>
      </c>
      <c r="G10" s="278">
        <v>10</v>
      </c>
      <c r="H10" s="278"/>
      <c r="I10" s="190" t="s">
        <v>150</v>
      </c>
      <c r="J10" s="279">
        <f t="shared" si="1"/>
        <v>0</v>
      </c>
    </row>
    <row r="11" spans="1:10" ht="15.75" x14ac:dyDescent="0.25">
      <c r="A11" s="7" t="s">
        <v>21</v>
      </c>
      <c r="B11" s="31">
        <f>SUM(B5:B10)</f>
        <v>15351</v>
      </c>
      <c r="C11" s="31"/>
      <c r="D11" s="28">
        <f>SUM(D5:D10)</f>
        <v>10000</v>
      </c>
      <c r="E11" s="17"/>
      <c r="F11" s="17"/>
      <c r="G11" s="12"/>
      <c r="H11" s="12"/>
      <c r="I11" s="13"/>
      <c r="J11" s="69"/>
    </row>
    <row r="12" spans="1:10" ht="15" x14ac:dyDescent="0.2">
      <c r="A12" s="12"/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" x14ac:dyDescent="0.2">
      <c r="A15" s="247" t="s">
        <v>8</v>
      </c>
      <c r="B15" s="247"/>
      <c r="C15" s="247"/>
      <c r="D15" s="247">
        <v>1200</v>
      </c>
      <c r="E15" s="170">
        <f>SUM(F10+1)</f>
        <v>223676</v>
      </c>
      <c r="F15" s="170">
        <f>SUM(E15+D15-1)</f>
        <v>224875</v>
      </c>
      <c r="G15" s="247">
        <v>15</v>
      </c>
      <c r="H15" s="247">
        <v>250</v>
      </c>
      <c r="I15" s="172" t="s">
        <v>150</v>
      </c>
      <c r="J15" s="248">
        <f>MOD(D15,25)</f>
        <v>0</v>
      </c>
    </row>
    <row r="16" spans="1:10" ht="15" x14ac:dyDescent="0.2">
      <c r="A16" s="253" t="s">
        <v>9</v>
      </c>
      <c r="B16" s="253"/>
      <c r="C16" s="253"/>
      <c r="D16" s="253">
        <v>50</v>
      </c>
      <c r="E16" s="173">
        <f>SUM(F15+1)</f>
        <v>224876</v>
      </c>
      <c r="F16" s="173">
        <f>SUM(E16+D16-1)</f>
        <v>224925</v>
      </c>
      <c r="G16" s="253">
        <v>5</v>
      </c>
      <c r="H16" s="253"/>
      <c r="I16" s="175" t="s">
        <v>150</v>
      </c>
      <c r="J16" s="257">
        <f>MOD(D16,25)</f>
        <v>0</v>
      </c>
    </row>
    <row r="17" spans="1:10" ht="15" x14ac:dyDescent="0.2">
      <c r="A17" s="247" t="s">
        <v>144</v>
      </c>
      <c r="B17" s="247"/>
      <c r="C17" s="247"/>
      <c r="D17" s="247">
        <v>500</v>
      </c>
      <c r="E17" s="170">
        <f>SUM(F16+1)</f>
        <v>224926</v>
      </c>
      <c r="F17" s="170">
        <f>SUM(E17+D17-1)</f>
        <v>225425</v>
      </c>
      <c r="G17" s="247">
        <v>5</v>
      </c>
      <c r="H17" s="247"/>
      <c r="I17" s="172" t="s">
        <v>150</v>
      </c>
      <c r="J17" s="248">
        <f>MOD(D17,25)</f>
        <v>0</v>
      </c>
    </row>
    <row r="18" spans="1:10" ht="15" x14ac:dyDescent="0.2">
      <c r="A18" s="12"/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.75" x14ac:dyDescent="0.25">
      <c r="A19" s="7" t="s">
        <v>444</v>
      </c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" x14ac:dyDescent="0.2">
      <c r="A20" s="247" t="s">
        <v>442</v>
      </c>
      <c r="B20" s="247"/>
      <c r="C20" s="247"/>
      <c r="D20" s="247">
        <v>25</v>
      </c>
      <c r="E20" s="170">
        <f>SUM(F17+1)</f>
        <v>225426</v>
      </c>
      <c r="F20" s="170">
        <f>SUM(E20+D20-1)</f>
        <v>225450</v>
      </c>
      <c r="G20" s="247">
        <v>5</v>
      </c>
      <c r="H20" s="247"/>
      <c r="I20" s="172" t="s">
        <v>443</v>
      </c>
      <c r="J20" s="248">
        <f>MOD(D20,25)</f>
        <v>0</v>
      </c>
    </row>
    <row r="21" spans="1:10" ht="15" x14ac:dyDescent="0.2">
      <c r="A21" s="12"/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7"/>
      <c r="F22" s="17"/>
      <c r="G22" s="12"/>
      <c r="H22" s="12"/>
      <c r="I22" s="13"/>
      <c r="J22" s="70"/>
    </row>
    <row r="23" spans="1:10" ht="15" x14ac:dyDescent="0.2">
      <c r="A23" s="247" t="s">
        <v>10</v>
      </c>
      <c r="B23" s="247"/>
      <c r="C23" s="247"/>
      <c r="D23" s="247">
        <v>25</v>
      </c>
      <c r="E23" s="170">
        <f>SUM(F20+1)</f>
        <v>225451</v>
      </c>
      <c r="F23" s="170">
        <f>SUM(E23+D23-1)</f>
        <v>225475</v>
      </c>
      <c r="G23" s="247">
        <v>5</v>
      </c>
      <c r="H23" s="247"/>
      <c r="I23" s="172" t="s">
        <v>152</v>
      </c>
      <c r="J23" s="248">
        <f>MOD(D23,25)</f>
        <v>0</v>
      </c>
    </row>
    <row r="24" spans="1:10" ht="15" x14ac:dyDescent="0.2">
      <c r="A24" s="12"/>
      <c r="B24" s="12"/>
      <c r="C24" s="12"/>
      <c r="D24" s="12"/>
      <c r="E24" s="16"/>
      <c r="F24" s="16"/>
      <c r="G24" s="12"/>
      <c r="H24" s="12"/>
      <c r="I24" s="13"/>
      <c r="J24" s="70"/>
    </row>
    <row r="25" spans="1:10" ht="15.75" x14ac:dyDescent="0.25">
      <c r="A25" s="7" t="s">
        <v>92</v>
      </c>
      <c r="B25" s="12"/>
      <c r="C25" s="12"/>
      <c r="D25" s="12"/>
      <c r="E25" s="17"/>
      <c r="F25" s="17"/>
      <c r="G25" s="12"/>
      <c r="H25" s="12"/>
      <c r="I25" s="13"/>
      <c r="J25" s="70"/>
    </row>
    <row r="26" spans="1:10" ht="15" x14ac:dyDescent="0.2">
      <c r="A26" s="247" t="s">
        <v>7</v>
      </c>
      <c r="B26" s="247"/>
      <c r="C26" s="247"/>
      <c r="D26" s="247">
        <v>50</v>
      </c>
      <c r="E26" s="170">
        <f>SUM(F23+1)</f>
        <v>225476</v>
      </c>
      <c r="F26" s="170">
        <f t="shared" ref="F26:F31" si="5">SUM(E26+D26-1)</f>
        <v>225525</v>
      </c>
      <c r="G26" s="247">
        <v>10</v>
      </c>
      <c r="H26" s="247"/>
      <c r="I26" s="172" t="s">
        <v>151</v>
      </c>
      <c r="J26" s="248">
        <f t="shared" ref="J26:J27" si="6">MOD(D26,25)</f>
        <v>0</v>
      </c>
    </row>
    <row r="27" spans="1:10" ht="15" x14ac:dyDescent="0.2">
      <c r="A27" s="253" t="s">
        <v>96</v>
      </c>
      <c r="B27" s="253"/>
      <c r="C27" s="253"/>
      <c r="D27" s="253">
        <v>50</v>
      </c>
      <c r="E27" s="173">
        <f t="shared" ref="E27" si="7">SUM(F26+1)</f>
        <v>225526</v>
      </c>
      <c r="F27" s="173">
        <f t="shared" si="5"/>
        <v>225575</v>
      </c>
      <c r="G27" s="253">
        <v>10</v>
      </c>
      <c r="H27" s="253"/>
      <c r="I27" s="175" t="s">
        <v>151</v>
      </c>
      <c r="J27" s="257">
        <f t="shared" si="6"/>
        <v>0</v>
      </c>
    </row>
    <row r="28" spans="1:10" ht="15" x14ac:dyDescent="0.2">
      <c r="A28" s="12"/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.75" x14ac:dyDescent="0.25">
      <c r="A29" s="7" t="s">
        <v>95</v>
      </c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" x14ac:dyDescent="0.2">
      <c r="A30" s="247" t="s">
        <v>11</v>
      </c>
      <c r="B30" s="247"/>
      <c r="C30" s="247"/>
      <c r="D30" s="247">
        <v>25</v>
      </c>
      <c r="E30" s="170">
        <f>SUM(F27+1)</f>
        <v>225576</v>
      </c>
      <c r="F30" s="170">
        <f t="shared" si="5"/>
        <v>225600</v>
      </c>
      <c r="G30" s="247">
        <v>5</v>
      </c>
      <c r="H30" s="247"/>
      <c r="I30" s="172" t="s">
        <v>153</v>
      </c>
      <c r="J30" s="248">
        <f>MOD(D30,25)</f>
        <v>0</v>
      </c>
    </row>
    <row r="31" spans="1:10" ht="15.75" thickBot="1" x14ac:dyDescent="0.25">
      <c r="A31" s="278" t="s">
        <v>12</v>
      </c>
      <c r="B31" s="278"/>
      <c r="C31" s="278"/>
      <c r="D31" s="278">
        <v>25</v>
      </c>
      <c r="E31" s="188">
        <f>SUM(F30+1)</f>
        <v>225601</v>
      </c>
      <c r="F31" s="188">
        <f t="shared" si="5"/>
        <v>225625</v>
      </c>
      <c r="G31" s="278">
        <v>5</v>
      </c>
      <c r="H31" s="278"/>
      <c r="I31" s="190" t="s">
        <v>153</v>
      </c>
      <c r="J31" s="279">
        <f>MOD(D31,25)</f>
        <v>0</v>
      </c>
    </row>
    <row r="32" spans="1:10" ht="15.75" x14ac:dyDescent="0.25">
      <c r="A32" s="74" t="s">
        <v>56</v>
      </c>
      <c r="B32" s="68"/>
      <c r="C32" s="68"/>
      <c r="D32" s="342">
        <f>SUM(D15:D31)</f>
        <v>1950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7"/>
      <c r="E33" s="17"/>
      <c r="F33" s="17"/>
      <c r="G33" s="17"/>
      <c r="H33" s="17"/>
      <c r="I33" s="20"/>
      <c r="J33" s="70"/>
    </row>
    <row r="34" spans="1:10" ht="16.5" thickBot="1" x14ac:dyDescent="0.3">
      <c r="A34" s="83" t="s">
        <v>319</v>
      </c>
      <c r="B34" s="84"/>
      <c r="C34" s="84"/>
      <c r="D34" s="337">
        <f>D11+D32</f>
        <v>11950</v>
      </c>
      <c r="E34" s="84"/>
      <c r="F34" s="84"/>
      <c r="G34" s="85">
        <f>SUM(G5:G31)</f>
        <v>125</v>
      </c>
      <c r="H34" s="85">
        <f>SUM(H5:H31)</f>
        <v>250</v>
      </c>
      <c r="I34" s="101"/>
      <c r="J34" s="93">
        <f>SUM(J5:J31)</f>
        <v>0</v>
      </c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 t="s">
        <v>140</v>
      </c>
      <c r="B37" s="17"/>
      <c r="C37" s="17"/>
      <c r="D37" s="24">
        <f>F31-E5+1</f>
        <v>11950</v>
      </c>
      <c r="E37" s="17"/>
      <c r="F37" s="17"/>
      <c r="G37" s="17"/>
      <c r="H37" s="17"/>
      <c r="I37" s="20"/>
      <c r="J37" s="17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6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6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80" priority="1" operator="equal">
      <formula>0</formula>
    </cfRule>
  </conditionalFormatting>
  <conditionalFormatting sqref="D15:D17 D20 D23 D26:D27 D30:D31">
    <cfRule type="cellIs" dxfId="79" priority="3" operator="equal">
      <formula>0</formula>
    </cfRule>
  </conditionalFormatting>
  <conditionalFormatting sqref="G5:H10 G15:H17 G20:H20 G23:H23 G26:H27 G30:H31">
    <cfRule type="cellIs" dxfId="78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5"/>
  <sheetViews>
    <sheetView view="pageLayout" topLeftCell="A6" zoomScaleNormal="75" workbookViewId="0">
      <selection activeCell="H17" sqref="H17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8554687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Totals!A20</f>
        <v>826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44" t="s">
        <v>645</v>
      </c>
      <c r="B5" s="246">
        <v>1833</v>
      </c>
      <c r="C5" s="322">
        <f>SUM(B5*0.65)</f>
        <v>1191.45</v>
      </c>
      <c r="D5" s="329">
        <f>MROUND(C5, 25)</f>
        <v>1200</v>
      </c>
      <c r="E5" s="170">
        <f>SUM('Dist 15'!F31,1)</f>
        <v>225626</v>
      </c>
      <c r="F5" s="170">
        <f t="shared" ref="F5:F11" si="0">SUM(E5+D5-1)</f>
        <v>226825</v>
      </c>
      <c r="G5" s="247">
        <v>10</v>
      </c>
      <c r="H5" s="247"/>
      <c r="I5" s="172" t="s">
        <v>150</v>
      </c>
      <c r="J5" s="248">
        <f t="shared" ref="J5:J11" si="1">MOD(D5,25)</f>
        <v>0</v>
      </c>
    </row>
    <row r="6" spans="1:10" ht="15" x14ac:dyDescent="0.2">
      <c r="A6" s="249" t="s">
        <v>646</v>
      </c>
      <c r="B6" s="251">
        <v>2250</v>
      </c>
      <c r="C6" s="322">
        <f t="shared" ref="C6:C11" si="2">SUM(B6*0.65)</f>
        <v>1462.5</v>
      </c>
      <c r="D6" s="330">
        <f t="shared" ref="D6:D11" si="3">MROUND(C6, 25)</f>
        <v>1475</v>
      </c>
      <c r="E6" s="173">
        <f t="shared" ref="E6:E11" si="4">SUM(F5+1)</f>
        <v>226826</v>
      </c>
      <c r="F6" s="173">
        <f t="shared" si="0"/>
        <v>228300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268" t="s">
        <v>647</v>
      </c>
      <c r="B7" s="246">
        <v>3352</v>
      </c>
      <c r="C7" s="322">
        <f t="shared" si="2"/>
        <v>2178.8000000000002</v>
      </c>
      <c r="D7" s="329">
        <f t="shared" si="3"/>
        <v>2175</v>
      </c>
      <c r="E7" s="170">
        <f t="shared" si="4"/>
        <v>228301</v>
      </c>
      <c r="F7" s="170">
        <f t="shared" si="0"/>
        <v>230475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69" t="s">
        <v>648</v>
      </c>
      <c r="B8" s="251">
        <v>1857</v>
      </c>
      <c r="C8" s="322">
        <f t="shared" si="2"/>
        <v>1207.05</v>
      </c>
      <c r="D8" s="330">
        <f t="shared" si="3"/>
        <v>1200</v>
      </c>
      <c r="E8" s="173">
        <f t="shared" si="4"/>
        <v>230476</v>
      </c>
      <c r="F8" s="173">
        <f t="shared" si="0"/>
        <v>231675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" x14ac:dyDescent="0.2">
      <c r="A9" s="268" t="s">
        <v>649</v>
      </c>
      <c r="B9" s="246">
        <v>2514</v>
      </c>
      <c r="C9" s="322">
        <f t="shared" si="2"/>
        <v>1634.1000000000001</v>
      </c>
      <c r="D9" s="329">
        <f t="shared" si="3"/>
        <v>1625</v>
      </c>
      <c r="E9" s="170">
        <f t="shared" si="4"/>
        <v>231676</v>
      </c>
      <c r="F9" s="170">
        <f t="shared" si="0"/>
        <v>233300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ht="15" x14ac:dyDescent="0.2">
      <c r="A10" s="249" t="s">
        <v>650</v>
      </c>
      <c r="B10" s="251">
        <v>1977</v>
      </c>
      <c r="C10" s="322">
        <f t="shared" si="2"/>
        <v>1285.05</v>
      </c>
      <c r="D10" s="330">
        <f t="shared" si="3"/>
        <v>1275</v>
      </c>
      <c r="E10" s="173">
        <f t="shared" si="4"/>
        <v>233301</v>
      </c>
      <c r="F10" s="173">
        <f t="shared" si="0"/>
        <v>234575</v>
      </c>
      <c r="G10" s="253">
        <v>10</v>
      </c>
      <c r="H10" s="253"/>
      <c r="I10" s="175" t="s">
        <v>150</v>
      </c>
      <c r="J10" s="257">
        <f t="shared" si="1"/>
        <v>0</v>
      </c>
    </row>
    <row r="11" spans="1:10" ht="15.75" thickBot="1" x14ac:dyDescent="0.25">
      <c r="A11" s="267" t="s">
        <v>651</v>
      </c>
      <c r="B11" s="259">
        <v>1811</v>
      </c>
      <c r="C11" s="323">
        <f t="shared" si="2"/>
        <v>1177.1500000000001</v>
      </c>
      <c r="D11" s="335">
        <f t="shared" si="3"/>
        <v>1175</v>
      </c>
      <c r="E11" s="260">
        <f t="shared" si="4"/>
        <v>234576</v>
      </c>
      <c r="F11" s="260">
        <f t="shared" si="0"/>
        <v>235750</v>
      </c>
      <c r="G11" s="258">
        <v>10</v>
      </c>
      <c r="H11" s="258"/>
      <c r="I11" s="261" t="s">
        <v>150</v>
      </c>
      <c r="J11" s="262">
        <f t="shared" si="1"/>
        <v>0</v>
      </c>
    </row>
    <row r="12" spans="1:10" ht="15.75" x14ac:dyDescent="0.25">
      <c r="A12" s="7" t="s">
        <v>22</v>
      </c>
      <c r="B12" s="31">
        <f>SUM(B5:B11)</f>
        <v>15594</v>
      </c>
      <c r="C12" s="31"/>
      <c r="D12" s="28">
        <f>SUM(D5:D11)</f>
        <v>10125</v>
      </c>
      <c r="E12" s="17"/>
      <c r="F12" s="17"/>
      <c r="G12" s="12"/>
      <c r="H12" s="12"/>
      <c r="I12" s="13"/>
      <c r="J12" s="69"/>
    </row>
    <row r="13" spans="1:10" ht="15" x14ac:dyDescent="0.2">
      <c r="A13" s="12"/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7"/>
      <c r="F15" s="17"/>
      <c r="G15" s="12"/>
      <c r="H15" s="12"/>
      <c r="I15" s="13"/>
      <c r="J15" s="69"/>
    </row>
    <row r="16" spans="1:10" ht="15" x14ac:dyDescent="0.2">
      <c r="A16" s="247" t="s">
        <v>8</v>
      </c>
      <c r="B16" s="247"/>
      <c r="C16" s="247"/>
      <c r="D16" s="247">
        <v>1200</v>
      </c>
      <c r="E16" s="170">
        <f>SUM(F11+1)</f>
        <v>235751</v>
      </c>
      <c r="F16" s="170">
        <f>SUM(E16+D16-1)</f>
        <v>236950</v>
      </c>
      <c r="G16" s="247">
        <v>15</v>
      </c>
      <c r="H16" s="247">
        <v>250</v>
      </c>
      <c r="I16" s="172" t="s">
        <v>150</v>
      </c>
      <c r="J16" s="248">
        <f>MOD(D16,25)</f>
        <v>0</v>
      </c>
    </row>
    <row r="17" spans="1:10" ht="15" x14ac:dyDescent="0.2">
      <c r="A17" s="253" t="s">
        <v>9</v>
      </c>
      <c r="B17" s="253"/>
      <c r="C17" s="253"/>
      <c r="D17" s="253">
        <v>50</v>
      </c>
      <c r="E17" s="173">
        <f>SUM(F16+1)</f>
        <v>236951</v>
      </c>
      <c r="F17" s="173">
        <f>SUM(E17+D17-1)</f>
        <v>237000</v>
      </c>
      <c r="G17" s="253">
        <v>5</v>
      </c>
      <c r="H17" s="253"/>
      <c r="I17" s="175" t="s">
        <v>150</v>
      </c>
      <c r="J17" s="257">
        <f>MOD(D17,25)</f>
        <v>0</v>
      </c>
    </row>
    <row r="18" spans="1:10" ht="15" x14ac:dyDescent="0.2">
      <c r="A18" s="247" t="s">
        <v>144</v>
      </c>
      <c r="B18" s="247"/>
      <c r="C18" s="247"/>
      <c r="D18" s="247">
        <v>500</v>
      </c>
      <c r="E18" s="170">
        <f>SUM(F17+1)</f>
        <v>237001</v>
      </c>
      <c r="F18" s="170">
        <f>SUM(E18+D18-1)</f>
        <v>237500</v>
      </c>
      <c r="G18" s="247">
        <v>5</v>
      </c>
      <c r="H18" s="247"/>
      <c r="I18" s="172" t="s">
        <v>150</v>
      </c>
      <c r="J18" s="248">
        <f>MOD(D18,25)</f>
        <v>0</v>
      </c>
    </row>
    <row r="19" spans="1:10" ht="15" x14ac:dyDescent="0.2">
      <c r="A19" s="12"/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.75" x14ac:dyDescent="0.25">
      <c r="A20" s="7" t="s">
        <v>444</v>
      </c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" x14ac:dyDescent="0.2">
      <c r="A21" s="247" t="s">
        <v>442</v>
      </c>
      <c r="B21" s="247"/>
      <c r="C21" s="247"/>
      <c r="D21" s="247">
        <v>25</v>
      </c>
      <c r="E21" s="170">
        <f>SUM(F18+1)</f>
        <v>237501</v>
      </c>
      <c r="F21" s="170">
        <f>SUM(E21+D21-1)</f>
        <v>237525</v>
      </c>
      <c r="G21" s="247">
        <v>5</v>
      </c>
      <c r="H21" s="247"/>
      <c r="I21" s="172" t="s">
        <v>443</v>
      </c>
      <c r="J21" s="248">
        <f>MOD(D21,25)</f>
        <v>0</v>
      </c>
    </row>
    <row r="22" spans="1:10" ht="15" x14ac:dyDescent="0.2">
      <c r="A22" s="12"/>
      <c r="B22" s="12"/>
      <c r="C22" s="12"/>
      <c r="D22" s="12"/>
      <c r="E22" s="16"/>
      <c r="F22" s="16"/>
      <c r="G22" s="12"/>
      <c r="H22" s="12"/>
      <c r="I22" s="13"/>
      <c r="J22" s="69"/>
    </row>
    <row r="23" spans="1:10" ht="15.75" x14ac:dyDescent="0.25">
      <c r="A23" s="7" t="s">
        <v>94</v>
      </c>
      <c r="B23" s="12"/>
      <c r="C23" s="12"/>
      <c r="D23" s="12"/>
      <c r="E23" s="17"/>
      <c r="F23" s="17"/>
      <c r="G23" s="12"/>
      <c r="H23" s="12"/>
      <c r="I23" s="13"/>
      <c r="J23" s="70"/>
    </row>
    <row r="24" spans="1:10" ht="15" x14ac:dyDescent="0.2">
      <c r="A24" s="247" t="s">
        <v>10</v>
      </c>
      <c r="B24" s="247"/>
      <c r="C24" s="247"/>
      <c r="D24" s="247">
        <v>25</v>
      </c>
      <c r="E24" s="170">
        <f>SUM(F21+1)</f>
        <v>237526</v>
      </c>
      <c r="F24" s="170">
        <f>SUM(E24+D24-1)</f>
        <v>237550</v>
      </c>
      <c r="G24" s="247">
        <v>5</v>
      </c>
      <c r="H24" s="247"/>
      <c r="I24" s="172" t="s">
        <v>152</v>
      </c>
      <c r="J24" s="248">
        <f>MOD(D24,25)</f>
        <v>0</v>
      </c>
    </row>
    <row r="25" spans="1:10" ht="15" x14ac:dyDescent="0.2">
      <c r="A25" s="12"/>
      <c r="B25" s="12"/>
      <c r="C25" s="12"/>
      <c r="D25" s="12"/>
      <c r="E25" s="17"/>
      <c r="F25" s="17"/>
      <c r="G25" s="12"/>
      <c r="H25" s="12"/>
      <c r="I25" s="13"/>
      <c r="J25" s="70"/>
    </row>
    <row r="26" spans="1:10" ht="15.75" x14ac:dyDescent="0.25">
      <c r="A26" s="7" t="s">
        <v>92</v>
      </c>
      <c r="B26" s="12"/>
      <c r="C26" s="12"/>
      <c r="D26" s="12"/>
      <c r="E26" s="17"/>
      <c r="F26" s="17"/>
      <c r="G26" s="12"/>
      <c r="H26" s="12"/>
      <c r="I26" s="13"/>
      <c r="J26" s="70"/>
    </row>
    <row r="27" spans="1:10" ht="15" x14ac:dyDescent="0.2">
      <c r="A27" s="247" t="s">
        <v>7</v>
      </c>
      <c r="B27" s="247"/>
      <c r="C27" s="247"/>
      <c r="D27" s="247">
        <v>50</v>
      </c>
      <c r="E27" s="170">
        <f>SUM(F24+1)</f>
        <v>237551</v>
      </c>
      <c r="F27" s="170">
        <f t="shared" ref="F27:F32" si="5">SUM(E27+D27-1)</f>
        <v>237600</v>
      </c>
      <c r="G27" s="247">
        <v>10</v>
      </c>
      <c r="H27" s="247"/>
      <c r="I27" s="172" t="s">
        <v>151</v>
      </c>
      <c r="J27" s="248">
        <f t="shared" ref="J27:J28" si="6">MOD(D27,25)</f>
        <v>0</v>
      </c>
    </row>
    <row r="28" spans="1:10" ht="15" x14ac:dyDescent="0.2">
      <c r="A28" s="253" t="s">
        <v>96</v>
      </c>
      <c r="B28" s="253"/>
      <c r="C28" s="253"/>
      <c r="D28" s="253">
        <v>50</v>
      </c>
      <c r="E28" s="173">
        <f t="shared" ref="E28:E32" si="7">SUM(F27+1)</f>
        <v>237601</v>
      </c>
      <c r="F28" s="173">
        <f t="shared" si="5"/>
        <v>237650</v>
      </c>
      <c r="G28" s="253">
        <v>10</v>
      </c>
      <c r="H28" s="253"/>
      <c r="I28" s="175" t="s">
        <v>151</v>
      </c>
      <c r="J28" s="257">
        <f t="shared" si="6"/>
        <v>0</v>
      </c>
    </row>
    <row r="29" spans="1:10" ht="15" x14ac:dyDescent="0.2">
      <c r="A29" s="12"/>
      <c r="B29" s="12"/>
      <c r="C29" s="12"/>
      <c r="D29" s="12"/>
      <c r="E29" s="16"/>
      <c r="F29" s="17"/>
      <c r="G29" s="12"/>
      <c r="H29" s="12"/>
      <c r="I29" s="13"/>
      <c r="J29" s="70"/>
    </row>
    <row r="30" spans="1:10" ht="15.75" x14ac:dyDescent="0.25">
      <c r="A30" s="7" t="s">
        <v>95</v>
      </c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" x14ac:dyDescent="0.2">
      <c r="A31" s="247" t="s">
        <v>11</v>
      </c>
      <c r="B31" s="247"/>
      <c r="C31" s="247"/>
      <c r="D31" s="247">
        <v>25</v>
      </c>
      <c r="E31" s="170">
        <f>SUM(F28+1)</f>
        <v>237651</v>
      </c>
      <c r="F31" s="170">
        <f t="shared" si="5"/>
        <v>237675</v>
      </c>
      <c r="G31" s="247">
        <v>5</v>
      </c>
      <c r="H31" s="247"/>
      <c r="I31" s="172" t="s">
        <v>153</v>
      </c>
      <c r="J31" s="248">
        <f>MOD(D31,25)</f>
        <v>0</v>
      </c>
    </row>
    <row r="32" spans="1:10" ht="15.75" thickBot="1" x14ac:dyDescent="0.25">
      <c r="A32" s="278" t="s">
        <v>12</v>
      </c>
      <c r="B32" s="278"/>
      <c r="C32" s="278"/>
      <c r="D32" s="278">
        <v>50</v>
      </c>
      <c r="E32" s="188">
        <f t="shared" si="7"/>
        <v>237676</v>
      </c>
      <c r="F32" s="188">
        <f t="shared" si="5"/>
        <v>237725</v>
      </c>
      <c r="G32" s="278">
        <v>5</v>
      </c>
      <c r="H32" s="278"/>
      <c r="I32" s="190" t="s">
        <v>153</v>
      </c>
      <c r="J32" s="279">
        <f>MOD(D32,25)</f>
        <v>0</v>
      </c>
    </row>
    <row r="33" spans="1:10" ht="15.75" x14ac:dyDescent="0.25">
      <c r="A33" s="74" t="s">
        <v>289</v>
      </c>
      <c r="B33" s="68"/>
      <c r="C33" s="68"/>
      <c r="D33" s="342">
        <f>SUM(D16:D32)</f>
        <v>1975</v>
      </c>
      <c r="E33" s="68"/>
      <c r="F33" s="68"/>
      <c r="G33" s="68"/>
      <c r="H33" s="68"/>
      <c r="I33" s="76"/>
      <c r="J33" s="77"/>
    </row>
    <row r="34" spans="1:10" ht="16.5" thickBot="1" x14ac:dyDescent="0.3">
      <c r="A34" s="32"/>
      <c r="B34" s="17"/>
      <c r="C34" s="17"/>
      <c r="D34" s="7"/>
      <c r="E34" s="17"/>
      <c r="F34" s="17"/>
      <c r="G34" s="17"/>
      <c r="H34" s="17"/>
      <c r="I34" s="20"/>
      <c r="J34" s="70"/>
    </row>
    <row r="35" spans="1:10" ht="16.5" thickBot="1" x14ac:dyDescent="0.3">
      <c r="A35" s="83" t="s">
        <v>320</v>
      </c>
      <c r="B35" s="84"/>
      <c r="C35" s="84"/>
      <c r="D35" s="337">
        <f>D12+D33</f>
        <v>12100</v>
      </c>
      <c r="E35" s="84"/>
      <c r="F35" s="84"/>
      <c r="G35" s="85">
        <f>SUM(G5:G32)</f>
        <v>135</v>
      </c>
      <c r="H35" s="85">
        <f>SUM(H5:H32)</f>
        <v>250</v>
      </c>
      <c r="I35" s="101"/>
      <c r="J35" s="93">
        <f>SUM(J5:J32)</f>
        <v>0</v>
      </c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ht="15" x14ac:dyDescent="0.2">
      <c r="A38" s="17" t="s">
        <v>140</v>
      </c>
      <c r="B38" s="17"/>
      <c r="C38" s="17"/>
      <c r="D38" s="24">
        <f>F32-E5+1</f>
        <v>12100</v>
      </c>
      <c r="E38" s="17"/>
      <c r="F38" s="17"/>
      <c r="G38" s="17"/>
      <c r="H38" s="17"/>
      <c r="I38" s="20"/>
      <c r="J38" s="17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12"/>
      <c r="B44" s="12"/>
      <c r="C44" s="12"/>
      <c r="D44" s="12"/>
      <c r="E44" s="12"/>
      <c r="F44" s="12"/>
      <c r="G44" s="12"/>
      <c r="H44" s="12"/>
      <c r="I44" s="13"/>
      <c r="J44" s="12"/>
    </row>
    <row r="45" spans="1:10" ht="15" x14ac:dyDescent="0.2">
      <c r="A45" s="12"/>
      <c r="B45" s="12"/>
      <c r="C45" s="12"/>
      <c r="D45" s="12"/>
      <c r="E45" s="12"/>
      <c r="F45" s="12"/>
      <c r="G45" s="12"/>
      <c r="H45" s="12"/>
      <c r="I45" s="13"/>
      <c r="J45" s="12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77" priority="1" operator="equal">
      <formula>0</formula>
    </cfRule>
  </conditionalFormatting>
  <conditionalFormatting sqref="D16:D18 D21 D24 D27:D28 D31:D32">
    <cfRule type="cellIs" dxfId="76" priority="3" operator="equal">
      <formula>0</formula>
    </cfRule>
  </conditionalFormatting>
  <conditionalFormatting sqref="G5:H11 G16:H18 G21:H21 G24:H24 G27:H28 G31:H32">
    <cfRule type="cellIs" dxfId="75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2"/>
  <sheetViews>
    <sheetView view="pageLayout" topLeftCell="A6" zoomScaleNormal="75" workbookViewId="0">
      <selection activeCell="H17" sqref="H17"/>
    </sheetView>
  </sheetViews>
  <sheetFormatPr defaultColWidth="9.140625" defaultRowHeight="15" x14ac:dyDescent="0.2"/>
  <cols>
    <col min="1" max="1" width="41.42578125" style="12" customWidth="1"/>
    <col min="2" max="2" width="11" style="12" customWidth="1"/>
    <col min="3" max="3" width="4.5703125" style="12" hidden="1" customWidth="1"/>
    <col min="4" max="4" width="9" style="12" bestFit="1" customWidth="1"/>
    <col min="5" max="7" width="9.28515625" style="12" bestFit="1" customWidth="1"/>
    <col min="8" max="8" width="11.5703125" style="12" bestFit="1" customWidth="1"/>
    <col min="9" max="9" width="10.28515625" style="13" bestFit="1" customWidth="1"/>
    <col min="10" max="10" width="13.28515625" style="12" bestFit="1" customWidth="1"/>
    <col min="11" max="16384" width="9.140625" style="12"/>
  </cols>
  <sheetData>
    <row r="1" spans="1:10" ht="16.5" thickBot="1" x14ac:dyDescent="0.3">
      <c r="H1" s="370" t="s">
        <v>450</v>
      </c>
      <c r="I1" s="371"/>
      <c r="J1" s="327">
        <f>Totals!A21</f>
        <v>827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1" t="s">
        <v>758</v>
      </c>
      <c r="B5" s="246">
        <v>1753</v>
      </c>
      <c r="C5" s="322">
        <f>SUM(B5*0.65)</f>
        <v>1139.45</v>
      </c>
      <c r="D5" s="329">
        <f>MROUND(C5, 25)</f>
        <v>1150</v>
      </c>
      <c r="E5" s="170">
        <f>SUM('Dist 16'!F32,1)</f>
        <v>237726</v>
      </c>
      <c r="F5" s="170">
        <f t="shared" ref="F5:F11" si="0">SUM(E5+D5-1)</f>
        <v>238875</v>
      </c>
      <c r="G5" s="247">
        <v>10</v>
      </c>
      <c r="H5" s="247"/>
      <c r="I5" s="172" t="s">
        <v>150</v>
      </c>
      <c r="J5" s="248">
        <f t="shared" ref="J5:J11" si="1">MOD(D5,25)</f>
        <v>0</v>
      </c>
    </row>
    <row r="6" spans="1:10" x14ac:dyDescent="0.2">
      <c r="A6" s="310" t="s">
        <v>759</v>
      </c>
      <c r="B6" s="251">
        <v>1755</v>
      </c>
      <c r="C6" s="322">
        <f t="shared" ref="C6:C11" si="2">SUM(B6*0.65)</f>
        <v>1140.75</v>
      </c>
      <c r="D6" s="330">
        <f t="shared" ref="D6:D11" si="3">MROUND(C6, 25)</f>
        <v>1150</v>
      </c>
      <c r="E6" s="173">
        <f t="shared" ref="E6:E11" si="4">SUM(F5+1)</f>
        <v>238876</v>
      </c>
      <c r="F6" s="173">
        <f t="shared" si="0"/>
        <v>240025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x14ac:dyDescent="0.2">
      <c r="A7" s="302" t="s">
        <v>760</v>
      </c>
      <c r="B7" s="246">
        <v>989</v>
      </c>
      <c r="C7" s="322">
        <f t="shared" si="2"/>
        <v>642.85</v>
      </c>
      <c r="D7" s="329">
        <f t="shared" si="3"/>
        <v>650</v>
      </c>
      <c r="E7" s="170">
        <f t="shared" si="4"/>
        <v>240026</v>
      </c>
      <c r="F7" s="170">
        <f t="shared" si="0"/>
        <v>240675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x14ac:dyDescent="0.2">
      <c r="A8" s="310" t="s">
        <v>761</v>
      </c>
      <c r="B8" s="251">
        <v>2957</v>
      </c>
      <c r="C8" s="322">
        <f t="shared" si="2"/>
        <v>1922.05</v>
      </c>
      <c r="D8" s="330">
        <f t="shared" si="3"/>
        <v>1925</v>
      </c>
      <c r="E8" s="173">
        <f t="shared" si="4"/>
        <v>240676</v>
      </c>
      <c r="F8" s="173">
        <f t="shared" si="0"/>
        <v>242600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x14ac:dyDescent="0.2">
      <c r="A9" s="301" t="s">
        <v>762</v>
      </c>
      <c r="B9" s="246">
        <v>2796</v>
      </c>
      <c r="C9" s="322">
        <f t="shared" si="2"/>
        <v>1817.4</v>
      </c>
      <c r="D9" s="329">
        <f t="shared" si="3"/>
        <v>1825</v>
      </c>
      <c r="E9" s="170">
        <f t="shared" si="4"/>
        <v>242601</v>
      </c>
      <c r="F9" s="170">
        <f t="shared" si="0"/>
        <v>244425</v>
      </c>
      <c r="G9" s="247">
        <v>10</v>
      </c>
      <c r="H9" s="247"/>
      <c r="I9" s="172" t="s">
        <v>150</v>
      </c>
      <c r="J9" s="248">
        <f t="shared" si="1"/>
        <v>0</v>
      </c>
    </row>
    <row r="10" spans="1:10" x14ac:dyDescent="0.2">
      <c r="A10" s="299" t="s">
        <v>763</v>
      </c>
      <c r="B10" s="251">
        <v>1827</v>
      </c>
      <c r="C10" s="322">
        <f t="shared" si="2"/>
        <v>1187.55</v>
      </c>
      <c r="D10" s="330">
        <f t="shared" si="3"/>
        <v>1200</v>
      </c>
      <c r="E10" s="173">
        <f t="shared" si="4"/>
        <v>244426</v>
      </c>
      <c r="F10" s="173">
        <f t="shared" si="0"/>
        <v>245625</v>
      </c>
      <c r="G10" s="253">
        <v>10</v>
      </c>
      <c r="H10" s="253"/>
      <c r="I10" s="175" t="s">
        <v>150</v>
      </c>
      <c r="J10" s="257">
        <f t="shared" si="1"/>
        <v>0</v>
      </c>
    </row>
    <row r="11" spans="1:10" ht="15.75" thickBot="1" x14ac:dyDescent="0.25">
      <c r="A11" s="303" t="s">
        <v>764</v>
      </c>
      <c r="B11" s="259">
        <v>2766</v>
      </c>
      <c r="C11" s="323">
        <f t="shared" si="2"/>
        <v>1797.9</v>
      </c>
      <c r="D11" s="335">
        <f t="shared" si="3"/>
        <v>1800</v>
      </c>
      <c r="E11" s="260">
        <f t="shared" si="4"/>
        <v>245626</v>
      </c>
      <c r="F11" s="260">
        <f t="shared" si="0"/>
        <v>247425</v>
      </c>
      <c r="G11" s="258">
        <v>10</v>
      </c>
      <c r="H11" s="258"/>
      <c r="I11" s="261" t="s">
        <v>150</v>
      </c>
      <c r="J11" s="262">
        <f t="shared" si="1"/>
        <v>0</v>
      </c>
    </row>
    <row r="12" spans="1:10" ht="15.75" x14ac:dyDescent="0.25">
      <c r="A12" s="7" t="s">
        <v>23</v>
      </c>
      <c r="B12" s="31">
        <f>SUM(B5:B11)</f>
        <v>14843</v>
      </c>
      <c r="C12" s="31"/>
      <c r="D12" s="28">
        <f>SUM(D5:D11)</f>
        <v>9700</v>
      </c>
      <c r="E12" s="17"/>
      <c r="F12" s="17"/>
      <c r="J12" s="69"/>
    </row>
    <row r="13" spans="1:10" x14ac:dyDescent="0.2">
      <c r="E13" s="17"/>
      <c r="F13" s="17"/>
      <c r="J13" s="69"/>
    </row>
    <row r="14" spans="1:10" ht="16.5" thickBot="1" x14ac:dyDescent="0.3">
      <c r="A14" s="29" t="s">
        <v>6</v>
      </c>
      <c r="E14" s="17"/>
      <c r="F14" s="17"/>
      <c r="J14" s="69"/>
    </row>
    <row r="15" spans="1:10" ht="15.75" x14ac:dyDescent="0.25">
      <c r="A15" s="7" t="s">
        <v>93</v>
      </c>
      <c r="E15" s="17"/>
      <c r="F15" s="17"/>
      <c r="J15" s="69"/>
    </row>
    <row r="16" spans="1:10" x14ac:dyDescent="0.2">
      <c r="A16" s="247" t="s">
        <v>8</v>
      </c>
      <c r="B16" s="247"/>
      <c r="C16" s="247"/>
      <c r="D16" s="247">
        <v>1400</v>
      </c>
      <c r="E16" s="170">
        <f>SUM(F11+1)</f>
        <v>247426</v>
      </c>
      <c r="F16" s="170">
        <f>SUM(E16+D16-1)</f>
        <v>248825</v>
      </c>
      <c r="G16" s="247">
        <v>15</v>
      </c>
      <c r="H16" s="247">
        <v>250</v>
      </c>
      <c r="I16" s="172" t="s">
        <v>150</v>
      </c>
      <c r="J16" s="248">
        <f>MOD(D16,25)</f>
        <v>0</v>
      </c>
    </row>
    <row r="17" spans="1:10" x14ac:dyDescent="0.2">
      <c r="A17" s="253" t="s">
        <v>9</v>
      </c>
      <c r="B17" s="253"/>
      <c r="C17" s="253"/>
      <c r="D17" s="253">
        <v>50</v>
      </c>
      <c r="E17" s="173">
        <f>SUM(F16+1)</f>
        <v>248826</v>
      </c>
      <c r="F17" s="173">
        <f>SUM(E17+D17-1)</f>
        <v>248875</v>
      </c>
      <c r="G17" s="253">
        <v>5</v>
      </c>
      <c r="H17" s="253"/>
      <c r="I17" s="175" t="s">
        <v>150</v>
      </c>
      <c r="J17" s="257">
        <f>MOD(D17,25)</f>
        <v>0</v>
      </c>
    </row>
    <row r="18" spans="1:10" x14ac:dyDescent="0.2">
      <c r="A18" s="247" t="s">
        <v>144</v>
      </c>
      <c r="B18" s="247"/>
      <c r="C18" s="247"/>
      <c r="D18" s="247">
        <v>1000</v>
      </c>
      <c r="E18" s="170">
        <f>SUM(F17+1)</f>
        <v>248876</v>
      </c>
      <c r="F18" s="170">
        <f>SUM(E18+D18-1)</f>
        <v>249875</v>
      </c>
      <c r="G18" s="247">
        <v>5</v>
      </c>
      <c r="H18" s="247"/>
      <c r="I18" s="172" t="s">
        <v>150</v>
      </c>
      <c r="J18" s="248">
        <f>MOD(D18,25)</f>
        <v>0</v>
      </c>
    </row>
    <row r="19" spans="1:10" x14ac:dyDescent="0.2">
      <c r="E19" s="16"/>
      <c r="F19" s="16"/>
      <c r="J19" s="69"/>
    </row>
    <row r="20" spans="1:10" ht="15.75" x14ac:dyDescent="0.25">
      <c r="A20" s="7" t="s">
        <v>444</v>
      </c>
      <c r="E20" s="16"/>
      <c r="F20" s="16"/>
      <c r="J20" s="69"/>
    </row>
    <row r="21" spans="1:10" x14ac:dyDescent="0.2">
      <c r="A21" s="247" t="s">
        <v>442</v>
      </c>
      <c r="B21" s="247"/>
      <c r="C21" s="247"/>
      <c r="D21" s="247">
        <v>25</v>
      </c>
      <c r="E21" s="170">
        <f>SUM(F18+1)</f>
        <v>249876</v>
      </c>
      <c r="F21" s="170">
        <f>SUM(E21+D21-1)</f>
        <v>249900</v>
      </c>
      <c r="G21" s="247">
        <v>5</v>
      </c>
      <c r="H21" s="247"/>
      <c r="I21" s="172" t="s">
        <v>443</v>
      </c>
      <c r="J21" s="248">
        <f>MOD(D21,25)</f>
        <v>0</v>
      </c>
    </row>
    <row r="22" spans="1:10" x14ac:dyDescent="0.2">
      <c r="E22" s="16"/>
      <c r="F22" s="16"/>
      <c r="J22" s="69"/>
    </row>
    <row r="23" spans="1:10" ht="15.75" x14ac:dyDescent="0.25">
      <c r="A23" s="7" t="s">
        <v>94</v>
      </c>
      <c r="E23" s="17"/>
      <c r="F23" s="17"/>
      <c r="J23" s="70"/>
    </row>
    <row r="24" spans="1:10" x14ac:dyDescent="0.2">
      <c r="A24" s="247" t="s">
        <v>10</v>
      </c>
      <c r="B24" s="247"/>
      <c r="C24" s="247"/>
      <c r="D24" s="247">
        <v>25</v>
      </c>
      <c r="E24" s="170">
        <f>SUM(F21+1)</f>
        <v>249901</v>
      </c>
      <c r="F24" s="170">
        <f>SUM(E24+D24-1)</f>
        <v>249925</v>
      </c>
      <c r="G24" s="247">
        <v>5</v>
      </c>
      <c r="H24" s="247"/>
      <c r="I24" s="172" t="s">
        <v>152</v>
      </c>
      <c r="J24" s="248">
        <f>MOD(D24,25)</f>
        <v>0</v>
      </c>
    </row>
    <row r="25" spans="1:10" x14ac:dyDescent="0.2">
      <c r="E25" s="16"/>
      <c r="F25" s="16"/>
      <c r="J25" s="69"/>
    </row>
    <row r="26" spans="1:10" ht="15.75" x14ac:dyDescent="0.25">
      <c r="A26" s="7" t="s">
        <v>92</v>
      </c>
      <c r="E26" s="17"/>
      <c r="F26" s="17"/>
      <c r="J26" s="70"/>
    </row>
    <row r="27" spans="1:10" x14ac:dyDescent="0.2">
      <c r="A27" s="247" t="s">
        <v>7</v>
      </c>
      <c r="B27" s="247"/>
      <c r="C27" s="247"/>
      <c r="D27" s="247">
        <v>25</v>
      </c>
      <c r="E27" s="170">
        <f>SUM(F24+1)</f>
        <v>249926</v>
      </c>
      <c r="F27" s="170">
        <f t="shared" ref="F27:F32" si="5">SUM(E27+D27-1)</f>
        <v>249950</v>
      </c>
      <c r="G27" s="247">
        <v>10</v>
      </c>
      <c r="H27" s="247"/>
      <c r="I27" s="172" t="s">
        <v>151</v>
      </c>
      <c r="J27" s="248">
        <f t="shared" ref="J27:J28" si="6">MOD(D27,25)</f>
        <v>0</v>
      </c>
    </row>
    <row r="28" spans="1:10" x14ac:dyDescent="0.2">
      <c r="A28" s="253" t="s">
        <v>96</v>
      </c>
      <c r="B28" s="253"/>
      <c r="C28" s="253"/>
      <c r="D28" s="253">
        <v>25</v>
      </c>
      <c r="E28" s="173">
        <f t="shared" ref="E28" si="7">SUM(F27+1)</f>
        <v>249951</v>
      </c>
      <c r="F28" s="173">
        <f t="shared" si="5"/>
        <v>249975</v>
      </c>
      <c r="G28" s="253">
        <v>10</v>
      </c>
      <c r="H28" s="253"/>
      <c r="I28" s="175" t="s">
        <v>151</v>
      </c>
      <c r="J28" s="257">
        <f t="shared" si="6"/>
        <v>0</v>
      </c>
    </row>
    <row r="29" spans="1:10" x14ac:dyDescent="0.2">
      <c r="E29" s="16"/>
      <c r="F29" s="16"/>
      <c r="J29" s="70"/>
    </row>
    <row r="30" spans="1:10" ht="15.75" x14ac:dyDescent="0.25">
      <c r="A30" s="7" t="s">
        <v>95</v>
      </c>
      <c r="E30" s="16"/>
      <c r="F30" s="16"/>
      <c r="J30" s="70"/>
    </row>
    <row r="31" spans="1:10" x14ac:dyDescent="0.2">
      <c r="A31" s="247" t="s">
        <v>11</v>
      </c>
      <c r="B31" s="247"/>
      <c r="C31" s="247"/>
      <c r="D31" s="247">
        <v>25</v>
      </c>
      <c r="E31" s="170">
        <f>SUM(F28+1)</f>
        <v>249976</v>
      </c>
      <c r="F31" s="170">
        <f t="shared" si="5"/>
        <v>250000</v>
      </c>
      <c r="G31" s="247">
        <v>5</v>
      </c>
      <c r="H31" s="247"/>
      <c r="I31" s="172" t="s">
        <v>153</v>
      </c>
      <c r="J31" s="248">
        <f>MOD(D31,25)</f>
        <v>0</v>
      </c>
    </row>
    <row r="32" spans="1:10" ht="15.75" thickBot="1" x14ac:dyDescent="0.25">
      <c r="A32" s="278" t="s">
        <v>12</v>
      </c>
      <c r="B32" s="278"/>
      <c r="C32" s="278"/>
      <c r="D32" s="278">
        <v>25</v>
      </c>
      <c r="E32" s="188">
        <f>SUM(F31+1)</f>
        <v>250001</v>
      </c>
      <c r="F32" s="188">
        <f t="shared" si="5"/>
        <v>250025</v>
      </c>
      <c r="G32" s="278">
        <v>5</v>
      </c>
      <c r="H32" s="278"/>
      <c r="I32" s="190" t="s">
        <v>153</v>
      </c>
      <c r="J32" s="279">
        <f>MOD(D32,25)</f>
        <v>0</v>
      </c>
    </row>
    <row r="33" spans="1:10" ht="15.75" x14ac:dyDescent="0.25">
      <c r="A33" s="74" t="s">
        <v>57</v>
      </c>
      <c r="B33" s="68"/>
      <c r="C33" s="68"/>
      <c r="D33" s="342">
        <f>SUM(D16:D32)</f>
        <v>2600</v>
      </c>
      <c r="E33" s="68"/>
      <c r="F33" s="68"/>
      <c r="G33" s="68"/>
      <c r="H33" s="68"/>
      <c r="I33" s="76"/>
      <c r="J33" s="77"/>
    </row>
    <row r="34" spans="1:10" ht="16.5" thickBot="1" x14ac:dyDescent="0.3">
      <c r="A34" s="32"/>
      <c r="B34" s="17"/>
      <c r="C34" s="17"/>
      <c r="D34" s="7"/>
      <c r="E34" s="17"/>
      <c r="F34" s="17"/>
      <c r="G34" s="17"/>
      <c r="H34" s="17"/>
      <c r="I34" s="20"/>
      <c r="J34" s="70"/>
    </row>
    <row r="35" spans="1:10" ht="16.5" thickBot="1" x14ac:dyDescent="0.3">
      <c r="A35" s="83" t="s">
        <v>321</v>
      </c>
      <c r="B35" s="84"/>
      <c r="C35" s="84"/>
      <c r="D35" s="337">
        <f>D12+D33</f>
        <v>12300</v>
      </c>
      <c r="E35" s="84"/>
      <c r="F35" s="84"/>
      <c r="G35" s="85">
        <f>SUM(G5:G32)</f>
        <v>135</v>
      </c>
      <c r="H35" s="85">
        <f>SUM(H5:H32)</f>
        <v>250</v>
      </c>
      <c r="I35" s="101"/>
      <c r="J35" s="93">
        <f>SUM(J5:J32)</f>
        <v>0</v>
      </c>
    </row>
    <row r="36" spans="1:10" x14ac:dyDescent="0.2">
      <c r="A36" s="17"/>
      <c r="B36" s="17"/>
      <c r="C36" s="17"/>
      <c r="E36" s="17"/>
      <c r="F36" s="17"/>
      <c r="G36" s="17"/>
      <c r="H36" s="17"/>
      <c r="I36" s="20"/>
      <c r="J36" s="17"/>
    </row>
    <row r="37" spans="1:10" x14ac:dyDescent="0.2">
      <c r="A37" s="17"/>
      <c r="B37" s="17"/>
      <c r="C37" s="17"/>
      <c r="E37" s="17"/>
      <c r="F37" s="17"/>
      <c r="G37" s="17"/>
      <c r="H37" s="17"/>
      <c r="I37" s="20"/>
      <c r="J37" s="17"/>
    </row>
    <row r="38" spans="1:10" x14ac:dyDescent="0.2">
      <c r="A38" s="17" t="s">
        <v>140</v>
      </c>
      <c r="B38" s="17"/>
      <c r="C38" s="17"/>
      <c r="D38" s="24">
        <f>F32-E5+1</f>
        <v>12300</v>
      </c>
      <c r="E38" s="17"/>
      <c r="F38" s="17"/>
      <c r="G38" s="17"/>
      <c r="H38" s="17"/>
      <c r="I38" s="20"/>
      <c r="J38" s="17"/>
    </row>
    <row r="40" spans="1:10" x14ac:dyDescent="0.2">
      <c r="A40" s="61"/>
    </row>
    <row r="41" spans="1:10" x14ac:dyDescent="0.2">
      <c r="A41" s="61"/>
    </row>
    <row r="42" spans="1:10" x14ac:dyDescent="0.2">
      <c r="A42" s="61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74" priority="1" operator="equal">
      <formula>0</formula>
    </cfRule>
  </conditionalFormatting>
  <conditionalFormatting sqref="D16:D18 D21 D24 D27:D28 D31:D32">
    <cfRule type="cellIs" dxfId="73" priority="3" operator="equal">
      <formula>0</formula>
    </cfRule>
  </conditionalFormatting>
  <conditionalFormatting sqref="G5:H11 G16:H18 G21:H21 G24:H24 G27:H28 G31:H32">
    <cfRule type="cellIs" dxfId="72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6"/>
  <sheetViews>
    <sheetView view="pageLayout" zoomScaleNormal="75" workbookViewId="0">
      <selection activeCell="D26" sqref="D26"/>
    </sheetView>
  </sheetViews>
  <sheetFormatPr defaultColWidth="9.140625" defaultRowHeight="15" x14ac:dyDescent="0.2"/>
  <cols>
    <col min="1" max="1" width="41.42578125" style="12" customWidth="1"/>
    <col min="2" max="2" width="11" style="12" customWidth="1"/>
    <col min="3" max="3" width="5.28515625" style="12" hidden="1" customWidth="1"/>
    <col min="4" max="4" width="9" style="12" bestFit="1" customWidth="1"/>
    <col min="5" max="7" width="9.28515625" style="12" bestFit="1" customWidth="1"/>
    <col min="8" max="8" width="11.5703125" style="12" bestFit="1" customWidth="1"/>
    <col min="9" max="9" width="9.140625" style="13"/>
    <col min="10" max="10" width="13.28515625" style="12" bestFit="1" customWidth="1"/>
    <col min="11" max="16384" width="9.140625" style="12"/>
  </cols>
  <sheetData>
    <row r="1" spans="1:10" ht="16.5" thickBot="1" x14ac:dyDescent="0.3">
      <c r="H1" s="370" t="s">
        <v>450</v>
      </c>
      <c r="I1" s="371"/>
      <c r="J1" s="327">
        <f>Totals!A22</f>
        <v>828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2" t="s">
        <v>765</v>
      </c>
      <c r="B5" s="246">
        <v>1574</v>
      </c>
      <c r="C5" s="322">
        <f>SUM(B5*0.65)</f>
        <v>1023.1</v>
      </c>
      <c r="D5" s="329">
        <f>MROUND(C5, 25)</f>
        <v>1025</v>
      </c>
      <c r="E5" s="170">
        <f>SUM('Dist 17'!F32,1)</f>
        <v>250026</v>
      </c>
      <c r="F5" s="170">
        <f t="shared" ref="F5:F9" si="0">SUM(E5+D5-1)</f>
        <v>251050</v>
      </c>
      <c r="G5" s="247">
        <v>10</v>
      </c>
      <c r="H5" s="247"/>
      <c r="I5" s="172" t="s">
        <v>150</v>
      </c>
      <c r="J5" s="248">
        <f t="shared" ref="J5:J9" si="1">MOD(D5,25)</f>
        <v>0</v>
      </c>
    </row>
    <row r="6" spans="1:10" x14ac:dyDescent="0.2">
      <c r="A6" s="299" t="s">
        <v>875</v>
      </c>
      <c r="B6" s="251">
        <v>7290</v>
      </c>
      <c r="C6" s="322">
        <f t="shared" ref="C6:C9" si="2">SUM(B6*0.65)</f>
        <v>4738.5</v>
      </c>
      <c r="D6" s="330">
        <v>1700</v>
      </c>
      <c r="E6" s="173">
        <f t="shared" ref="E6:E9" si="3">SUM(F5+1)</f>
        <v>251051</v>
      </c>
      <c r="F6" s="173">
        <f t="shared" si="0"/>
        <v>252750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x14ac:dyDescent="0.2">
      <c r="A7" s="302" t="s">
        <v>876</v>
      </c>
      <c r="B7" s="246"/>
      <c r="C7" s="322">
        <f t="shared" si="2"/>
        <v>0</v>
      </c>
      <c r="D7" s="330">
        <v>1000</v>
      </c>
      <c r="E7" s="170">
        <f t="shared" si="3"/>
        <v>252751</v>
      </c>
      <c r="F7" s="170">
        <f t="shared" si="0"/>
        <v>253750</v>
      </c>
      <c r="G7" s="253">
        <v>10</v>
      </c>
      <c r="H7" s="253"/>
      <c r="I7" s="172" t="s">
        <v>150</v>
      </c>
      <c r="J7" s="257">
        <f t="shared" si="1"/>
        <v>0</v>
      </c>
    </row>
    <row r="8" spans="1:10" x14ac:dyDescent="0.2">
      <c r="A8" s="297" t="s">
        <v>826</v>
      </c>
      <c r="B8" s="271">
        <v>1912</v>
      </c>
      <c r="C8" s="322">
        <f t="shared" si="2"/>
        <v>1242.8</v>
      </c>
      <c r="D8" s="329">
        <f t="shared" ref="D8:D9" si="4">MROUND(C8, 25)</f>
        <v>1250</v>
      </c>
      <c r="E8" s="173">
        <f t="shared" si="3"/>
        <v>253751</v>
      </c>
      <c r="F8" s="173">
        <f t="shared" si="0"/>
        <v>255000</v>
      </c>
      <c r="G8" s="247">
        <v>10</v>
      </c>
      <c r="H8" s="247"/>
      <c r="I8" s="179" t="s">
        <v>150</v>
      </c>
      <c r="J8" s="254">
        <f t="shared" si="1"/>
        <v>0</v>
      </c>
    </row>
    <row r="9" spans="1:10" ht="15.75" thickBot="1" x14ac:dyDescent="0.25">
      <c r="A9" s="303" t="s">
        <v>827</v>
      </c>
      <c r="B9" s="259">
        <v>991</v>
      </c>
      <c r="C9" s="323">
        <f t="shared" si="2"/>
        <v>644.15</v>
      </c>
      <c r="D9" s="331">
        <f t="shared" si="4"/>
        <v>650</v>
      </c>
      <c r="E9" s="260">
        <f t="shared" si="3"/>
        <v>255001</v>
      </c>
      <c r="F9" s="260">
        <f t="shared" si="0"/>
        <v>255650</v>
      </c>
      <c r="G9" s="278">
        <v>10</v>
      </c>
      <c r="H9" s="278"/>
      <c r="I9" s="261" t="s">
        <v>150</v>
      </c>
      <c r="J9" s="262">
        <f t="shared" si="1"/>
        <v>0</v>
      </c>
    </row>
    <row r="10" spans="1:10" ht="15.75" x14ac:dyDescent="0.25">
      <c r="A10" s="7" t="s">
        <v>24</v>
      </c>
      <c r="B10" s="31">
        <f>SUM(B5:B9)</f>
        <v>11767</v>
      </c>
      <c r="C10" s="31"/>
      <c r="D10" s="28">
        <f>SUM(D5:D9)</f>
        <v>5625</v>
      </c>
      <c r="E10" s="17"/>
      <c r="F10" s="17"/>
      <c r="J10" s="69"/>
    </row>
    <row r="11" spans="1:10" x14ac:dyDescent="0.2">
      <c r="E11" s="17"/>
      <c r="F11" s="17"/>
      <c r="J11" s="69"/>
    </row>
    <row r="12" spans="1:10" ht="16.5" thickBot="1" x14ac:dyDescent="0.3">
      <c r="A12" s="29" t="s">
        <v>6</v>
      </c>
      <c r="E12" s="17"/>
      <c r="F12" s="17"/>
      <c r="J12" s="69"/>
    </row>
    <row r="13" spans="1:10" ht="15.75" x14ac:dyDescent="0.25">
      <c r="A13" s="7" t="s">
        <v>93</v>
      </c>
      <c r="E13" s="17"/>
      <c r="F13" s="17"/>
      <c r="J13" s="69"/>
    </row>
    <row r="14" spans="1:10" x14ac:dyDescent="0.2">
      <c r="A14" s="247" t="s">
        <v>8</v>
      </c>
      <c r="B14" s="247"/>
      <c r="C14" s="247"/>
      <c r="D14" s="247">
        <v>1000</v>
      </c>
      <c r="E14" s="170">
        <f>SUM(F9+1)</f>
        <v>255651</v>
      </c>
      <c r="F14" s="170">
        <f>SUM(E14+D14-1)</f>
        <v>256650</v>
      </c>
      <c r="G14" s="247">
        <v>15</v>
      </c>
      <c r="H14" s="247">
        <v>300</v>
      </c>
      <c r="I14" s="172" t="s">
        <v>150</v>
      </c>
      <c r="J14" s="248">
        <f>MOD(D14,25)</f>
        <v>0</v>
      </c>
    </row>
    <row r="15" spans="1:10" x14ac:dyDescent="0.2">
      <c r="A15" s="253" t="s">
        <v>9</v>
      </c>
      <c r="B15" s="253"/>
      <c r="C15" s="253"/>
      <c r="D15" s="253">
        <v>50</v>
      </c>
      <c r="E15" s="173">
        <f>SUM(F14+1)</f>
        <v>256651</v>
      </c>
      <c r="F15" s="173">
        <f>SUM(E15+D15-1)</f>
        <v>256700</v>
      </c>
      <c r="G15" s="253">
        <v>5</v>
      </c>
      <c r="H15" s="253"/>
      <c r="I15" s="175" t="s">
        <v>150</v>
      </c>
      <c r="J15" s="257">
        <f>MOD(D15,25)</f>
        <v>0</v>
      </c>
    </row>
    <row r="16" spans="1:10" x14ac:dyDescent="0.2">
      <c r="A16" s="247" t="s">
        <v>144</v>
      </c>
      <c r="B16" s="247"/>
      <c r="C16" s="247"/>
      <c r="D16" s="247">
        <v>400</v>
      </c>
      <c r="E16" s="170">
        <f>SUM(F15+1)</f>
        <v>256701</v>
      </c>
      <c r="F16" s="170">
        <f>SUM(E16+D16-1)</f>
        <v>257100</v>
      </c>
      <c r="G16" s="247">
        <v>5</v>
      </c>
      <c r="H16" s="247"/>
      <c r="I16" s="172" t="s">
        <v>150</v>
      </c>
      <c r="J16" s="248">
        <f>MOD(D16,25)</f>
        <v>0</v>
      </c>
    </row>
    <row r="17" spans="1:10" x14ac:dyDescent="0.2">
      <c r="E17" s="16"/>
      <c r="F17" s="16"/>
      <c r="J17" s="69"/>
    </row>
    <row r="18" spans="1:10" ht="15.75" x14ac:dyDescent="0.25">
      <c r="A18" s="7" t="s">
        <v>444</v>
      </c>
      <c r="E18" s="16"/>
      <c r="F18" s="16"/>
      <c r="J18" s="69"/>
    </row>
    <row r="19" spans="1:10" x14ac:dyDescent="0.2">
      <c r="A19" s="247" t="s">
        <v>442</v>
      </c>
      <c r="B19" s="247"/>
      <c r="C19" s="247"/>
      <c r="D19" s="247">
        <v>25</v>
      </c>
      <c r="E19" s="170">
        <f>SUM(F16+1)</f>
        <v>257101</v>
      </c>
      <c r="F19" s="170">
        <f>SUM(E19+D19-1)</f>
        <v>257125</v>
      </c>
      <c r="G19" s="247">
        <v>5</v>
      </c>
      <c r="H19" s="247"/>
      <c r="I19" s="172" t="s">
        <v>443</v>
      </c>
      <c r="J19" s="248">
        <f>MOD(D19,25)</f>
        <v>0</v>
      </c>
    </row>
    <row r="20" spans="1:10" x14ac:dyDescent="0.2">
      <c r="E20" s="16"/>
      <c r="F20" s="16"/>
      <c r="J20" s="69"/>
    </row>
    <row r="21" spans="1:10" ht="15.75" x14ac:dyDescent="0.25">
      <c r="A21" s="7" t="s">
        <v>94</v>
      </c>
      <c r="E21" s="17"/>
      <c r="F21" s="17"/>
      <c r="J21" s="70"/>
    </row>
    <row r="22" spans="1:10" x14ac:dyDescent="0.2">
      <c r="A22" s="247" t="s">
        <v>10</v>
      </c>
      <c r="B22" s="247"/>
      <c r="C22" s="247"/>
      <c r="D22" s="247">
        <v>25</v>
      </c>
      <c r="E22" s="170">
        <f>SUM(F19+1)</f>
        <v>257126</v>
      </c>
      <c r="F22" s="170">
        <f>SUM(E22+D22-1)</f>
        <v>257150</v>
      </c>
      <c r="G22" s="247">
        <v>5</v>
      </c>
      <c r="H22" s="247"/>
      <c r="I22" s="172" t="s">
        <v>152</v>
      </c>
      <c r="J22" s="248">
        <f>MOD(D22,25)</f>
        <v>0</v>
      </c>
    </row>
    <row r="23" spans="1:10" x14ac:dyDescent="0.2">
      <c r="E23" s="16"/>
      <c r="F23" s="16"/>
      <c r="J23" s="70"/>
    </row>
    <row r="24" spans="1:10" ht="15.75" x14ac:dyDescent="0.25">
      <c r="A24" s="7" t="s">
        <v>92</v>
      </c>
      <c r="E24" s="17"/>
      <c r="F24" s="17"/>
      <c r="J24" s="70"/>
    </row>
    <row r="25" spans="1:10" x14ac:dyDescent="0.2">
      <c r="A25" s="247" t="s">
        <v>7</v>
      </c>
      <c r="B25" s="247"/>
      <c r="C25" s="247"/>
      <c r="D25" s="247">
        <v>25</v>
      </c>
      <c r="E25" s="170">
        <f>SUM(F22+1)</f>
        <v>257151</v>
      </c>
      <c r="F25" s="170">
        <f t="shared" ref="F25:F30" si="5">SUM(E25+D25-1)</f>
        <v>257175</v>
      </c>
      <c r="G25" s="247">
        <v>10</v>
      </c>
      <c r="H25" s="247"/>
      <c r="I25" s="172" t="s">
        <v>151</v>
      </c>
      <c r="J25" s="248">
        <f t="shared" ref="J25:J26" si="6">MOD(D25,25)</f>
        <v>0</v>
      </c>
    </row>
    <row r="26" spans="1:10" x14ac:dyDescent="0.2">
      <c r="A26" s="253" t="s">
        <v>96</v>
      </c>
      <c r="B26" s="253"/>
      <c r="C26" s="253"/>
      <c r="D26" s="253">
        <v>25</v>
      </c>
      <c r="E26" s="173">
        <f t="shared" ref="E26" si="7">SUM(F25+1)</f>
        <v>257176</v>
      </c>
      <c r="F26" s="173">
        <f t="shared" si="5"/>
        <v>257200</v>
      </c>
      <c r="G26" s="253">
        <v>10</v>
      </c>
      <c r="H26" s="253"/>
      <c r="I26" s="175" t="s">
        <v>151</v>
      </c>
      <c r="J26" s="257">
        <f t="shared" si="6"/>
        <v>0</v>
      </c>
    </row>
    <row r="27" spans="1:10" x14ac:dyDescent="0.2">
      <c r="E27" s="16"/>
      <c r="F27" s="16"/>
      <c r="J27" s="70"/>
    </row>
    <row r="28" spans="1:10" ht="15.75" x14ac:dyDescent="0.25">
      <c r="A28" s="7" t="s">
        <v>95</v>
      </c>
      <c r="E28" s="16"/>
      <c r="F28" s="16"/>
      <c r="J28" s="70"/>
    </row>
    <row r="29" spans="1:10" x14ac:dyDescent="0.2">
      <c r="A29" s="247" t="s">
        <v>11</v>
      </c>
      <c r="B29" s="247"/>
      <c r="C29" s="247"/>
      <c r="D29" s="247">
        <v>25</v>
      </c>
      <c r="E29" s="170">
        <f>SUM(F26+1)</f>
        <v>257201</v>
      </c>
      <c r="F29" s="170">
        <f t="shared" si="5"/>
        <v>257225</v>
      </c>
      <c r="G29" s="247">
        <v>5</v>
      </c>
      <c r="H29" s="247"/>
      <c r="I29" s="172" t="s">
        <v>153</v>
      </c>
      <c r="J29" s="248">
        <f>MOD(D29,25)</f>
        <v>0</v>
      </c>
    </row>
    <row r="30" spans="1:10" x14ac:dyDescent="0.2">
      <c r="A30" s="253" t="s">
        <v>12</v>
      </c>
      <c r="B30" s="253"/>
      <c r="C30" s="253"/>
      <c r="D30" s="253">
        <v>25</v>
      </c>
      <c r="E30" s="173">
        <f>SUM(F29+1)</f>
        <v>257226</v>
      </c>
      <c r="F30" s="173">
        <f t="shared" si="5"/>
        <v>257250</v>
      </c>
      <c r="G30" s="253">
        <v>5</v>
      </c>
      <c r="H30" s="253"/>
      <c r="I30" s="175" t="s">
        <v>153</v>
      </c>
      <c r="J30" s="257">
        <f>MOD(D30,25)</f>
        <v>0</v>
      </c>
    </row>
    <row r="31" spans="1:10" ht="15.75" x14ac:dyDescent="0.25">
      <c r="A31" s="74" t="s">
        <v>58</v>
      </c>
      <c r="B31" s="68"/>
      <c r="C31" s="68"/>
      <c r="D31" s="342">
        <f>SUM(D14:D30)</f>
        <v>1600</v>
      </c>
      <c r="E31" s="68"/>
      <c r="F31" s="68"/>
      <c r="G31" s="68"/>
      <c r="H31" s="68"/>
      <c r="I31" s="76"/>
      <c r="J31" s="77"/>
    </row>
    <row r="32" spans="1:10" ht="16.5" thickBot="1" x14ac:dyDescent="0.3">
      <c r="A32" s="32"/>
      <c r="B32" s="17"/>
      <c r="C32" s="17"/>
      <c r="D32" s="7"/>
      <c r="E32" s="17"/>
      <c r="F32" s="17"/>
      <c r="G32" s="17"/>
      <c r="H32" s="17"/>
      <c r="I32" s="20"/>
      <c r="J32" s="70"/>
    </row>
    <row r="33" spans="1:10" ht="16.5" thickBot="1" x14ac:dyDescent="0.3">
      <c r="A33" s="83" t="s">
        <v>322</v>
      </c>
      <c r="B33" s="84"/>
      <c r="C33" s="84"/>
      <c r="D33" s="337">
        <f>D10+D31</f>
        <v>7225</v>
      </c>
      <c r="E33" s="84"/>
      <c r="F33" s="84"/>
      <c r="G33" s="85">
        <f>SUM(G5:G30)</f>
        <v>115</v>
      </c>
      <c r="H33" s="85">
        <f>SUM(H5:H30)</f>
        <v>300</v>
      </c>
      <c r="I33" s="101"/>
      <c r="J33" s="93">
        <f>SUM(J5:J30)</f>
        <v>0</v>
      </c>
    </row>
    <row r="34" spans="1:10" x14ac:dyDescent="0.2">
      <c r="A34" s="17"/>
      <c r="B34" s="17"/>
      <c r="C34" s="17"/>
      <c r="E34" s="17"/>
      <c r="F34" s="17"/>
      <c r="G34" s="17"/>
      <c r="H34" s="17"/>
      <c r="I34" s="20"/>
      <c r="J34" s="17"/>
    </row>
    <row r="35" spans="1:10" x14ac:dyDescent="0.2">
      <c r="A35" s="17"/>
      <c r="B35" s="17"/>
      <c r="C35" s="17"/>
      <c r="E35" s="17"/>
      <c r="F35" s="17"/>
      <c r="G35" s="17"/>
      <c r="H35" s="17"/>
      <c r="I35" s="20"/>
      <c r="J35" s="17"/>
    </row>
    <row r="36" spans="1:10" x14ac:dyDescent="0.2">
      <c r="A36" s="17" t="s">
        <v>140</v>
      </c>
      <c r="B36" s="17"/>
      <c r="C36" s="17"/>
      <c r="D36" s="24">
        <f>F30-E5+1</f>
        <v>7225</v>
      </c>
      <c r="E36" s="17"/>
      <c r="F36" s="17"/>
      <c r="G36" s="17"/>
      <c r="H36" s="17"/>
      <c r="I36" s="20"/>
      <c r="J36" s="17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71" priority="1" operator="equal">
      <formula>0</formula>
    </cfRule>
  </conditionalFormatting>
  <conditionalFormatting sqref="D14:D16 D19 D22 D25:D26 D29:D30">
    <cfRule type="cellIs" dxfId="70" priority="3" operator="equal">
      <formula>0</formula>
    </cfRule>
  </conditionalFormatting>
  <conditionalFormatting sqref="G5:H9 G14:H16 G19:H19 G22:H22 G25:H26 G29:H30">
    <cfRule type="cellIs" dxfId="69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43"/>
  <sheetViews>
    <sheetView view="pageLayout" topLeftCell="A4" zoomScaleNormal="75" workbookViewId="0">
      <selection activeCell="H15" sqref="H15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8554687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Totals!A23</f>
        <v>829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1" t="s">
        <v>766</v>
      </c>
      <c r="B5" s="246">
        <v>2283</v>
      </c>
      <c r="C5" s="322">
        <f>SUM(B5*0.65)</f>
        <v>1483.95</v>
      </c>
      <c r="D5" s="329">
        <f>MROUND(C5, 25)</f>
        <v>1475</v>
      </c>
      <c r="E5" s="170">
        <f>SUM('Dist 18'!F30,1)</f>
        <v>257251</v>
      </c>
      <c r="F5" s="170">
        <f t="shared" ref="F5:F9" si="0">SUM(E5+D5-1)</f>
        <v>258725</v>
      </c>
      <c r="G5" s="247">
        <v>10</v>
      </c>
      <c r="H5" s="247"/>
      <c r="I5" s="172" t="s">
        <v>150</v>
      </c>
      <c r="J5" s="248">
        <f t="shared" ref="J5:J9" si="1">MOD(D5,25)</f>
        <v>0</v>
      </c>
    </row>
    <row r="6" spans="1:10" ht="15" x14ac:dyDescent="0.2">
      <c r="A6" s="299" t="s">
        <v>767</v>
      </c>
      <c r="B6" s="251">
        <v>3875</v>
      </c>
      <c r="C6" s="322">
        <f t="shared" ref="C6:C9" si="2">SUM(B6*0.65)</f>
        <v>2518.75</v>
      </c>
      <c r="D6" s="330">
        <f t="shared" ref="D6:D9" si="3">MROUND(C6, 25)</f>
        <v>2525</v>
      </c>
      <c r="E6" s="173">
        <f>SUM(F5+1)</f>
        <v>258726</v>
      </c>
      <c r="F6" s="173">
        <f t="shared" si="0"/>
        <v>261250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302" t="s">
        <v>768</v>
      </c>
      <c r="B7" s="246">
        <v>1957</v>
      </c>
      <c r="C7" s="322">
        <f t="shared" si="2"/>
        <v>1272.05</v>
      </c>
      <c r="D7" s="329">
        <f t="shared" si="3"/>
        <v>1275</v>
      </c>
      <c r="E7" s="170">
        <f>SUM(F6+1)</f>
        <v>261251</v>
      </c>
      <c r="F7" s="170">
        <f t="shared" si="0"/>
        <v>262525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97" t="s">
        <v>769</v>
      </c>
      <c r="B8" s="251">
        <v>2540</v>
      </c>
      <c r="C8" s="322">
        <f t="shared" si="2"/>
        <v>1651</v>
      </c>
      <c r="D8" s="330">
        <f t="shared" si="3"/>
        <v>1650</v>
      </c>
      <c r="E8" s="173">
        <f t="shared" ref="E8:E9" si="4">SUM(F7+1)</f>
        <v>262526</v>
      </c>
      <c r="F8" s="173">
        <f t="shared" si="0"/>
        <v>264175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.75" thickBot="1" x14ac:dyDescent="0.25">
      <c r="A9" s="305" t="s">
        <v>770</v>
      </c>
      <c r="B9" s="259">
        <v>2516</v>
      </c>
      <c r="C9" s="323">
        <f t="shared" si="2"/>
        <v>1635.4</v>
      </c>
      <c r="D9" s="335">
        <f t="shared" si="3"/>
        <v>1625</v>
      </c>
      <c r="E9" s="260">
        <f t="shared" si="4"/>
        <v>264176</v>
      </c>
      <c r="F9" s="260">
        <f t="shared" si="0"/>
        <v>265800</v>
      </c>
      <c r="G9" s="258">
        <v>10</v>
      </c>
      <c r="H9" s="258"/>
      <c r="I9" s="261" t="s">
        <v>150</v>
      </c>
      <c r="J9" s="262">
        <f t="shared" si="1"/>
        <v>0</v>
      </c>
    </row>
    <row r="10" spans="1:10" ht="15.75" x14ac:dyDescent="0.25">
      <c r="A10" s="7" t="s">
        <v>25</v>
      </c>
      <c r="B10" s="31">
        <f>SUM(B5:B9)</f>
        <v>13171</v>
      </c>
      <c r="C10" s="31"/>
      <c r="D10" s="28">
        <f>SUM(D5:D9)</f>
        <v>8550</v>
      </c>
      <c r="E10" s="17"/>
      <c r="F10" s="17"/>
      <c r="G10" s="12"/>
      <c r="H10" s="12"/>
      <c r="I10" s="13"/>
      <c r="J10" s="69"/>
    </row>
    <row r="11" spans="1:10" ht="15" x14ac:dyDescent="0.2">
      <c r="A11" s="12"/>
      <c r="B11" s="12"/>
      <c r="C11" s="12"/>
      <c r="D11" s="12"/>
      <c r="E11" s="17"/>
      <c r="F11" s="17"/>
      <c r="G11" s="12"/>
      <c r="H11" s="12"/>
      <c r="I11" s="13"/>
      <c r="J11" s="69"/>
    </row>
    <row r="12" spans="1:10" ht="16.5" thickBot="1" x14ac:dyDescent="0.3">
      <c r="A12" s="29" t="s">
        <v>6</v>
      </c>
      <c r="B12" s="12"/>
      <c r="C12" s="12"/>
      <c r="D12" s="12"/>
      <c r="E12" s="17"/>
      <c r="F12" s="16"/>
      <c r="G12" s="12"/>
      <c r="H12" s="12"/>
      <c r="I12" s="13"/>
      <c r="J12" s="69"/>
    </row>
    <row r="13" spans="1:10" ht="15.75" x14ac:dyDescent="0.25">
      <c r="A13" s="7" t="s">
        <v>93</v>
      </c>
      <c r="B13" s="12"/>
      <c r="C13" s="12"/>
      <c r="D13" s="12"/>
      <c r="E13" s="17"/>
      <c r="F13" s="16"/>
      <c r="G13" s="12"/>
      <c r="H13" s="12"/>
      <c r="I13" s="13"/>
      <c r="J13" s="69"/>
    </row>
    <row r="14" spans="1:10" ht="15" x14ac:dyDescent="0.2">
      <c r="A14" s="247" t="s">
        <v>8</v>
      </c>
      <c r="B14" s="247"/>
      <c r="C14" s="247"/>
      <c r="D14" s="247">
        <v>800</v>
      </c>
      <c r="E14" s="170">
        <f>SUM(F9+1)</f>
        <v>265801</v>
      </c>
      <c r="F14" s="170">
        <f>SUM(E14+D14-1)</f>
        <v>266600</v>
      </c>
      <c r="G14" s="247">
        <v>15</v>
      </c>
      <c r="H14" s="247">
        <v>250</v>
      </c>
      <c r="I14" s="172" t="s">
        <v>150</v>
      </c>
      <c r="J14" s="248">
        <f>MOD(D14,25)</f>
        <v>0</v>
      </c>
    </row>
    <row r="15" spans="1:10" ht="15" x14ac:dyDescent="0.2">
      <c r="A15" s="253" t="s">
        <v>9</v>
      </c>
      <c r="B15" s="253"/>
      <c r="C15" s="253"/>
      <c r="D15" s="253">
        <v>50</v>
      </c>
      <c r="E15" s="173">
        <f>SUM(F14+1)</f>
        <v>266601</v>
      </c>
      <c r="F15" s="173">
        <f>SUM(E15+D15-1)</f>
        <v>266650</v>
      </c>
      <c r="G15" s="253">
        <v>5</v>
      </c>
      <c r="H15" s="253"/>
      <c r="I15" s="175" t="s">
        <v>150</v>
      </c>
      <c r="J15" s="257">
        <f>MOD(D15,25)</f>
        <v>0</v>
      </c>
    </row>
    <row r="16" spans="1:10" ht="15" x14ac:dyDescent="0.2">
      <c r="A16" s="247" t="s">
        <v>144</v>
      </c>
      <c r="B16" s="247"/>
      <c r="C16" s="247"/>
      <c r="D16" s="247">
        <v>400</v>
      </c>
      <c r="E16" s="170">
        <f>SUM(F15+1)</f>
        <v>266651</v>
      </c>
      <c r="F16" s="170">
        <f>SUM(E16+D16-1)</f>
        <v>267050</v>
      </c>
      <c r="G16" s="247">
        <v>5</v>
      </c>
      <c r="H16" s="247"/>
      <c r="I16" s="172" t="s">
        <v>150</v>
      </c>
      <c r="J16" s="248">
        <f>MOD(D16,25)</f>
        <v>0</v>
      </c>
    </row>
    <row r="17" spans="1:10" ht="15" x14ac:dyDescent="0.2">
      <c r="A17" s="12"/>
      <c r="B17" s="12"/>
      <c r="C17" s="12"/>
      <c r="D17" s="12"/>
      <c r="E17" s="16"/>
      <c r="F17" s="16"/>
      <c r="G17" s="12"/>
      <c r="H17" s="12"/>
      <c r="I17" s="13"/>
      <c r="J17" s="69"/>
    </row>
    <row r="18" spans="1:10" ht="15.75" x14ac:dyDescent="0.25">
      <c r="A18" s="7" t="s">
        <v>444</v>
      </c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" x14ac:dyDescent="0.2">
      <c r="A19" s="247" t="s">
        <v>442</v>
      </c>
      <c r="B19" s="247"/>
      <c r="C19" s="247"/>
      <c r="D19" s="247">
        <v>25</v>
      </c>
      <c r="E19" s="170">
        <f>SUM(F16+1)</f>
        <v>267051</v>
      </c>
      <c r="F19" s="170">
        <f>SUM(E19+D19-1)</f>
        <v>267075</v>
      </c>
      <c r="G19" s="247">
        <v>5</v>
      </c>
      <c r="H19" s="247"/>
      <c r="I19" s="172" t="s">
        <v>443</v>
      </c>
      <c r="J19" s="248">
        <f>MOD(D19,25)</f>
        <v>0</v>
      </c>
    </row>
    <row r="20" spans="1:10" ht="15" x14ac:dyDescent="0.2">
      <c r="A20" s="12"/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.75" x14ac:dyDescent="0.25">
      <c r="A21" s="7" t="s">
        <v>94</v>
      </c>
      <c r="B21" s="12"/>
      <c r="C21" s="12"/>
      <c r="D21" s="12"/>
      <c r="E21" s="17"/>
      <c r="F21" s="17"/>
      <c r="G21" s="12"/>
      <c r="H21" s="12"/>
      <c r="I21" s="13"/>
      <c r="J21" s="70"/>
    </row>
    <row r="22" spans="1:10" ht="15" x14ac:dyDescent="0.2">
      <c r="A22" s="247" t="s">
        <v>10</v>
      </c>
      <c r="B22" s="247"/>
      <c r="C22" s="247"/>
      <c r="D22" s="247">
        <v>25</v>
      </c>
      <c r="E22" s="170">
        <f>SUM(F19+1)</f>
        <v>267076</v>
      </c>
      <c r="F22" s="170">
        <f>SUM(E22+D22-1)</f>
        <v>267100</v>
      </c>
      <c r="G22" s="247">
        <v>5</v>
      </c>
      <c r="H22" s="247"/>
      <c r="I22" s="172" t="s">
        <v>152</v>
      </c>
      <c r="J22" s="248">
        <f>MOD(D22,25)</f>
        <v>0</v>
      </c>
    </row>
    <row r="23" spans="1:10" ht="15" x14ac:dyDescent="0.2">
      <c r="A23" s="12"/>
      <c r="B23" s="12"/>
      <c r="C23" s="12"/>
      <c r="D23" s="40"/>
      <c r="E23" s="16"/>
      <c r="F23" s="16"/>
      <c r="G23" s="12"/>
      <c r="H23" s="12"/>
      <c r="I23" s="13"/>
      <c r="J23" s="70"/>
    </row>
    <row r="24" spans="1:10" ht="15.75" x14ac:dyDescent="0.25">
      <c r="A24" s="7" t="s">
        <v>92</v>
      </c>
      <c r="B24" s="12"/>
      <c r="C24" s="12"/>
      <c r="D24" s="12"/>
      <c r="E24" s="16"/>
      <c r="F24" s="16"/>
      <c r="G24" s="12"/>
      <c r="H24" s="12"/>
      <c r="I24" s="13"/>
      <c r="J24" s="70"/>
    </row>
    <row r="25" spans="1:10" ht="15" x14ac:dyDescent="0.2">
      <c r="A25" s="247" t="s">
        <v>7</v>
      </c>
      <c r="B25" s="247"/>
      <c r="C25" s="247"/>
      <c r="D25" s="247">
        <v>25</v>
      </c>
      <c r="E25" s="170">
        <f>SUM(F22+1)</f>
        <v>267101</v>
      </c>
      <c r="F25" s="170">
        <f t="shared" ref="F25:F26" si="5">SUM(E25+D25-1)</f>
        <v>267125</v>
      </c>
      <c r="G25" s="247">
        <v>10</v>
      </c>
      <c r="H25" s="247"/>
      <c r="I25" s="172" t="s">
        <v>151</v>
      </c>
      <c r="J25" s="248">
        <f t="shared" ref="J25:J26" si="6">MOD(D25,25)</f>
        <v>0</v>
      </c>
    </row>
    <row r="26" spans="1:10" ht="15" x14ac:dyDescent="0.2">
      <c r="A26" s="253" t="s">
        <v>96</v>
      </c>
      <c r="B26" s="253"/>
      <c r="C26" s="253"/>
      <c r="D26" s="253">
        <v>25</v>
      </c>
      <c r="E26" s="173">
        <f t="shared" ref="E26" si="7">SUM(F25+1)</f>
        <v>267126</v>
      </c>
      <c r="F26" s="173">
        <f t="shared" si="5"/>
        <v>267150</v>
      </c>
      <c r="G26" s="253">
        <v>10</v>
      </c>
      <c r="H26" s="253"/>
      <c r="I26" s="175" t="s">
        <v>151</v>
      </c>
      <c r="J26" s="257">
        <f t="shared" si="6"/>
        <v>0</v>
      </c>
    </row>
    <row r="27" spans="1:10" ht="15" x14ac:dyDescent="0.2">
      <c r="A27" s="12"/>
      <c r="B27" s="12"/>
      <c r="C27" s="12"/>
      <c r="D27" s="12"/>
      <c r="E27" s="16"/>
      <c r="F27" s="16"/>
      <c r="G27" s="12"/>
      <c r="H27" s="12"/>
      <c r="I27" s="13"/>
      <c r="J27" s="70"/>
    </row>
    <row r="28" spans="1:10" ht="15.75" x14ac:dyDescent="0.25">
      <c r="A28" s="7" t="s">
        <v>95</v>
      </c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" x14ac:dyDescent="0.2">
      <c r="A29" s="247" t="s">
        <v>11</v>
      </c>
      <c r="B29" s="247"/>
      <c r="C29" s="247"/>
      <c r="D29" s="247">
        <v>25</v>
      </c>
      <c r="E29" s="170">
        <f>SUM(F26+1)</f>
        <v>267151</v>
      </c>
      <c r="F29" s="170">
        <f>SUM(E29+D29-1)</f>
        <v>267175</v>
      </c>
      <c r="G29" s="247">
        <v>5</v>
      </c>
      <c r="H29" s="247"/>
      <c r="I29" s="172" t="s">
        <v>153</v>
      </c>
      <c r="J29" s="248">
        <f>MOD(D29,25)</f>
        <v>0</v>
      </c>
    </row>
    <row r="30" spans="1:10" ht="15.75" thickBot="1" x14ac:dyDescent="0.25">
      <c r="A30" s="278" t="s">
        <v>12</v>
      </c>
      <c r="B30" s="278"/>
      <c r="C30" s="278"/>
      <c r="D30" s="278">
        <v>25</v>
      </c>
      <c r="E30" s="188">
        <f>SUM(F29+1)</f>
        <v>267176</v>
      </c>
      <c r="F30" s="188">
        <f>SUM(E30+D30-1)</f>
        <v>267200</v>
      </c>
      <c r="G30" s="278">
        <v>5</v>
      </c>
      <c r="H30" s="278"/>
      <c r="I30" s="190" t="s">
        <v>153</v>
      </c>
      <c r="J30" s="279">
        <f>MOD(D30,25)</f>
        <v>0</v>
      </c>
    </row>
    <row r="31" spans="1:10" ht="15.75" x14ac:dyDescent="0.25">
      <c r="A31" s="74" t="s">
        <v>59</v>
      </c>
      <c r="B31" s="68"/>
      <c r="C31" s="68"/>
      <c r="D31" s="342">
        <f>SUM(D14:D30)</f>
        <v>1400</v>
      </c>
      <c r="E31" s="68"/>
      <c r="F31" s="68"/>
      <c r="G31" s="68"/>
      <c r="H31" s="68"/>
      <c r="I31" s="76"/>
      <c r="J31" s="77"/>
    </row>
    <row r="32" spans="1:10" ht="16.5" thickBot="1" x14ac:dyDescent="0.3">
      <c r="A32" s="32"/>
      <c r="B32" s="17"/>
      <c r="C32" s="17"/>
      <c r="D32" s="7"/>
      <c r="E32" s="17"/>
      <c r="F32" s="17"/>
      <c r="G32" s="17"/>
      <c r="H32" s="17"/>
      <c r="I32" s="20"/>
      <c r="J32" s="70"/>
    </row>
    <row r="33" spans="1:10" ht="16.5" thickBot="1" x14ac:dyDescent="0.3">
      <c r="A33" s="83" t="s">
        <v>323</v>
      </c>
      <c r="B33" s="84"/>
      <c r="C33" s="84"/>
      <c r="D33" s="337">
        <f>D10+D31</f>
        <v>9950</v>
      </c>
      <c r="E33" s="84"/>
      <c r="F33" s="84"/>
      <c r="G33" s="85">
        <f>SUM(G5:G31)</f>
        <v>115</v>
      </c>
      <c r="H33" s="85">
        <f>SUM(H5:H31)</f>
        <v>250</v>
      </c>
      <c r="I33" s="101"/>
      <c r="J33" s="93">
        <f>SUM(J5:J31)</f>
        <v>0</v>
      </c>
    </row>
    <row r="34" spans="1:10" ht="15" x14ac:dyDescent="0.2">
      <c r="A34" s="17"/>
      <c r="B34" s="17"/>
      <c r="C34" s="17"/>
      <c r="D34" s="12"/>
      <c r="E34" s="17"/>
      <c r="F34" s="17"/>
      <c r="G34" s="17"/>
      <c r="H34" s="17"/>
      <c r="I34" s="20"/>
      <c r="J34" s="17"/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 t="s">
        <v>140</v>
      </c>
      <c r="B36" s="17"/>
      <c r="C36" s="17"/>
      <c r="D36" s="24">
        <f>F30-E5+1</f>
        <v>9950</v>
      </c>
      <c r="E36" s="17"/>
      <c r="F36" s="17"/>
      <c r="G36" s="17"/>
      <c r="H36" s="17"/>
      <c r="I36" s="20"/>
      <c r="J36" s="17"/>
    </row>
    <row r="37" spans="1:10" ht="15" x14ac:dyDescent="0.2">
      <c r="A37" s="12"/>
      <c r="B37" s="12"/>
      <c r="C37" s="12"/>
      <c r="D37" s="12"/>
      <c r="E37" s="12"/>
      <c r="F37" s="12"/>
      <c r="G37" s="12"/>
      <c r="H37" s="12"/>
      <c r="I37" s="13"/>
      <c r="J37" s="12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68" priority="1" operator="equal">
      <formula>0</formula>
    </cfRule>
  </conditionalFormatting>
  <conditionalFormatting sqref="D14:D16 D19 D22 D25:D26 D29:D30">
    <cfRule type="cellIs" dxfId="67" priority="3" operator="equal">
      <formula>0</formula>
    </cfRule>
  </conditionalFormatting>
  <conditionalFormatting sqref="G5:H9 G14:H16 G19:H19 G22:H22 G25:H26 G29:H30">
    <cfRule type="cellIs" dxfId="66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0"/>
  <sheetViews>
    <sheetView view="pageLayout" topLeftCell="A2" zoomScaleNormal="100" workbookViewId="0">
      <selection activeCell="H15" sqref="H15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1.4257812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Totals!A24</f>
        <v>830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771</v>
      </c>
      <c r="B5" s="246">
        <v>1048</v>
      </c>
      <c r="C5" s="322">
        <f>SUM(B5*0.65)</f>
        <v>681.2</v>
      </c>
      <c r="D5" s="329">
        <f t="shared" ref="D5:D9" si="0">MROUND(C5, 25)</f>
        <v>675</v>
      </c>
      <c r="E5" s="170">
        <f>SUM('Dist 19'!F30,1)</f>
        <v>267201</v>
      </c>
      <c r="F5" s="170">
        <f t="shared" ref="F5:F9" si="1">SUM(E5+D5-1)</f>
        <v>267875</v>
      </c>
      <c r="G5" s="247">
        <v>10</v>
      </c>
      <c r="H5" s="247"/>
      <c r="I5" s="172" t="s">
        <v>150</v>
      </c>
      <c r="J5" s="248">
        <f t="shared" ref="J5:J9" si="2">MOD(D5,25)</f>
        <v>0</v>
      </c>
    </row>
    <row r="6" spans="1:10" ht="15" x14ac:dyDescent="0.2">
      <c r="A6" s="299" t="s">
        <v>772</v>
      </c>
      <c r="B6" s="251">
        <v>3836</v>
      </c>
      <c r="C6" s="322">
        <f t="shared" ref="C6:C9" si="3">SUM(B6*0.65)</f>
        <v>2493.4</v>
      </c>
      <c r="D6" s="330">
        <f t="shared" si="0"/>
        <v>2500</v>
      </c>
      <c r="E6" s="173">
        <f t="shared" ref="E6:E9" si="4">SUM(F5+1)</f>
        <v>267876</v>
      </c>
      <c r="F6" s="173">
        <f t="shared" si="1"/>
        <v>270375</v>
      </c>
      <c r="G6" s="253">
        <v>10</v>
      </c>
      <c r="H6" s="253"/>
      <c r="I6" s="175" t="s">
        <v>150</v>
      </c>
      <c r="J6" s="257">
        <f t="shared" si="2"/>
        <v>0</v>
      </c>
    </row>
    <row r="7" spans="1:10" ht="15" x14ac:dyDescent="0.2">
      <c r="A7" s="301" t="s">
        <v>773</v>
      </c>
      <c r="B7" s="246">
        <v>3010</v>
      </c>
      <c r="C7" s="322">
        <f t="shared" si="3"/>
        <v>1956.5</v>
      </c>
      <c r="D7" s="329">
        <f t="shared" si="0"/>
        <v>1950</v>
      </c>
      <c r="E7" s="170">
        <f t="shared" si="4"/>
        <v>270376</v>
      </c>
      <c r="F7" s="170">
        <f t="shared" si="1"/>
        <v>272325</v>
      </c>
      <c r="G7" s="247">
        <v>10</v>
      </c>
      <c r="H7" s="247"/>
      <c r="I7" s="172" t="s">
        <v>150</v>
      </c>
      <c r="J7" s="248">
        <f t="shared" si="2"/>
        <v>0</v>
      </c>
    </row>
    <row r="8" spans="1:10" ht="15" x14ac:dyDescent="0.2">
      <c r="A8" s="297" t="s">
        <v>774</v>
      </c>
      <c r="B8" s="271">
        <v>1552</v>
      </c>
      <c r="C8" s="322">
        <f t="shared" si="3"/>
        <v>1008.8000000000001</v>
      </c>
      <c r="D8" s="330">
        <f t="shared" si="0"/>
        <v>1000</v>
      </c>
      <c r="E8" s="173">
        <f t="shared" si="4"/>
        <v>272326</v>
      </c>
      <c r="F8" s="177">
        <f t="shared" si="1"/>
        <v>273325</v>
      </c>
      <c r="G8" s="252">
        <v>10</v>
      </c>
      <c r="H8" s="252"/>
      <c r="I8" s="179" t="s">
        <v>150</v>
      </c>
      <c r="J8" s="254">
        <f t="shared" si="2"/>
        <v>0</v>
      </c>
    </row>
    <row r="9" spans="1:10" ht="15.75" thickBot="1" x14ac:dyDescent="0.25">
      <c r="A9" s="305" t="s">
        <v>775</v>
      </c>
      <c r="B9" s="259">
        <v>4627</v>
      </c>
      <c r="C9" s="323">
        <f t="shared" si="3"/>
        <v>3007.55</v>
      </c>
      <c r="D9" s="335">
        <f t="shared" si="0"/>
        <v>3000</v>
      </c>
      <c r="E9" s="260">
        <f t="shared" si="4"/>
        <v>273326</v>
      </c>
      <c r="F9" s="260">
        <f t="shared" si="1"/>
        <v>276325</v>
      </c>
      <c r="G9" s="258">
        <v>10</v>
      </c>
      <c r="H9" s="258"/>
      <c r="I9" s="261" t="s">
        <v>150</v>
      </c>
      <c r="J9" s="262">
        <f t="shared" si="2"/>
        <v>0</v>
      </c>
    </row>
    <row r="10" spans="1:10" ht="15.75" x14ac:dyDescent="0.25">
      <c r="A10" s="7" t="s">
        <v>26</v>
      </c>
      <c r="B10" s="31">
        <f>SUM(B5:B9)</f>
        <v>14073</v>
      </c>
      <c r="C10" s="31"/>
      <c r="D10" s="28">
        <f>SUM(D5:D9)</f>
        <v>9125</v>
      </c>
      <c r="E10" s="17"/>
      <c r="F10" s="17"/>
      <c r="G10" s="12"/>
      <c r="H10" s="12"/>
      <c r="I10" s="13"/>
      <c r="J10" s="69"/>
    </row>
    <row r="11" spans="1:10" ht="15" x14ac:dyDescent="0.2">
      <c r="A11" s="12"/>
      <c r="B11" s="12"/>
      <c r="C11" s="12"/>
      <c r="D11" s="12"/>
      <c r="E11" s="17"/>
      <c r="F11" s="17"/>
      <c r="G11" s="12"/>
      <c r="H11" s="12"/>
      <c r="I11" s="13"/>
      <c r="J11" s="69"/>
    </row>
    <row r="12" spans="1:10" ht="16.5" thickBot="1" x14ac:dyDescent="0.3">
      <c r="A12" s="29" t="s">
        <v>6</v>
      </c>
      <c r="B12" s="12"/>
      <c r="C12" s="12"/>
      <c r="D12" s="12"/>
      <c r="E12" s="17"/>
      <c r="F12" s="17"/>
      <c r="G12" s="12"/>
      <c r="H12" s="12"/>
      <c r="I12" s="13"/>
      <c r="J12" s="70"/>
    </row>
    <row r="13" spans="1:10" ht="15.75" x14ac:dyDescent="0.25">
      <c r="A13" s="7" t="s">
        <v>93</v>
      </c>
      <c r="B13" s="12"/>
      <c r="C13" s="12"/>
      <c r="D13" s="12"/>
      <c r="E13" s="17"/>
      <c r="F13" s="17"/>
      <c r="G13" s="12"/>
      <c r="H13" s="12"/>
      <c r="I13" s="13"/>
      <c r="J13" s="70"/>
    </row>
    <row r="14" spans="1:10" ht="15" x14ac:dyDescent="0.2">
      <c r="A14" s="247" t="s">
        <v>8</v>
      </c>
      <c r="B14" s="247"/>
      <c r="C14" s="247"/>
      <c r="D14" s="247">
        <v>1000</v>
      </c>
      <c r="E14" s="170">
        <f>SUM(F9+1)</f>
        <v>276326</v>
      </c>
      <c r="F14" s="170">
        <f>SUM(E14+D14-1)</f>
        <v>277325</v>
      </c>
      <c r="G14" s="247">
        <v>15</v>
      </c>
      <c r="H14" s="247">
        <v>250</v>
      </c>
      <c r="I14" s="172" t="s">
        <v>150</v>
      </c>
      <c r="J14" s="248">
        <f>MOD(D14,25)</f>
        <v>0</v>
      </c>
    </row>
    <row r="15" spans="1:10" ht="15" x14ac:dyDescent="0.2">
      <c r="A15" s="253" t="s">
        <v>9</v>
      </c>
      <c r="B15" s="253"/>
      <c r="C15" s="253"/>
      <c r="D15" s="253">
        <v>50</v>
      </c>
      <c r="E15" s="173">
        <f>SUM(F14+1)</f>
        <v>277326</v>
      </c>
      <c r="F15" s="173">
        <f>SUM(E15+D15-1)</f>
        <v>277375</v>
      </c>
      <c r="G15" s="253">
        <v>5</v>
      </c>
      <c r="H15" s="253"/>
      <c r="I15" s="175" t="s">
        <v>150</v>
      </c>
      <c r="J15" s="257">
        <f>MOD(D15,25)</f>
        <v>0</v>
      </c>
    </row>
    <row r="16" spans="1:10" ht="15" x14ac:dyDescent="0.2">
      <c r="A16" s="247" t="s">
        <v>144</v>
      </c>
      <c r="B16" s="247"/>
      <c r="C16" s="247"/>
      <c r="D16" s="247">
        <v>400</v>
      </c>
      <c r="E16" s="170">
        <f>SUM(F15+1)</f>
        <v>277376</v>
      </c>
      <c r="F16" s="170">
        <f>SUM(E16+D16-1)</f>
        <v>277775</v>
      </c>
      <c r="G16" s="247">
        <v>5</v>
      </c>
      <c r="H16" s="247"/>
      <c r="I16" s="172" t="s">
        <v>150</v>
      </c>
      <c r="J16" s="248">
        <f>MOD(D16,25)</f>
        <v>0</v>
      </c>
    </row>
    <row r="17" spans="1:10" ht="15" x14ac:dyDescent="0.2">
      <c r="A17" s="12"/>
      <c r="B17" s="12"/>
      <c r="C17" s="12"/>
      <c r="D17" s="12"/>
      <c r="E17" s="16"/>
      <c r="F17" s="16"/>
      <c r="G17" s="12"/>
      <c r="H17" s="12"/>
      <c r="I17" s="13"/>
      <c r="J17" s="69"/>
    </row>
    <row r="18" spans="1:10" ht="15.75" x14ac:dyDescent="0.25">
      <c r="A18" s="7" t="s">
        <v>444</v>
      </c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" x14ac:dyDescent="0.2">
      <c r="A19" s="247" t="s">
        <v>442</v>
      </c>
      <c r="B19" s="247"/>
      <c r="C19" s="247"/>
      <c r="D19" s="247">
        <v>25</v>
      </c>
      <c r="E19" s="170">
        <f>SUM(F16+1)</f>
        <v>277776</v>
      </c>
      <c r="F19" s="170">
        <f>SUM(E19+D19-1)</f>
        <v>277800</v>
      </c>
      <c r="G19" s="247">
        <v>5</v>
      </c>
      <c r="H19" s="247"/>
      <c r="I19" s="172" t="s">
        <v>443</v>
      </c>
      <c r="J19" s="248">
        <f>MOD(D19,25)</f>
        <v>0</v>
      </c>
    </row>
    <row r="20" spans="1:10" ht="15" x14ac:dyDescent="0.2">
      <c r="A20" s="12"/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.75" x14ac:dyDescent="0.25">
      <c r="A21" s="7" t="s">
        <v>94</v>
      </c>
      <c r="B21" s="12"/>
      <c r="C21" s="12"/>
      <c r="D21" s="12"/>
      <c r="E21" s="17"/>
      <c r="F21" s="17"/>
      <c r="G21" s="12"/>
      <c r="H21" s="12"/>
      <c r="I21" s="13"/>
      <c r="J21" s="70"/>
    </row>
    <row r="22" spans="1:10" ht="15" x14ac:dyDescent="0.2">
      <c r="A22" s="247" t="s">
        <v>10</v>
      </c>
      <c r="B22" s="247"/>
      <c r="C22" s="247"/>
      <c r="D22" s="247">
        <v>25</v>
      </c>
      <c r="E22" s="170">
        <f>SUM(F19+1)</f>
        <v>277801</v>
      </c>
      <c r="F22" s="170">
        <f>SUM(E22+D22-1)</f>
        <v>277825</v>
      </c>
      <c r="G22" s="247">
        <v>5</v>
      </c>
      <c r="H22" s="247"/>
      <c r="I22" s="172" t="s">
        <v>152</v>
      </c>
      <c r="J22" s="248">
        <f>MOD(D22,25)</f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70"/>
    </row>
    <row r="24" spans="1:10" ht="15.75" x14ac:dyDescent="0.25">
      <c r="A24" s="7" t="s">
        <v>92</v>
      </c>
      <c r="B24" s="12"/>
      <c r="C24" s="12"/>
      <c r="D24" s="12"/>
      <c r="E24" s="16"/>
      <c r="F24" s="16"/>
      <c r="G24" s="12"/>
      <c r="H24" s="12"/>
      <c r="I24" s="13"/>
      <c r="J24" s="70"/>
    </row>
    <row r="25" spans="1:10" ht="15" x14ac:dyDescent="0.2">
      <c r="A25" s="247" t="s">
        <v>7</v>
      </c>
      <c r="B25" s="247"/>
      <c r="C25" s="247"/>
      <c r="D25" s="247">
        <v>50</v>
      </c>
      <c r="E25" s="170">
        <f>SUM(F22+1)</f>
        <v>277826</v>
      </c>
      <c r="F25" s="170">
        <f t="shared" ref="F25:F30" si="5">SUM(E25+D25-1)</f>
        <v>277875</v>
      </c>
      <c r="G25" s="247">
        <v>10</v>
      </c>
      <c r="H25" s="247"/>
      <c r="I25" s="172" t="s">
        <v>151</v>
      </c>
      <c r="J25" s="248">
        <f t="shared" ref="J25:J26" si="6">MOD(D25,25)</f>
        <v>0</v>
      </c>
    </row>
    <row r="26" spans="1:10" ht="15" x14ac:dyDescent="0.2">
      <c r="A26" s="253" t="s">
        <v>96</v>
      </c>
      <c r="B26" s="253"/>
      <c r="C26" s="253"/>
      <c r="D26" s="253">
        <v>50</v>
      </c>
      <c r="E26" s="173">
        <f t="shared" ref="E26" si="7">SUM(F25+1)</f>
        <v>277876</v>
      </c>
      <c r="F26" s="173">
        <f t="shared" si="5"/>
        <v>277925</v>
      </c>
      <c r="G26" s="253">
        <v>10</v>
      </c>
      <c r="H26" s="253"/>
      <c r="I26" s="175" t="s">
        <v>151</v>
      </c>
      <c r="J26" s="257">
        <f t="shared" si="6"/>
        <v>0</v>
      </c>
    </row>
    <row r="27" spans="1:10" ht="15" x14ac:dyDescent="0.2">
      <c r="A27" s="12"/>
      <c r="B27" s="12"/>
      <c r="C27" s="12"/>
      <c r="D27" s="12"/>
      <c r="E27" s="17"/>
      <c r="F27" s="17"/>
      <c r="G27" s="12"/>
      <c r="H27" s="12"/>
      <c r="I27" s="13"/>
      <c r="J27" s="70"/>
    </row>
    <row r="28" spans="1:10" ht="15.75" x14ac:dyDescent="0.25">
      <c r="A28" s="7" t="s">
        <v>95</v>
      </c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" x14ac:dyDescent="0.2">
      <c r="A29" s="247" t="s">
        <v>11</v>
      </c>
      <c r="B29" s="247"/>
      <c r="C29" s="247"/>
      <c r="D29" s="247">
        <v>25</v>
      </c>
      <c r="E29" s="170">
        <f>SUM(F26+1)</f>
        <v>277926</v>
      </c>
      <c r="F29" s="170">
        <f t="shared" si="5"/>
        <v>277950</v>
      </c>
      <c r="G29" s="247">
        <v>5</v>
      </c>
      <c r="H29" s="247"/>
      <c r="I29" s="172" t="s">
        <v>153</v>
      </c>
      <c r="J29" s="248">
        <f>MOD(D29,25)</f>
        <v>0</v>
      </c>
    </row>
    <row r="30" spans="1:10" ht="15.75" thickBot="1" x14ac:dyDescent="0.25">
      <c r="A30" s="278" t="s">
        <v>12</v>
      </c>
      <c r="B30" s="278"/>
      <c r="C30" s="278"/>
      <c r="D30" s="278">
        <v>25</v>
      </c>
      <c r="E30" s="188">
        <f>SUM(F29+1)</f>
        <v>277951</v>
      </c>
      <c r="F30" s="188">
        <f t="shared" si="5"/>
        <v>277975</v>
      </c>
      <c r="G30" s="278">
        <v>5</v>
      </c>
      <c r="H30" s="278"/>
      <c r="I30" s="190" t="s">
        <v>153</v>
      </c>
      <c r="J30" s="279">
        <f>MOD(D30,25)</f>
        <v>0</v>
      </c>
    </row>
    <row r="31" spans="1:10" ht="15.75" x14ac:dyDescent="0.25">
      <c r="A31" s="74" t="s">
        <v>60</v>
      </c>
      <c r="B31" s="68"/>
      <c r="C31" s="68"/>
      <c r="D31" s="342">
        <f>SUM(D14:D30)</f>
        <v>1650</v>
      </c>
      <c r="E31" s="68"/>
      <c r="F31" s="68"/>
      <c r="G31" s="68"/>
      <c r="H31" s="68"/>
      <c r="I31" s="76"/>
      <c r="J31" s="77"/>
    </row>
    <row r="32" spans="1:10" ht="16.5" thickBot="1" x14ac:dyDescent="0.3">
      <c r="A32" s="32"/>
      <c r="B32" s="17"/>
      <c r="C32" s="17"/>
      <c r="D32" s="7"/>
      <c r="E32" s="17"/>
      <c r="F32" s="17"/>
      <c r="G32" s="17"/>
      <c r="H32" s="17"/>
      <c r="I32" s="20"/>
      <c r="J32" s="70"/>
    </row>
    <row r="33" spans="1:10" ht="16.5" thickBot="1" x14ac:dyDescent="0.3">
      <c r="A33" s="83" t="s">
        <v>324</v>
      </c>
      <c r="B33" s="84"/>
      <c r="C33" s="84"/>
      <c r="D33" s="337">
        <f>D10+D31</f>
        <v>10775</v>
      </c>
      <c r="E33" s="84"/>
      <c r="F33" s="84"/>
      <c r="G33" s="85">
        <f>SUM(G5:G30)</f>
        <v>115</v>
      </c>
      <c r="H33" s="85">
        <f>SUM(H5:H30)</f>
        <v>250</v>
      </c>
      <c r="I33" s="101"/>
      <c r="J33" s="93">
        <f>SUM(J5:J30)</f>
        <v>0</v>
      </c>
    </row>
    <row r="34" spans="1:10" ht="15" x14ac:dyDescent="0.2">
      <c r="A34" s="17"/>
      <c r="B34" s="17"/>
      <c r="C34" s="17"/>
      <c r="D34" s="12"/>
      <c r="E34" s="17"/>
      <c r="F34" s="17"/>
      <c r="G34" s="17"/>
      <c r="H34" s="17"/>
      <c r="I34" s="20"/>
      <c r="J34" s="17"/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 t="s">
        <v>140</v>
      </c>
      <c r="B36" s="17"/>
      <c r="C36" s="17"/>
      <c r="D36" s="24">
        <f>F30-E5+1</f>
        <v>10775</v>
      </c>
      <c r="E36" s="17"/>
      <c r="F36" s="17"/>
      <c r="G36" s="17"/>
      <c r="H36" s="17"/>
      <c r="I36" s="20"/>
      <c r="J36" s="17"/>
    </row>
    <row r="37" spans="1:10" ht="15" x14ac:dyDescent="0.2">
      <c r="A37" s="12"/>
      <c r="B37" s="12"/>
      <c r="C37" s="12"/>
      <c r="D37" s="12"/>
      <c r="E37" s="12"/>
      <c r="F37" s="12"/>
      <c r="G37" s="12"/>
      <c r="H37" s="12"/>
      <c r="I37" s="13"/>
      <c r="J37" s="12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x14ac:dyDescent="0.2">
      <c r="A39" s="62"/>
    </row>
    <row r="40" spans="1:10" x14ac:dyDescent="0.2">
      <c r="A40" s="62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65" priority="1" operator="equal">
      <formula>0</formula>
    </cfRule>
  </conditionalFormatting>
  <conditionalFormatting sqref="D14:D16 D19 D22 D25:D26 D29:D30">
    <cfRule type="cellIs" dxfId="64" priority="3" operator="equal">
      <formula>0</formula>
    </cfRule>
  </conditionalFormatting>
  <conditionalFormatting sqref="G5:H9 G14:H16 G19:H19 G22:H22 G25:H26 G29:H30">
    <cfRule type="cellIs" dxfId="63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44"/>
  <sheetViews>
    <sheetView view="pageLayout" topLeftCell="A4" zoomScaleNormal="75" workbookViewId="0">
      <selection activeCell="H15" sqref="H15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4.570312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Totals!A25</f>
        <v>831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68" t="s">
        <v>652</v>
      </c>
      <c r="B5" s="246">
        <v>2220</v>
      </c>
      <c r="C5" s="322">
        <f>SUM(B5*0.65)</f>
        <v>1443</v>
      </c>
      <c r="D5" s="329">
        <f>MROUND(C5, 25)</f>
        <v>1450</v>
      </c>
      <c r="E5" s="170">
        <f>SUM('Dist 20'!F30,1)</f>
        <v>277976</v>
      </c>
      <c r="F5" s="170">
        <f t="shared" ref="F5:F9" si="0">SUM(E5+D5-1)</f>
        <v>279425</v>
      </c>
      <c r="G5" s="247">
        <v>10</v>
      </c>
      <c r="H5" s="247"/>
      <c r="I5" s="172" t="s">
        <v>150</v>
      </c>
      <c r="J5" s="248">
        <f t="shared" ref="J5:J9" si="1">MOD(D5,25)</f>
        <v>0</v>
      </c>
    </row>
    <row r="6" spans="1:10" ht="15" x14ac:dyDescent="0.2">
      <c r="A6" s="276" t="s">
        <v>653</v>
      </c>
      <c r="B6" s="251">
        <v>2961</v>
      </c>
      <c r="C6" s="322">
        <f t="shared" ref="C6:C9" si="2">SUM(B6*0.65)</f>
        <v>1924.65</v>
      </c>
      <c r="D6" s="330">
        <f t="shared" ref="D6:D9" si="3">MROUND(C6, 25)</f>
        <v>1925</v>
      </c>
      <c r="E6" s="173">
        <f t="shared" ref="E6:E9" si="4">SUM(F5+1)</f>
        <v>279426</v>
      </c>
      <c r="F6" s="173">
        <f t="shared" si="0"/>
        <v>281350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ht="15" x14ac:dyDescent="0.2">
      <c r="A7" s="268" t="s">
        <v>654</v>
      </c>
      <c r="B7" s="246">
        <v>4086</v>
      </c>
      <c r="C7" s="322">
        <f t="shared" si="2"/>
        <v>2655.9</v>
      </c>
      <c r="D7" s="329">
        <f t="shared" si="3"/>
        <v>2650</v>
      </c>
      <c r="E7" s="170">
        <f t="shared" si="4"/>
        <v>281351</v>
      </c>
      <c r="F7" s="170">
        <f t="shared" si="0"/>
        <v>284000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" x14ac:dyDescent="0.2">
      <c r="A8" s="249" t="s">
        <v>655</v>
      </c>
      <c r="B8" s="251">
        <v>2631</v>
      </c>
      <c r="C8" s="322">
        <f t="shared" si="2"/>
        <v>1710.15</v>
      </c>
      <c r="D8" s="330">
        <f t="shared" si="3"/>
        <v>1700</v>
      </c>
      <c r="E8" s="177">
        <f t="shared" si="4"/>
        <v>284001</v>
      </c>
      <c r="F8" s="173">
        <f t="shared" si="0"/>
        <v>285700</v>
      </c>
      <c r="G8" s="253">
        <v>10</v>
      </c>
      <c r="H8" s="253"/>
      <c r="I8" s="175" t="s">
        <v>150</v>
      </c>
      <c r="J8" s="257">
        <f t="shared" si="1"/>
        <v>0</v>
      </c>
    </row>
    <row r="9" spans="1:10" ht="15.75" thickBot="1" x14ac:dyDescent="0.25">
      <c r="A9" s="286" t="s">
        <v>656</v>
      </c>
      <c r="B9" s="259">
        <v>3655</v>
      </c>
      <c r="C9" s="323">
        <f t="shared" si="2"/>
        <v>2375.75</v>
      </c>
      <c r="D9" s="335">
        <f t="shared" si="3"/>
        <v>2375</v>
      </c>
      <c r="E9" s="260">
        <f t="shared" si="4"/>
        <v>285701</v>
      </c>
      <c r="F9" s="260">
        <f t="shared" si="0"/>
        <v>288075</v>
      </c>
      <c r="G9" s="258">
        <v>10</v>
      </c>
      <c r="H9" s="258"/>
      <c r="I9" s="261" t="s">
        <v>150</v>
      </c>
      <c r="J9" s="262">
        <f t="shared" si="1"/>
        <v>0</v>
      </c>
    </row>
    <row r="10" spans="1:10" ht="15.75" x14ac:dyDescent="0.25">
      <c r="A10" s="7" t="s">
        <v>27</v>
      </c>
      <c r="B10" s="31">
        <f>SUM(B5:B9)</f>
        <v>15553</v>
      </c>
      <c r="C10" s="31"/>
      <c r="D10" s="28">
        <f>SUM(D5:D9)</f>
        <v>10100</v>
      </c>
      <c r="E10" s="17"/>
      <c r="F10" s="17"/>
      <c r="G10" s="12"/>
      <c r="H10" s="12"/>
      <c r="I10" s="13"/>
      <c r="J10" s="69"/>
    </row>
    <row r="11" spans="1:10" ht="15" x14ac:dyDescent="0.2">
      <c r="A11" s="12"/>
      <c r="B11" s="12"/>
      <c r="C11" s="12"/>
      <c r="D11" s="12"/>
      <c r="E11" s="17"/>
      <c r="F11" s="17"/>
      <c r="G11" s="12"/>
      <c r="H11" s="12"/>
      <c r="I11" s="13"/>
      <c r="J11" s="69"/>
    </row>
    <row r="12" spans="1:10" ht="16.5" thickBot="1" x14ac:dyDescent="0.3">
      <c r="A12" s="29" t="s">
        <v>6</v>
      </c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5.75" x14ac:dyDescent="0.25">
      <c r="A13" s="7" t="s">
        <v>93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" x14ac:dyDescent="0.2">
      <c r="A14" s="247" t="s">
        <v>8</v>
      </c>
      <c r="B14" s="247"/>
      <c r="C14" s="247"/>
      <c r="D14" s="247">
        <v>1100</v>
      </c>
      <c r="E14" s="170">
        <f>SUM(F9+1)</f>
        <v>288076</v>
      </c>
      <c r="F14" s="170">
        <f>SUM(E14+D14-1)</f>
        <v>289175</v>
      </c>
      <c r="G14" s="247">
        <v>15</v>
      </c>
      <c r="H14" s="247">
        <v>250</v>
      </c>
      <c r="I14" s="172" t="s">
        <v>150</v>
      </c>
      <c r="J14" s="248">
        <f>MOD(D16,25)</f>
        <v>0</v>
      </c>
    </row>
    <row r="15" spans="1:10" ht="15" x14ac:dyDescent="0.2">
      <c r="A15" s="253" t="s">
        <v>9</v>
      </c>
      <c r="B15" s="253"/>
      <c r="C15" s="253"/>
      <c r="D15" s="12">
        <v>50</v>
      </c>
      <c r="E15" s="173">
        <f>SUM(F14+1)</f>
        <v>289176</v>
      </c>
      <c r="F15" s="177">
        <f t="shared" ref="F15:F16" si="5">SUM(E15+D15-1)</f>
        <v>289225</v>
      </c>
      <c r="G15" s="12">
        <v>5</v>
      </c>
      <c r="H15" s="253"/>
      <c r="I15" s="175" t="s">
        <v>150</v>
      </c>
      <c r="J15" s="254">
        <f t="shared" ref="J15:J16" si="6">MOD(D17,25)</f>
        <v>0</v>
      </c>
    </row>
    <row r="16" spans="1:10" ht="15" x14ac:dyDescent="0.2">
      <c r="A16" s="247" t="s">
        <v>145</v>
      </c>
      <c r="B16" s="247"/>
      <c r="C16" s="247"/>
      <c r="D16" s="247">
        <v>400</v>
      </c>
      <c r="E16" s="170">
        <f>SUM(F15+1)</f>
        <v>289226</v>
      </c>
      <c r="F16" s="170">
        <f t="shared" si="5"/>
        <v>289625</v>
      </c>
      <c r="G16" s="247">
        <v>5</v>
      </c>
      <c r="H16" s="247"/>
      <c r="I16" s="172" t="s">
        <v>150</v>
      </c>
      <c r="J16" s="248">
        <f t="shared" si="6"/>
        <v>0</v>
      </c>
    </row>
    <row r="17" spans="1:10" ht="15" x14ac:dyDescent="0.2">
      <c r="A17" s="12"/>
      <c r="B17" s="12"/>
      <c r="C17" s="12"/>
      <c r="D17" s="12"/>
      <c r="E17" s="16"/>
      <c r="F17" s="16"/>
      <c r="G17" s="12"/>
      <c r="H17" s="12"/>
      <c r="I17" s="13"/>
      <c r="J17" s="69"/>
    </row>
    <row r="18" spans="1:10" ht="15.75" x14ac:dyDescent="0.25">
      <c r="A18" s="7" t="s">
        <v>444</v>
      </c>
      <c r="B18" s="12"/>
      <c r="C18" s="12"/>
      <c r="D18" s="12"/>
      <c r="E18" s="16"/>
      <c r="F18" s="16"/>
      <c r="G18" s="12"/>
      <c r="H18" s="12"/>
      <c r="I18" s="13"/>
      <c r="J18" s="69"/>
    </row>
    <row r="19" spans="1:10" ht="15" x14ac:dyDescent="0.2">
      <c r="A19" s="247" t="s">
        <v>442</v>
      </c>
      <c r="B19" s="247"/>
      <c r="C19" s="247"/>
      <c r="D19" s="247">
        <v>25</v>
      </c>
      <c r="E19" s="170">
        <f>SUM(F16+1)</f>
        <v>289626</v>
      </c>
      <c r="F19" s="170">
        <f>SUM(E19+D19-1)</f>
        <v>289650</v>
      </c>
      <c r="G19" s="247">
        <v>5</v>
      </c>
      <c r="H19" s="247"/>
      <c r="I19" s="172" t="s">
        <v>443</v>
      </c>
      <c r="J19" s="248">
        <f>MOD(D19,25)</f>
        <v>0</v>
      </c>
    </row>
    <row r="20" spans="1:10" ht="15" x14ac:dyDescent="0.2">
      <c r="A20" s="12"/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.75" x14ac:dyDescent="0.25">
      <c r="A21" s="7" t="s">
        <v>94</v>
      </c>
      <c r="B21" s="12"/>
      <c r="C21" s="12"/>
      <c r="D21" s="12"/>
      <c r="E21" s="17"/>
      <c r="F21" s="17"/>
      <c r="G21" s="12"/>
      <c r="H21" s="12"/>
      <c r="I21" s="13"/>
      <c r="J21" s="70"/>
    </row>
    <row r="22" spans="1:10" ht="15" x14ac:dyDescent="0.2">
      <c r="A22" s="247" t="s">
        <v>10</v>
      </c>
      <c r="B22" s="247"/>
      <c r="C22" s="247"/>
      <c r="D22" s="247">
        <v>25</v>
      </c>
      <c r="E22" s="170">
        <f>SUM(F19+1)</f>
        <v>289651</v>
      </c>
      <c r="F22" s="170">
        <f>SUM(E22+D22-1)</f>
        <v>289675</v>
      </c>
      <c r="G22" s="247">
        <v>5</v>
      </c>
      <c r="H22" s="247"/>
      <c r="I22" s="172" t="s">
        <v>152</v>
      </c>
      <c r="J22" s="248">
        <f>MOD(D22,25)</f>
        <v>0</v>
      </c>
    </row>
    <row r="23" spans="1:10" ht="15" x14ac:dyDescent="0.2">
      <c r="A23" s="12"/>
      <c r="B23" s="12"/>
      <c r="C23" s="12"/>
      <c r="D23" s="12"/>
      <c r="E23" s="16"/>
      <c r="F23" s="16"/>
      <c r="G23" s="12"/>
      <c r="H23" s="12"/>
      <c r="I23" s="13"/>
      <c r="J23" s="70"/>
    </row>
    <row r="24" spans="1:10" ht="15.75" x14ac:dyDescent="0.25">
      <c r="A24" s="7" t="s">
        <v>92</v>
      </c>
      <c r="B24" s="12"/>
      <c r="C24" s="12"/>
      <c r="D24" s="12"/>
      <c r="E24" s="17"/>
      <c r="F24" s="17"/>
      <c r="G24" s="12"/>
      <c r="H24" s="12"/>
      <c r="I24" s="13"/>
      <c r="J24" s="70"/>
    </row>
    <row r="25" spans="1:10" ht="15" x14ac:dyDescent="0.2">
      <c r="A25" s="247" t="s">
        <v>7</v>
      </c>
      <c r="B25" s="247"/>
      <c r="C25" s="247"/>
      <c r="D25" s="247">
        <v>25</v>
      </c>
      <c r="E25" s="170">
        <f>SUM(F22+1)</f>
        <v>289676</v>
      </c>
      <c r="F25" s="170">
        <f t="shared" ref="F25:F30" si="7">SUM(E25+D25-1)</f>
        <v>289700</v>
      </c>
      <c r="G25" s="247">
        <v>10</v>
      </c>
      <c r="H25" s="247"/>
      <c r="I25" s="172" t="s">
        <v>151</v>
      </c>
      <c r="J25" s="248">
        <f t="shared" ref="J25:J26" si="8">MOD(D25,25)</f>
        <v>0</v>
      </c>
    </row>
    <row r="26" spans="1:10" ht="15" x14ac:dyDescent="0.2">
      <c r="A26" s="253" t="s">
        <v>96</v>
      </c>
      <c r="B26" s="253"/>
      <c r="C26" s="253"/>
      <c r="D26" s="253">
        <v>25</v>
      </c>
      <c r="E26" s="173">
        <f t="shared" ref="E26" si="9">SUM(F25+1)</f>
        <v>289701</v>
      </c>
      <c r="F26" s="173">
        <f t="shared" si="7"/>
        <v>289725</v>
      </c>
      <c r="G26" s="253">
        <v>10</v>
      </c>
      <c r="H26" s="253"/>
      <c r="I26" s="175" t="s">
        <v>151</v>
      </c>
      <c r="J26" s="257">
        <f t="shared" si="8"/>
        <v>0</v>
      </c>
    </row>
    <row r="27" spans="1:10" ht="15" x14ac:dyDescent="0.2">
      <c r="A27" s="12"/>
      <c r="B27" s="12"/>
      <c r="C27" s="12"/>
      <c r="D27" s="12"/>
      <c r="E27" s="16"/>
      <c r="F27" s="16"/>
      <c r="G27" s="12"/>
      <c r="H27" s="12"/>
      <c r="I27" s="13"/>
      <c r="J27" s="70"/>
    </row>
    <row r="28" spans="1:10" ht="15.75" x14ac:dyDescent="0.25">
      <c r="A28" s="7" t="s">
        <v>95</v>
      </c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" x14ac:dyDescent="0.2">
      <c r="A29" s="247" t="s">
        <v>11</v>
      </c>
      <c r="B29" s="247"/>
      <c r="C29" s="247"/>
      <c r="D29" s="247">
        <v>25</v>
      </c>
      <c r="E29" s="170">
        <f>SUM(F26+1)</f>
        <v>289726</v>
      </c>
      <c r="F29" s="170">
        <f t="shared" si="7"/>
        <v>289750</v>
      </c>
      <c r="G29" s="247">
        <v>5</v>
      </c>
      <c r="H29" s="247"/>
      <c r="I29" s="172" t="s">
        <v>153</v>
      </c>
      <c r="J29" s="248">
        <f>MOD(D29,25)</f>
        <v>0</v>
      </c>
    </row>
    <row r="30" spans="1:10" ht="15.75" thickBot="1" x14ac:dyDescent="0.25">
      <c r="A30" s="278" t="s">
        <v>12</v>
      </c>
      <c r="B30" s="278"/>
      <c r="C30" s="278"/>
      <c r="D30" s="278">
        <v>50</v>
      </c>
      <c r="E30" s="188">
        <f>SUM(F29+1)</f>
        <v>289751</v>
      </c>
      <c r="F30" s="188">
        <f t="shared" si="7"/>
        <v>289800</v>
      </c>
      <c r="G30" s="278">
        <v>5</v>
      </c>
      <c r="H30" s="278"/>
      <c r="I30" s="190" t="s">
        <v>153</v>
      </c>
      <c r="J30" s="279">
        <f>MOD(D30,25)</f>
        <v>0</v>
      </c>
    </row>
    <row r="31" spans="1:10" ht="15.75" x14ac:dyDescent="0.25">
      <c r="A31" s="74" t="s">
        <v>61</v>
      </c>
      <c r="B31" s="68"/>
      <c r="C31" s="68"/>
      <c r="D31" s="336">
        <f>SUM(D13:D30)</f>
        <v>1725</v>
      </c>
      <c r="E31" s="68"/>
      <c r="F31" s="68"/>
      <c r="G31" s="68"/>
      <c r="H31" s="68"/>
      <c r="I31" s="76"/>
      <c r="J31" s="77"/>
    </row>
    <row r="32" spans="1:10" ht="16.5" thickBot="1" x14ac:dyDescent="0.3">
      <c r="A32" s="32"/>
      <c r="B32" s="17"/>
      <c r="C32" s="17"/>
      <c r="D32" s="28"/>
      <c r="E32" s="17"/>
      <c r="F32" s="17"/>
      <c r="G32" s="17"/>
      <c r="H32" s="17"/>
      <c r="I32" s="20"/>
      <c r="J32" s="70"/>
    </row>
    <row r="33" spans="1:10" ht="16.5" thickBot="1" x14ac:dyDescent="0.3">
      <c r="A33" s="83" t="s">
        <v>325</v>
      </c>
      <c r="B33" s="84"/>
      <c r="C33" s="84"/>
      <c r="D33" s="337">
        <f>D10+D31</f>
        <v>11825</v>
      </c>
      <c r="E33" s="84"/>
      <c r="F33" s="84"/>
      <c r="G33" s="85">
        <f>SUM(G5:G30)</f>
        <v>115</v>
      </c>
      <c r="H33" s="85">
        <f>SUM(H5:H30)</f>
        <v>250</v>
      </c>
      <c r="I33" s="101"/>
      <c r="J33" s="93">
        <f>SUM(J5:J30)</f>
        <v>0</v>
      </c>
    </row>
    <row r="34" spans="1:10" ht="15" x14ac:dyDescent="0.2">
      <c r="A34" s="17"/>
      <c r="B34" s="17"/>
      <c r="C34" s="17"/>
      <c r="D34" s="12"/>
      <c r="E34" s="17"/>
      <c r="F34" s="17"/>
      <c r="G34" s="17"/>
      <c r="H34" s="17"/>
      <c r="I34" s="20"/>
      <c r="J34" s="17"/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 t="s">
        <v>140</v>
      </c>
      <c r="B36" s="17"/>
      <c r="C36" s="17"/>
      <c r="D36" s="24">
        <f>F30-E5+1</f>
        <v>11825</v>
      </c>
      <c r="E36" s="17"/>
      <c r="F36" s="17"/>
      <c r="G36" s="17"/>
      <c r="H36" s="17"/>
      <c r="I36" s="20"/>
      <c r="J36" s="17"/>
    </row>
    <row r="37" spans="1:10" ht="15" x14ac:dyDescent="0.2">
      <c r="A37" s="12"/>
      <c r="B37" s="12"/>
      <c r="C37" s="12"/>
      <c r="D37" s="12"/>
      <c r="E37" s="12"/>
      <c r="F37" s="12"/>
      <c r="G37" s="12"/>
      <c r="H37" s="12"/>
      <c r="I37" s="13"/>
      <c r="J37" s="12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12"/>
      <c r="B44" s="12"/>
      <c r="C44" s="12"/>
      <c r="D44" s="12"/>
      <c r="E44" s="12"/>
      <c r="F44" s="12"/>
      <c r="G44" s="12"/>
      <c r="H44" s="12"/>
      <c r="I44" s="13"/>
      <c r="J44" s="12"/>
    </row>
  </sheetData>
  <sheetProtection sheet="1" selectLockedCells="1"/>
  <mergeCells count="2">
    <mergeCell ref="E3:F3"/>
    <mergeCell ref="H1:I1"/>
  </mergeCells>
  <phoneticPr fontId="0" type="noConversion"/>
  <conditionalFormatting sqref="D5:D9 G14:H14 H15 D16 G16:H16">
    <cfRule type="cellIs" dxfId="62" priority="1" operator="equal">
      <formula>0</formula>
    </cfRule>
  </conditionalFormatting>
  <conditionalFormatting sqref="D19 D22 D25:D26 D29:D30">
    <cfRule type="cellIs" dxfId="61" priority="3" operator="equal">
      <formula>0</formula>
    </cfRule>
  </conditionalFormatting>
  <conditionalFormatting sqref="G5:H9 G19:H19 G22:H22 G25:H26 G29:H30">
    <cfRule type="cellIs" dxfId="60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5"/>
  <sheetViews>
    <sheetView view="pageLayout" topLeftCell="A3" zoomScaleNormal="75" workbookViewId="0">
      <selection activeCell="H14" sqref="H14"/>
    </sheetView>
  </sheetViews>
  <sheetFormatPr defaultColWidth="9.140625" defaultRowHeight="15" x14ac:dyDescent="0.2"/>
  <cols>
    <col min="1" max="1" width="41.42578125" style="12" customWidth="1"/>
    <col min="2" max="2" width="11" style="12" customWidth="1"/>
    <col min="3" max="3" width="4.42578125" style="12" hidden="1" customWidth="1"/>
    <col min="4" max="4" width="9" style="12" bestFit="1" customWidth="1"/>
    <col min="5" max="7" width="9.28515625" style="12" bestFit="1" customWidth="1"/>
    <col min="8" max="8" width="11.5703125" style="12" bestFit="1" customWidth="1"/>
    <col min="9" max="9" width="10.28515625" style="13" bestFit="1" customWidth="1"/>
    <col min="10" max="10" width="13.28515625" style="12" bestFit="1" customWidth="1"/>
    <col min="11" max="16384" width="9.140625" style="12"/>
  </cols>
  <sheetData>
    <row r="1" spans="1:10" ht="16.5" thickBot="1" x14ac:dyDescent="0.3">
      <c r="H1" s="370" t="s">
        <v>450</v>
      </c>
      <c r="I1" s="371"/>
      <c r="J1" s="327">
        <f>Totals!A26</f>
        <v>832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68" t="s">
        <v>657</v>
      </c>
      <c r="B5" s="246">
        <v>3697</v>
      </c>
      <c r="C5" s="322">
        <f>SUM(B5*0.65)</f>
        <v>2403.0500000000002</v>
      </c>
      <c r="D5" s="329">
        <f>MROUND(C5, 25)</f>
        <v>2400</v>
      </c>
      <c r="E5" s="170">
        <f>SUM('Dist 21'!F30,1)</f>
        <v>289801</v>
      </c>
      <c r="F5" s="170">
        <f t="shared" ref="F5:F8" si="0">SUM(E5+D5-1)</f>
        <v>292200</v>
      </c>
      <c r="G5" s="247">
        <v>10</v>
      </c>
      <c r="H5" s="247"/>
      <c r="I5" s="172" t="s">
        <v>150</v>
      </c>
      <c r="J5" s="248">
        <f t="shared" ref="J5:J8" si="1">MOD(D5,25)</f>
        <v>0</v>
      </c>
    </row>
    <row r="6" spans="1:10" x14ac:dyDescent="0.2">
      <c r="A6" s="249" t="s">
        <v>658</v>
      </c>
      <c r="B6" s="251">
        <v>3896</v>
      </c>
      <c r="C6" s="322">
        <f t="shared" ref="C6:C8" si="2">SUM(B6*0.65)</f>
        <v>2532.4</v>
      </c>
      <c r="D6" s="330">
        <f t="shared" ref="D6:D8" si="3">MROUND(C6, 25)</f>
        <v>2525</v>
      </c>
      <c r="E6" s="173">
        <f t="shared" ref="E6:E8" si="4">SUM(F5+1)</f>
        <v>292201</v>
      </c>
      <c r="F6" s="173">
        <f t="shared" si="0"/>
        <v>294725</v>
      </c>
      <c r="G6" s="253">
        <v>10</v>
      </c>
      <c r="H6" s="253"/>
      <c r="I6" s="175" t="s">
        <v>150</v>
      </c>
      <c r="J6" s="257">
        <f t="shared" si="1"/>
        <v>0</v>
      </c>
    </row>
    <row r="7" spans="1:10" x14ac:dyDescent="0.2">
      <c r="A7" s="268" t="s">
        <v>659</v>
      </c>
      <c r="B7" s="246">
        <v>3903</v>
      </c>
      <c r="C7" s="322">
        <f t="shared" si="2"/>
        <v>2536.9500000000003</v>
      </c>
      <c r="D7" s="329">
        <f t="shared" si="3"/>
        <v>2525</v>
      </c>
      <c r="E7" s="170">
        <f t="shared" si="4"/>
        <v>294726</v>
      </c>
      <c r="F7" s="170">
        <f t="shared" si="0"/>
        <v>297250</v>
      </c>
      <c r="G7" s="247">
        <v>10</v>
      </c>
      <c r="H7" s="247"/>
      <c r="I7" s="172" t="s">
        <v>150</v>
      </c>
      <c r="J7" s="248">
        <f t="shared" si="1"/>
        <v>0</v>
      </c>
    </row>
    <row r="8" spans="1:10" ht="15.75" thickBot="1" x14ac:dyDescent="0.25">
      <c r="A8" s="272" t="s">
        <v>660</v>
      </c>
      <c r="B8" s="281">
        <v>2763</v>
      </c>
      <c r="C8" s="323">
        <f t="shared" si="2"/>
        <v>1795.95</v>
      </c>
      <c r="D8" s="331">
        <f t="shared" si="3"/>
        <v>1800</v>
      </c>
      <c r="E8" s="188">
        <f t="shared" si="4"/>
        <v>297251</v>
      </c>
      <c r="F8" s="188">
        <f t="shared" si="0"/>
        <v>299050</v>
      </c>
      <c r="G8" s="278">
        <v>10</v>
      </c>
      <c r="H8" s="278"/>
      <c r="I8" s="190" t="s">
        <v>150</v>
      </c>
      <c r="J8" s="279">
        <f t="shared" si="1"/>
        <v>0</v>
      </c>
    </row>
    <row r="9" spans="1:10" ht="15.75" x14ac:dyDescent="0.25">
      <c r="A9" s="7" t="s">
        <v>28</v>
      </c>
      <c r="B9" s="31">
        <f>SUM(B5:B8)</f>
        <v>14259</v>
      </c>
      <c r="C9" s="31"/>
      <c r="D9" s="28">
        <f>SUM(D5:D8)</f>
        <v>9250</v>
      </c>
      <c r="E9" s="17"/>
      <c r="F9" s="17"/>
      <c r="J9" s="69"/>
    </row>
    <row r="10" spans="1:10" x14ac:dyDescent="0.2">
      <c r="E10" s="17"/>
      <c r="F10" s="17"/>
      <c r="J10" s="69"/>
    </row>
    <row r="11" spans="1:10" ht="16.5" thickBot="1" x14ac:dyDescent="0.3">
      <c r="A11" s="29" t="s">
        <v>6</v>
      </c>
      <c r="E11" s="17"/>
      <c r="F11" s="17"/>
      <c r="J11" s="69"/>
    </row>
    <row r="12" spans="1:10" ht="15.75" x14ac:dyDescent="0.25">
      <c r="A12" s="7" t="s">
        <v>93</v>
      </c>
      <c r="E12" s="17"/>
      <c r="F12" s="17"/>
      <c r="J12" s="69"/>
    </row>
    <row r="13" spans="1:10" x14ac:dyDescent="0.2">
      <c r="A13" s="247" t="s">
        <v>8</v>
      </c>
      <c r="B13" s="247"/>
      <c r="C13" s="247"/>
      <c r="D13" s="247">
        <v>600</v>
      </c>
      <c r="E13" s="170">
        <f>SUM(F8+1)</f>
        <v>299051</v>
      </c>
      <c r="F13" s="170">
        <f>SUM(E13+D13-1)</f>
        <v>299650</v>
      </c>
      <c r="G13" s="247">
        <v>15</v>
      </c>
      <c r="H13" s="247">
        <v>250</v>
      </c>
      <c r="I13" s="172" t="s">
        <v>150</v>
      </c>
      <c r="J13" s="248">
        <f>MOD(D13,25)</f>
        <v>0</v>
      </c>
    </row>
    <row r="14" spans="1:10" x14ac:dyDescent="0.2">
      <c r="A14" s="253" t="s">
        <v>9</v>
      </c>
      <c r="B14" s="253"/>
      <c r="C14" s="253"/>
      <c r="D14" s="253">
        <v>50</v>
      </c>
      <c r="E14" s="173">
        <f>SUM(F13+1)</f>
        <v>299651</v>
      </c>
      <c r="F14" s="173">
        <f>SUM(E14+D14-1)</f>
        <v>299700</v>
      </c>
      <c r="G14" s="253">
        <v>5</v>
      </c>
      <c r="H14" s="253"/>
      <c r="I14" s="175" t="s">
        <v>150</v>
      </c>
      <c r="J14" s="257">
        <f>MOD(D14,25)</f>
        <v>0</v>
      </c>
    </row>
    <row r="15" spans="1:10" x14ac:dyDescent="0.2">
      <c r="A15" s="247" t="s">
        <v>144</v>
      </c>
      <c r="B15" s="247"/>
      <c r="C15" s="247"/>
      <c r="D15" s="247">
        <v>400</v>
      </c>
      <c r="E15" s="170">
        <f>SUM(F14+1)</f>
        <v>299701</v>
      </c>
      <c r="F15" s="170">
        <f>SUM(E15+D15-1)</f>
        <v>300100</v>
      </c>
      <c r="G15" s="247">
        <v>5</v>
      </c>
      <c r="H15" s="247"/>
      <c r="I15" s="172" t="s">
        <v>150</v>
      </c>
      <c r="J15" s="248">
        <f>MOD(D15,25)</f>
        <v>0</v>
      </c>
    </row>
    <row r="16" spans="1:10" x14ac:dyDescent="0.2">
      <c r="E16" s="16"/>
      <c r="F16" s="16"/>
      <c r="J16" s="69"/>
    </row>
    <row r="17" spans="1:10" ht="15.75" x14ac:dyDescent="0.25">
      <c r="A17" s="7" t="s">
        <v>444</v>
      </c>
      <c r="E17" s="16"/>
      <c r="F17" s="16"/>
      <c r="J17" s="69"/>
    </row>
    <row r="18" spans="1:10" x14ac:dyDescent="0.2">
      <c r="A18" s="247" t="s">
        <v>442</v>
      </c>
      <c r="B18" s="247"/>
      <c r="C18" s="247"/>
      <c r="D18" s="247">
        <v>25</v>
      </c>
      <c r="E18" s="170">
        <f>SUM(F15+1)</f>
        <v>300101</v>
      </c>
      <c r="F18" s="170">
        <f t="shared" ref="F18" si="5">SUM(E18+D18-1)</f>
        <v>300125</v>
      </c>
      <c r="G18" s="247">
        <v>5</v>
      </c>
      <c r="H18" s="247"/>
      <c r="I18" s="172" t="s">
        <v>443</v>
      </c>
      <c r="J18" s="248">
        <f t="shared" ref="J18" si="6">MOD(D18,25)</f>
        <v>0</v>
      </c>
    </row>
    <row r="19" spans="1:10" x14ac:dyDescent="0.2">
      <c r="E19" s="16"/>
      <c r="F19" s="16"/>
      <c r="J19" s="69"/>
    </row>
    <row r="20" spans="1:10" ht="15.75" x14ac:dyDescent="0.25">
      <c r="A20" s="7" t="s">
        <v>94</v>
      </c>
      <c r="E20" s="16"/>
      <c r="F20" s="16"/>
      <c r="J20" s="70"/>
    </row>
    <row r="21" spans="1:10" x14ac:dyDescent="0.2">
      <c r="A21" s="247" t="s">
        <v>10</v>
      </c>
      <c r="B21" s="247"/>
      <c r="C21" s="247"/>
      <c r="D21" s="247">
        <v>25</v>
      </c>
      <c r="E21" s="170">
        <f>SUM(F18+1)</f>
        <v>300126</v>
      </c>
      <c r="F21" s="170">
        <f>SUM(E21+D21-1)</f>
        <v>300150</v>
      </c>
      <c r="G21" s="247">
        <v>5</v>
      </c>
      <c r="H21" s="247"/>
      <c r="I21" s="172" t="s">
        <v>152</v>
      </c>
      <c r="J21" s="248">
        <f>MOD(D21,25)</f>
        <v>0</v>
      </c>
    </row>
    <row r="22" spans="1:10" x14ac:dyDescent="0.2">
      <c r="E22" s="16"/>
      <c r="F22" s="16"/>
      <c r="J22" s="70"/>
    </row>
    <row r="23" spans="1:10" ht="15.75" x14ac:dyDescent="0.25">
      <c r="A23" s="7" t="s">
        <v>92</v>
      </c>
      <c r="E23" s="16"/>
      <c r="F23" s="16"/>
      <c r="J23" s="70"/>
    </row>
    <row r="24" spans="1:10" x14ac:dyDescent="0.2">
      <c r="A24" s="247" t="s">
        <v>7</v>
      </c>
      <c r="B24" s="247"/>
      <c r="C24" s="247"/>
      <c r="D24" s="247">
        <v>25</v>
      </c>
      <c r="E24" s="170">
        <f>SUM(F21+1)</f>
        <v>300151</v>
      </c>
      <c r="F24" s="170">
        <f t="shared" ref="F24:F25" si="7">SUM(E24+D24-1)</f>
        <v>300175</v>
      </c>
      <c r="G24" s="247">
        <v>10</v>
      </c>
      <c r="H24" s="247"/>
      <c r="I24" s="172" t="s">
        <v>151</v>
      </c>
      <c r="J24" s="248">
        <f t="shared" ref="J24:J25" si="8">MOD(D24,25)</f>
        <v>0</v>
      </c>
    </row>
    <row r="25" spans="1:10" x14ac:dyDescent="0.2">
      <c r="A25" s="253" t="s">
        <v>96</v>
      </c>
      <c r="B25" s="253"/>
      <c r="C25" s="253"/>
      <c r="D25" s="253">
        <v>25</v>
      </c>
      <c r="E25" s="173">
        <f t="shared" ref="E25" si="9">SUM(F24+1)</f>
        <v>300176</v>
      </c>
      <c r="F25" s="173">
        <f t="shared" si="7"/>
        <v>300200</v>
      </c>
      <c r="G25" s="253">
        <v>10</v>
      </c>
      <c r="H25" s="253"/>
      <c r="I25" s="175" t="s">
        <v>151</v>
      </c>
      <c r="J25" s="257">
        <f t="shared" si="8"/>
        <v>0</v>
      </c>
    </row>
    <row r="26" spans="1:10" x14ac:dyDescent="0.2">
      <c r="E26" s="16"/>
      <c r="F26" s="16"/>
      <c r="J26" s="70"/>
    </row>
    <row r="27" spans="1:10" ht="15.75" x14ac:dyDescent="0.25">
      <c r="A27" s="7" t="s">
        <v>95</v>
      </c>
      <c r="E27" s="16"/>
      <c r="F27" s="16"/>
      <c r="J27" s="70"/>
    </row>
    <row r="28" spans="1:10" x14ac:dyDescent="0.2">
      <c r="A28" s="247" t="s">
        <v>11</v>
      </c>
      <c r="B28" s="247"/>
      <c r="C28" s="247"/>
      <c r="D28" s="247">
        <v>25</v>
      </c>
      <c r="E28" s="170">
        <f>SUM(F25+1)</f>
        <v>300201</v>
      </c>
      <c r="F28" s="170">
        <f>SUM(E28+D28-1)</f>
        <v>300225</v>
      </c>
      <c r="G28" s="247">
        <v>5</v>
      </c>
      <c r="H28" s="247"/>
      <c r="I28" s="172" t="s">
        <v>153</v>
      </c>
      <c r="J28" s="248">
        <f>MOD(D28,25)</f>
        <v>0</v>
      </c>
    </row>
    <row r="29" spans="1:10" ht="15.75" thickBot="1" x14ac:dyDescent="0.25">
      <c r="A29" s="278" t="s">
        <v>12</v>
      </c>
      <c r="B29" s="278"/>
      <c r="C29" s="278"/>
      <c r="D29" s="278">
        <v>50</v>
      </c>
      <c r="E29" s="188">
        <f>SUM(F28+1)</f>
        <v>300226</v>
      </c>
      <c r="F29" s="188">
        <f>SUM(E29+D29-1)</f>
        <v>300275</v>
      </c>
      <c r="G29" s="278">
        <v>5</v>
      </c>
      <c r="H29" s="278"/>
      <c r="I29" s="190" t="s">
        <v>153</v>
      </c>
      <c r="J29" s="279">
        <f>MOD(D29,25)</f>
        <v>0</v>
      </c>
    </row>
    <row r="30" spans="1:10" ht="15.75" x14ac:dyDescent="0.25">
      <c r="A30" s="74" t="s">
        <v>62</v>
      </c>
      <c r="B30" s="68"/>
      <c r="C30" s="68"/>
      <c r="D30" s="342">
        <f>SUM(D13:D29)</f>
        <v>1225</v>
      </c>
      <c r="E30" s="68"/>
      <c r="F30" s="68"/>
      <c r="G30" s="68"/>
      <c r="H30" s="68"/>
      <c r="I30" s="76"/>
      <c r="J30" s="77"/>
    </row>
    <row r="31" spans="1:10" ht="16.5" thickBot="1" x14ac:dyDescent="0.3">
      <c r="A31" s="32"/>
      <c r="B31" s="17"/>
      <c r="C31" s="17"/>
      <c r="D31" s="7"/>
      <c r="E31" s="17"/>
      <c r="F31" s="17"/>
      <c r="G31" s="17"/>
      <c r="H31" s="17"/>
      <c r="I31" s="20"/>
      <c r="J31" s="70"/>
    </row>
    <row r="32" spans="1:10" ht="16.5" thickBot="1" x14ac:dyDescent="0.3">
      <c r="A32" s="83" t="s">
        <v>326</v>
      </c>
      <c r="B32" s="84"/>
      <c r="C32" s="84"/>
      <c r="D32" s="337">
        <f>D9+D30</f>
        <v>10475</v>
      </c>
      <c r="E32" s="84"/>
      <c r="F32" s="84"/>
      <c r="G32" s="85">
        <f>SUM(G5:G30)</f>
        <v>105</v>
      </c>
      <c r="H32" s="85">
        <f>SUM(H5:H30)</f>
        <v>250</v>
      </c>
      <c r="I32" s="86"/>
      <c r="J32" s="93">
        <f>SUM(J5:J30)</f>
        <v>0</v>
      </c>
    </row>
    <row r="33" spans="1:10" x14ac:dyDescent="0.2">
      <c r="A33" s="17"/>
      <c r="B33" s="17"/>
      <c r="C33" s="17"/>
      <c r="E33" s="17"/>
      <c r="F33" s="17"/>
      <c r="G33" s="17"/>
      <c r="H33" s="17"/>
      <c r="I33" s="20"/>
      <c r="J33" s="17"/>
    </row>
    <row r="34" spans="1:10" x14ac:dyDescent="0.2">
      <c r="A34" s="17"/>
      <c r="B34" s="17"/>
      <c r="C34" s="17"/>
      <c r="E34" s="17"/>
      <c r="F34" s="17"/>
      <c r="G34" s="17"/>
      <c r="H34" s="17"/>
      <c r="I34" s="20"/>
      <c r="J34" s="17"/>
    </row>
    <row r="35" spans="1:10" x14ac:dyDescent="0.2">
      <c r="A35" s="17" t="s">
        <v>140</v>
      </c>
      <c r="B35" s="17"/>
      <c r="C35" s="17"/>
      <c r="D35" s="24">
        <f>F29-E5+1</f>
        <v>10475</v>
      </c>
      <c r="E35" s="17"/>
      <c r="F35" s="17"/>
      <c r="G35" s="17"/>
      <c r="H35" s="17"/>
      <c r="I35" s="20"/>
      <c r="J35" s="17"/>
    </row>
  </sheetData>
  <sheetProtection sheet="1" selectLockedCells="1"/>
  <mergeCells count="2">
    <mergeCell ref="E3:F3"/>
    <mergeCell ref="H1:I1"/>
  </mergeCells>
  <phoneticPr fontId="0" type="noConversion"/>
  <conditionalFormatting sqref="D13:D15 D18 D21 D24:D25 D28:D29">
    <cfRule type="cellIs" dxfId="59" priority="2" operator="equal">
      <formula>0</formula>
    </cfRule>
  </conditionalFormatting>
  <conditionalFormatting sqref="G5:H8 G13:H15 G18:H18 G21:H21 G24:H25 G28:H29">
    <cfRule type="cellIs" dxfId="58" priority="1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1"/>
  <sheetViews>
    <sheetView view="pageLayout" topLeftCell="A5" zoomScaleNormal="75" workbookViewId="0">
      <selection activeCell="G28" sqref="G28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5703125" style="6" hidden="1" customWidth="1"/>
    <col min="4" max="4" width="9" style="6" bestFit="1" customWidth="1"/>
    <col min="5" max="7" width="9.28515625" style="6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Totals!A27</f>
        <v>833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828</v>
      </c>
      <c r="B5" s="246">
        <v>4342</v>
      </c>
      <c r="C5" s="322">
        <f>SUM(B5*0.65)</f>
        <v>2822.3</v>
      </c>
      <c r="D5" s="330">
        <f t="shared" ref="D5:D10" si="0">MROUND(C5, 25)</f>
        <v>2825</v>
      </c>
      <c r="E5" s="170">
        <f>SUM('Dist 22'!F29,1)</f>
        <v>300276</v>
      </c>
      <c r="F5" s="170">
        <f t="shared" ref="F5:F10" si="1">SUM(E5+D5-1)</f>
        <v>303100</v>
      </c>
      <c r="G5" s="247">
        <v>10</v>
      </c>
      <c r="H5" s="247"/>
      <c r="I5" s="172" t="s">
        <v>150</v>
      </c>
      <c r="J5" s="248">
        <f t="shared" ref="J5:J10" si="2">MOD(D5,25)</f>
        <v>0</v>
      </c>
    </row>
    <row r="6" spans="1:10" ht="15" x14ac:dyDescent="0.2">
      <c r="A6" s="299" t="s">
        <v>829</v>
      </c>
      <c r="B6" s="251">
        <v>2704</v>
      </c>
      <c r="C6" s="322">
        <f t="shared" ref="C6:C10" si="3">SUM(B6*0.65)</f>
        <v>1757.6000000000001</v>
      </c>
      <c r="D6" s="330">
        <f t="shared" si="0"/>
        <v>1750</v>
      </c>
      <c r="E6" s="173">
        <f t="shared" ref="E6:E10" si="4">SUM(F5+1)</f>
        <v>303101</v>
      </c>
      <c r="F6" s="173">
        <f t="shared" si="1"/>
        <v>304850</v>
      </c>
      <c r="G6" s="253">
        <v>10</v>
      </c>
      <c r="H6" s="253"/>
      <c r="I6" s="175" t="s">
        <v>150</v>
      </c>
      <c r="J6" s="257">
        <f t="shared" si="2"/>
        <v>0</v>
      </c>
    </row>
    <row r="7" spans="1:10" ht="15" x14ac:dyDescent="0.2">
      <c r="A7" s="302" t="s">
        <v>830</v>
      </c>
      <c r="B7" s="246">
        <v>2961</v>
      </c>
      <c r="C7" s="322">
        <f t="shared" si="3"/>
        <v>1924.65</v>
      </c>
      <c r="D7" s="329">
        <f t="shared" si="0"/>
        <v>1925</v>
      </c>
      <c r="E7" s="170">
        <f t="shared" si="4"/>
        <v>304851</v>
      </c>
      <c r="F7" s="170">
        <f t="shared" si="1"/>
        <v>306775</v>
      </c>
      <c r="G7" s="247">
        <v>10</v>
      </c>
      <c r="H7" s="247"/>
      <c r="I7" s="172" t="s">
        <v>150</v>
      </c>
      <c r="J7" s="248">
        <f t="shared" si="2"/>
        <v>0</v>
      </c>
    </row>
    <row r="8" spans="1:10" ht="15" x14ac:dyDescent="0.2">
      <c r="A8" s="299" t="s">
        <v>831</v>
      </c>
      <c r="B8" s="271">
        <v>2715</v>
      </c>
      <c r="C8" s="322">
        <f t="shared" si="3"/>
        <v>1764.75</v>
      </c>
      <c r="D8" s="330">
        <f t="shared" si="0"/>
        <v>1775</v>
      </c>
      <c r="E8" s="177">
        <f t="shared" si="4"/>
        <v>306776</v>
      </c>
      <c r="F8" s="177">
        <f t="shared" si="1"/>
        <v>308550</v>
      </c>
      <c r="G8" s="252">
        <v>10</v>
      </c>
      <c r="H8" s="252"/>
      <c r="I8" s="179" t="s">
        <v>150</v>
      </c>
      <c r="J8" s="254">
        <f t="shared" si="2"/>
        <v>0</v>
      </c>
    </row>
    <row r="9" spans="1:10" ht="15" x14ac:dyDescent="0.2">
      <c r="A9" s="302" t="s">
        <v>832</v>
      </c>
      <c r="B9" s="246">
        <v>2497</v>
      </c>
      <c r="C9" s="322">
        <f t="shared" si="3"/>
        <v>1623.05</v>
      </c>
      <c r="D9" s="329">
        <f t="shared" si="0"/>
        <v>1625</v>
      </c>
      <c r="E9" s="170">
        <f t="shared" si="4"/>
        <v>308551</v>
      </c>
      <c r="F9" s="170">
        <f t="shared" si="1"/>
        <v>310175</v>
      </c>
      <c r="G9" s="247">
        <v>10</v>
      </c>
      <c r="H9" s="247"/>
      <c r="I9" s="172" t="s">
        <v>150</v>
      </c>
      <c r="J9" s="248">
        <f t="shared" si="2"/>
        <v>0</v>
      </c>
    </row>
    <row r="10" spans="1:10" ht="15.75" thickBot="1" x14ac:dyDescent="0.25">
      <c r="A10" s="309" t="s">
        <v>833</v>
      </c>
      <c r="B10" s="274">
        <v>1323</v>
      </c>
      <c r="C10" s="323">
        <f t="shared" si="3"/>
        <v>859.95</v>
      </c>
      <c r="D10" s="331">
        <f t="shared" si="0"/>
        <v>850</v>
      </c>
      <c r="E10" s="185">
        <f t="shared" si="4"/>
        <v>310176</v>
      </c>
      <c r="F10" s="185">
        <f t="shared" si="1"/>
        <v>311025</v>
      </c>
      <c r="G10" s="275">
        <v>10</v>
      </c>
      <c r="H10" s="275"/>
      <c r="I10" s="187" t="s">
        <v>150</v>
      </c>
      <c r="J10" s="277">
        <f t="shared" si="2"/>
        <v>0</v>
      </c>
    </row>
    <row r="11" spans="1:10" ht="15.75" x14ac:dyDescent="0.25">
      <c r="A11" s="7" t="s">
        <v>29</v>
      </c>
      <c r="B11" s="31">
        <f>SUM(B5:B10)</f>
        <v>16542</v>
      </c>
      <c r="C11" s="31"/>
      <c r="D11" s="28">
        <f>SUM(D5:D10)</f>
        <v>10750</v>
      </c>
      <c r="E11" s="17"/>
      <c r="F11" s="17"/>
      <c r="G11" s="12"/>
      <c r="H11" s="12"/>
      <c r="I11" s="13"/>
      <c r="J11" s="69"/>
    </row>
    <row r="12" spans="1:10" ht="15" x14ac:dyDescent="0.2">
      <c r="A12" s="12"/>
      <c r="B12" s="12"/>
      <c r="C12" s="12"/>
      <c r="D12" s="12"/>
      <c r="E12" s="17"/>
      <c r="F12" s="17"/>
      <c r="G12" s="12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" x14ac:dyDescent="0.2">
      <c r="A15" s="247" t="s">
        <v>8</v>
      </c>
      <c r="B15" s="247"/>
      <c r="C15" s="247"/>
      <c r="D15" s="247">
        <v>400</v>
      </c>
      <c r="E15" s="170">
        <f>SUM(F10+1)</f>
        <v>311026</v>
      </c>
      <c r="F15" s="170">
        <f>SUM(E15+D15-1)</f>
        <v>311425</v>
      </c>
      <c r="G15" s="247">
        <v>15</v>
      </c>
      <c r="H15" s="247">
        <v>300</v>
      </c>
      <c r="I15" s="172" t="s">
        <v>150</v>
      </c>
      <c r="J15" s="248">
        <f>MOD(D15,25)</f>
        <v>0</v>
      </c>
    </row>
    <row r="16" spans="1:10" ht="15" x14ac:dyDescent="0.2">
      <c r="A16" s="253" t="s">
        <v>9</v>
      </c>
      <c r="B16" s="253"/>
      <c r="C16" s="253"/>
      <c r="D16" s="253">
        <v>50</v>
      </c>
      <c r="E16" s="173">
        <f>SUM(F15+1)</f>
        <v>311426</v>
      </c>
      <c r="F16" s="173">
        <f>SUM(E16+D16-1)</f>
        <v>311475</v>
      </c>
      <c r="G16" s="253">
        <v>5</v>
      </c>
      <c r="H16" s="253"/>
      <c r="I16" s="175" t="s">
        <v>150</v>
      </c>
      <c r="J16" s="257">
        <f>MOD(D16,25)</f>
        <v>0</v>
      </c>
    </row>
    <row r="17" spans="1:10" ht="15" x14ac:dyDescent="0.2">
      <c r="A17" s="247" t="s">
        <v>146</v>
      </c>
      <c r="B17" s="247"/>
      <c r="C17" s="247"/>
      <c r="D17" s="247">
        <v>300</v>
      </c>
      <c r="E17" s="170">
        <f t="shared" ref="E17:E18" si="5">SUM(F16+1)</f>
        <v>311476</v>
      </c>
      <c r="F17" s="170">
        <f t="shared" ref="F17:F18" si="6">SUM(E17+D17-1)</f>
        <v>311775</v>
      </c>
      <c r="G17" s="247">
        <v>5</v>
      </c>
      <c r="H17" s="247"/>
      <c r="I17" s="172" t="s">
        <v>150</v>
      </c>
      <c r="J17" s="248">
        <f>MOD(D17,25)</f>
        <v>0</v>
      </c>
    </row>
    <row r="18" spans="1:10" ht="15" x14ac:dyDescent="0.2">
      <c r="A18" s="308" t="s">
        <v>865</v>
      </c>
      <c r="B18" s="308"/>
      <c r="C18" s="308"/>
      <c r="D18" s="308">
        <v>2000</v>
      </c>
      <c r="E18" s="173">
        <f t="shared" si="5"/>
        <v>311776</v>
      </c>
      <c r="F18" s="173">
        <f t="shared" si="6"/>
        <v>313775</v>
      </c>
      <c r="G18" s="253">
        <v>10</v>
      </c>
      <c r="H18" s="253"/>
      <c r="I18" s="175" t="s">
        <v>150</v>
      </c>
      <c r="J18" s="257">
        <f>MOD(D18,25)</f>
        <v>0</v>
      </c>
    </row>
    <row r="19" spans="1:10" ht="15.75" x14ac:dyDescent="0.25">
      <c r="A19" s="7" t="s">
        <v>444</v>
      </c>
      <c r="B19" s="12"/>
      <c r="C19" s="12"/>
      <c r="D19" s="12"/>
      <c r="E19" s="16"/>
      <c r="F19" s="16"/>
      <c r="G19" s="12"/>
      <c r="H19" s="12"/>
      <c r="I19" s="13"/>
      <c r="J19" s="69"/>
    </row>
    <row r="20" spans="1:10" ht="15" x14ac:dyDescent="0.2">
      <c r="A20" s="247" t="s">
        <v>442</v>
      </c>
      <c r="B20" s="247"/>
      <c r="C20" s="247"/>
      <c r="D20" s="247">
        <v>25</v>
      </c>
      <c r="E20" s="170">
        <f>SUM(F18+1)</f>
        <v>313776</v>
      </c>
      <c r="F20" s="170">
        <f>SUM(E20+D20-1)</f>
        <v>313800</v>
      </c>
      <c r="G20" s="247">
        <v>5</v>
      </c>
      <c r="H20" s="247"/>
      <c r="I20" s="172" t="s">
        <v>443</v>
      </c>
      <c r="J20" s="248">
        <f>MOD(D20,25)</f>
        <v>0</v>
      </c>
    </row>
    <row r="21" spans="1:10" ht="15" x14ac:dyDescent="0.2">
      <c r="A21" s="12"/>
      <c r="B21" s="12"/>
      <c r="C21" s="12"/>
      <c r="D21" s="12"/>
      <c r="E21" s="16"/>
      <c r="F21" s="16"/>
      <c r="G21" s="12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7"/>
      <c r="F22" s="17"/>
      <c r="G22" s="12"/>
      <c r="H22" s="12"/>
      <c r="I22" s="13"/>
      <c r="J22" s="70"/>
    </row>
    <row r="23" spans="1:10" ht="15" x14ac:dyDescent="0.2">
      <c r="A23" s="247" t="s">
        <v>10</v>
      </c>
      <c r="B23" s="247"/>
      <c r="C23" s="247"/>
      <c r="D23" s="247">
        <v>25</v>
      </c>
      <c r="E23" s="170">
        <f>SUM(F20+1)</f>
        <v>313801</v>
      </c>
      <c r="F23" s="170">
        <f>SUM(E23+D23-1)</f>
        <v>313825</v>
      </c>
      <c r="G23" s="247">
        <v>5</v>
      </c>
      <c r="H23" s="247"/>
      <c r="I23" s="172" t="s">
        <v>152</v>
      </c>
      <c r="J23" s="248">
        <f>MOD(D23,25)</f>
        <v>0</v>
      </c>
    </row>
    <row r="24" spans="1:10" ht="15" x14ac:dyDescent="0.2">
      <c r="A24" s="12"/>
      <c r="B24" s="12"/>
      <c r="C24" s="12"/>
      <c r="D24" s="12"/>
      <c r="E24" s="16"/>
      <c r="F24" s="16"/>
      <c r="G24" s="12"/>
      <c r="H24" s="12"/>
      <c r="I24" s="13"/>
      <c r="J24" s="70"/>
    </row>
    <row r="25" spans="1:10" s="39" customFormat="1" ht="15.75" x14ac:dyDescent="0.25">
      <c r="A25" s="7" t="s">
        <v>92</v>
      </c>
      <c r="B25" s="7"/>
      <c r="C25" s="7"/>
      <c r="D25" s="7"/>
      <c r="E25" s="42"/>
      <c r="F25" s="42"/>
      <c r="G25" s="7"/>
      <c r="H25" s="7"/>
      <c r="I25" s="26"/>
      <c r="J25" s="88"/>
    </row>
    <row r="26" spans="1:10" ht="15" x14ac:dyDescent="0.2">
      <c r="A26" s="247" t="s">
        <v>7</v>
      </c>
      <c r="B26" s="247"/>
      <c r="C26" s="247"/>
      <c r="D26" s="247">
        <v>25</v>
      </c>
      <c r="E26" s="170">
        <f>SUM(F23+1)</f>
        <v>313826</v>
      </c>
      <c r="F26" s="170">
        <f t="shared" ref="F26:F31" si="7">SUM(E26+D26-1)</f>
        <v>313850</v>
      </c>
      <c r="G26" s="247">
        <v>10</v>
      </c>
      <c r="H26" s="247"/>
      <c r="I26" s="172" t="s">
        <v>151</v>
      </c>
      <c r="J26" s="248">
        <f t="shared" ref="J26:J27" si="8">MOD(D26,25)</f>
        <v>0</v>
      </c>
    </row>
    <row r="27" spans="1:10" ht="15" x14ac:dyDescent="0.2">
      <c r="A27" s="252" t="s">
        <v>96</v>
      </c>
      <c r="B27" s="252"/>
      <c r="C27" s="252"/>
      <c r="D27" s="252">
        <v>25</v>
      </c>
      <c r="E27" s="177">
        <f t="shared" ref="E27" si="9">SUM(F26+1)</f>
        <v>313851</v>
      </c>
      <c r="F27" s="177">
        <f t="shared" si="7"/>
        <v>313875</v>
      </c>
      <c r="G27" s="252">
        <v>10</v>
      </c>
      <c r="H27" s="252"/>
      <c r="I27" s="179" t="s">
        <v>151</v>
      </c>
      <c r="J27" s="254">
        <f t="shared" si="8"/>
        <v>0</v>
      </c>
    </row>
    <row r="28" spans="1:10" ht="15" x14ac:dyDescent="0.2">
      <c r="A28" s="12"/>
      <c r="B28" s="12"/>
      <c r="C28" s="12"/>
      <c r="D28" s="12"/>
      <c r="E28" s="16"/>
      <c r="F28" s="16"/>
      <c r="G28" s="12"/>
      <c r="H28" s="12"/>
      <c r="I28" s="13"/>
      <c r="J28" s="70"/>
    </row>
    <row r="29" spans="1:10" ht="15.75" x14ac:dyDescent="0.25">
      <c r="A29" s="7" t="s">
        <v>95</v>
      </c>
      <c r="B29" s="12"/>
      <c r="C29" s="12"/>
      <c r="D29" s="12"/>
      <c r="E29" s="16"/>
      <c r="F29" s="16"/>
      <c r="G29" s="12"/>
      <c r="H29" s="12"/>
      <c r="I29" s="13"/>
      <c r="J29" s="70"/>
    </row>
    <row r="30" spans="1:10" ht="15" x14ac:dyDescent="0.2">
      <c r="A30" s="247" t="s">
        <v>11</v>
      </c>
      <c r="B30" s="247"/>
      <c r="C30" s="247"/>
      <c r="D30" s="247">
        <v>25</v>
      </c>
      <c r="E30" s="170">
        <f>SUM(F27+1)</f>
        <v>313876</v>
      </c>
      <c r="F30" s="170">
        <f t="shared" si="7"/>
        <v>313900</v>
      </c>
      <c r="G30" s="247">
        <v>5</v>
      </c>
      <c r="H30" s="247"/>
      <c r="I30" s="172" t="s">
        <v>153</v>
      </c>
      <c r="J30" s="248">
        <f>MOD(D30,25)</f>
        <v>0</v>
      </c>
    </row>
    <row r="31" spans="1:10" ht="15.75" thickBot="1" x14ac:dyDescent="0.25">
      <c r="A31" s="278" t="s">
        <v>12</v>
      </c>
      <c r="B31" s="278"/>
      <c r="C31" s="278"/>
      <c r="D31" s="278">
        <v>50</v>
      </c>
      <c r="E31" s="188">
        <f>SUM(F30+1)</f>
        <v>313901</v>
      </c>
      <c r="F31" s="188">
        <f t="shared" si="7"/>
        <v>313950</v>
      </c>
      <c r="G31" s="278">
        <v>5</v>
      </c>
      <c r="H31" s="278"/>
      <c r="I31" s="190" t="s">
        <v>153</v>
      </c>
      <c r="J31" s="279">
        <f>MOD(D31,25)</f>
        <v>0</v>
      </c>
    </row>
    <row r="32" spans="1:10" ht="15.75" x14ac:dyDescent="0.25">
      <c r="A32" s="74" t="s">
        <v>63</v>
      </c>
      <c r="B32" s="68"/>
      <c r="C32" s="68"/>
      <c r="D32" s="342">
        <f>SUM(D15:D31)</f>
        <v>2925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7"/>
      <c r="E33" s="17"/>
      <c r="F33" s="17"/>
      <c r="G33" s="17"/>
      <c r="H33" s="17"/>
      <c r="I33" s="20"/>
      <c r="J33" s="70"/>
    </row>
    <row r="34" spans="1:10" ht="16.5" thickBot="1" x14ac:dyDescent="0.3">
      <c r="A34" s="83" t="s">
        <v>327</v>
      </c>
      <c r="B34" s="84"/>
      <c r="C34" s="84"/>
      <c r="D34" s="337">
        <f>D11+D32</f>
        <v>13675</v>
      </c>
      <c r="E34" s="84"/>
      <c r="F34" s="84"/>
      <c r="G34" s="85">
        <f>SUM(G5:G32)</f>
        <v>135</v>
      </c>
      <c r="H34" s="85">
        <f>SUM(H5:H32)</f>
        <v>300</v>
      </c>
      <c r="I34" s="101"/>
      <c r="J34" s="93">
        <f>SUM(J5:J32)</f>
        <v>0</v>
      </c>
    </row>
    <row r="35" spans="1:10" ht="15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 t="s">
        <v>140</v>
      </c>
      <c r="B37" s="17"/>
      <c r="C37" s="17"/>
      <c r="D37" s="24">
        <f>F31-E5+1</f>
        <v>13675</v>
      </c>
      <c r="E37" s="17"/>
      <c r="F37" s="17"/>
      <c r="G37" s="17"/>
      <c r="H37" s="17"/>
      <c r="I37" s="20"/>
      <c r="J37" s="17"/>
    </row>
    <row r="38" spans="1:10" ht="15" x14ac:dyDescent="0.2">
      <c r="A38" s="12"/>
      <c r="B38" s="12"/>
      <c r="C38" s="12"/>
      <c r="D38" s="12"/>
      <c r="E38" s="12"/>
      <c r="F38" s="12"/>
      <c r="G38" s="12"/>
      <c r="H38" s="12"/>
      <c r="I38" s="13"/>
      <c r="J38" s="12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x14ac:dyDescent="0.2">
      <c r="A40" s="62"/>
    </row>
    <row r="41" spans="1:10" x14ac:dyDescent="0.2">
      <c r="A41" s="6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57" priority="1" operator="equal">
      <formula>0</formula>
    </cfRule>
  </conditionalFormatting>
  <conditionalFormatting sqref="D15:D18 D23 D26:D27 D30:D31">
    <cfRule type="cellIs" dxfId="56" priority="4" operator="equal">
      <formula>0</formula>
    </cfRule>
  </conditionalFormatting>
  <conditionalFormatting sqref="D20">
    <cfRule type="cellIs" dxfId="55" priority="2" operator="equal">
      <formula>0</formula>
    </cfRule>
  </conditionalFormatting>
  <conditionalFormatting sqref="G5:H10 G15:H18 G20:H20 G23:H23 G26:H27 G30:H31">
    <cfRule type="cellIs" dxfId="54" priority="3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6"/>
  <sheetViews>
    <sheetView view="pageLayout" zoomScaleNormal="75" workbookViewId="0">
      <selection activeCell="G29" sqref="G29"/>
    </sheetView>
  </sheetViews>
  <sheetFormatPr defaultColWidth="9.140625" defaultRowHeight="12.75" x14ac:dyDescent="0.2"/>
  <cols>
    <col min="1" max="1" width="41.42578125" style="34" customWidth="1"/>
    <col min="2" max="2" width="11" style="34" customWidth="1"/>
    <col min="3" max="3" width="5" style="34" hidden="1" customWidth="1"/>
    <col min="4" max="4" width="9" style="34" bestFit="1" customWidth="1"/>
    <col min="5" max="7" width="9.28515625" style="34" bestFit="1" customWidth="1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Totals!A28</f>
        <v>834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302" t="s">
        <v>834</v>
      </c>
      <c r="B5" s="246">
        <v>2462</v>
      </c>
      <c r="C5" s="322">
        <f>SUM(B5*0.65)</f>
        <v>1600.3</v>
      </c>
      <c r="D5" s="329">
        <f>MROUND(C5, 25)</f>
        <v>1600</v>
      </c>
      <c r="E5" s="170">
        <f>SUM('Dist 23'!F31,1)</f>
        <v>313951</v>
      </c>
      <c r="F5" s="170">
        <f>SUM(E5+D5-1)</f>
        <v>315550</v>
      </c>
      <c r="G5" s="247">
        <v>10</v>
      </c>
      <c r="H5" s="247"/>
      <c r="I5" s="172" t="s">
        <v>150</v>
      </c>
      <c r="J5" s="248">
        <f>MOD(D5,25)</f>
        <v>0</v>
      </c>
    </row>
    <row r="6" spans="1:10" ht="15" x14ac:dyDescent="0.2">
      <c r="A6" s="299" t="s">
        <v>835</v>
      </c>
      <c r="B6" s="251">
        <v>1119</v>
      </c>
      <c r="C6" s="322">
        <f t="shared" ref="C6:C10" si="0">SUM(B6*0.65)</f>
        <v>727.35</v>
      </c>
      <c r="D6" s="330">
        <f t="shared" ref="D6:D11" si="1">MROUND(C6, 25)</f>
        <v>725</v>
      </c>
      <c r="E6" s="173">
        <f>SUM(F5+1)</f>
        <v>315551</v>
      </c>
      <c r="F6" s="173">
        <f>SUM(E6+D6-1)</f>
        <v>316275</v>
      </c>
      <c r="G6" s="253">
        <v>10</v>
      </c>
      <c r="H6" s="253"/>
      <c r="I6" s="175" t="s">
        <v>150</v>
      </c>
      <c r="J6" s="257">
        <f>MOD(D6,25)</f>
        <v>0</v>
      </c>
    </row>
    <row r="7" spans="1:10" ht="15" x14ac:dyDescent="0.2">
      <c r="A7" s="301" t="s">
        <v>836</v>
      </c>
      <c r="B7" s="246">
        <v>2865</v>
      </c>
      <c r="C7" s="322">
        <f t="shared" si="0"/>
        <v>1862.25</v>
      </c>
      <c r="D7" s="329">
        <f t="shared" si="1"/>
        <v>1850</v>
      </c>
      <c r="E7" s="170">
        <f t="shared" ref="E7:E11" si="2">SUM(F6+1)</f>
        <v>316276</v>
      </c>
      <c r="F7" s="170">
        <f>SUM(E7+D7-1)</f>
        <v>318125</v>
      </c>
      <c r="G7" s="247">
        <v>10</v>
      </c>
      <c r="H7" s="247"/>
      <c r="I7" s="172" t="s">
        <v>150</v>
      </c>
      <c r="J7" s="248">
        <f>MOD(D7,25)</f>
        <v>0</v>
      </c>
    </row>
    <row r="8" spans="1:10" ht="15" x14ac:dyDescent="0.2">
      <c r="A8" s="297" t="s">
        <v>837</v>
      </c>
      <c r="B8" s="251">
        <v>2088</v>
      </c>
      <c r="C8" s="322">
        <f t="shared" si="0"/>
        <v>1357.2</v>
      </c>
      <c r="D8" s="330">
        <f t="shared" si="1"/>
        <v>1350</v>
      </c>
      <c r="E8" s="173">
        <f t="shared" si="2"/>
        <v>318126</v>
      </c>
      <c r="F8" s="173">
        <f t="shared" ref="F8:F11" si="3">SUM(E8+D8-1)</f>
        <v>319475</v>
      </c>
      <c r="G8" s="253">
        <v>10</v>
      </c>
      <c r="H8" s="253"/>
      <c r="I8" s="175" t="s">
        <v>150</v>
      </c>
      <c r="J8" s="257">
        <f t="shared" ref="J8:J11" si="4">MOD(D8,25)</f>
        <v>0</v>
      </c>
    </row>
    <row r="9" spans="1:10" ht="15" x14ac:dyDescent="0.2">
      <c r="A9" s="301" t="s">
        <v>838</v>
      </c>
      <c r="B9" s="246">
        <v>2766</v>
      </c>
      <c r="C9" s="322">
        <f t="shared" si="0"/>
        <v>1797.9</v>
      </c>
      <c r="D9" s="329">
        <f t="shared" si="1"/>
        <v>1800</v>
      </c>
      <c r="E9" s="170">
        <f t="shared" si="2"/>
        <v>319476</v>
      </c>
      <c r="F9" s="170">
        <f t="shared" si="3"/>
        <v>321275</v>
      </c>
      <c r="G9" s="247">
        <v>10</v>
      </c>
      <c r="H9" s="247"/>
      <c r="I9" s="172" t="s">
        <v>150</v>
      </c>
      <c r="J9" s="248">
        <f t="shared" si="4"/>
        <v>0</v>
      </c>
    </row>
    <row r="10" spans="1:10" ht="15" x14ac:dyDescent="0.2">
      <c r="A10" s="299" t="s">
        <v>839</v>
      </c>
      <c r="B10" s="251">
        <v>2781</v>
      </c>
      <c r="C10" s="322">
        <f t="shared" si="0"/>
        <v>1807.65</v>
      </c>
      <c r="D10" s="330">
        <f t="shared" si="1"/>
        <v>1800</v>
      </c>
      <c r="E10" s="173">
        <f t="shared" si="2"/>
        <v>321276</v>
      </c>
      <c r="F10" s="170">
        <f t="shared" si="3"/>
        <v>323075</v>
      </c>
      <c r="G10" s="253">
        <v>10</v>
      </c>
      <c r="H10" s="253"/>
      <c r="I10" s="175" t="s">
        <v>150</v>
      </c>
      <c r="J10" s="257">
        <v>0</v>
      </c>
    </row>
    <row r="11" spans="1:10" ht="15.75" thickBot="1" x14ac:dyDescent="0.25">
      <c r="A11" s="303" t="s">
        <v>840</v>
      </c>
      <c r="B11" s="259">
        <v>1694</v>
      </c>
      <c r="C11" s="323">
        <f>SUM(B11*0.65)</f>
        <v>1101.1000000000001</v>
      </c>
      <c r="D11" s="335">
        <f t="shared" si="1"/>
        <v>1100</v>
      </c>
      <c r="E11" s="260">
        <f t="shared" si="2"/>
        <v>323076</v>
      </c>
      <c r="F11" s="260">
        <f t="shared" si="3"/>
        <v>324175</v>
      </c>
      <c r="G11" s="258">
        <v>10</v>
      </c>
      <c r="H11" s="258"/>
      <c r="I11" s="261" t="s">
        <v>150</v>
      </c>
      <c r="J11" s="262">
        <f t="shared" si="4"/>
        <v>0</v>
      </c>
    </row>
    <row r="12" spans="1:10" ht="15.75" x14ac:dyDescent="0.25">
      <c r="A12" s="7" t="s">
        <v>30</v>
      </c>
      <c r="B12" s="31">
        <f>SUM(B5:B11)</f>
        <v>15775</v>
      </c>
      <c r="C12" s="31"/>
      <c r="D12" s="28">
        <f>SUM(D5:D11)</f>
        <v>10225</v>
      </c>
      <c r="E12" s="17"/>
      <c r="F12" s="17"/>
      <c r="G12" s="12"/>
      <c r="H12" s="12"/>
      <c r="I12" s="13"/>
      <c r="J12" s="69"/>
    </row>
    <row r="13" spans="1:10" ht="15" x14ac:dyDescent="0.2">
      <c r="A13" s="12"/>
      <c r="B13" s="12"/>
      <c r="C13" s="12"/>
      <c r="D13" s="12"/>
      <c r="E13" s="17"/>
      <c r="F13" s="17"/>
      <c r="G13" s="12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G14" s="12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7"/>
      <c r="F15" s="17"/>
      <c r="G15" s="12"/>
      <c r="H15" s="12"/>
      <c r="I15" s="13"/>
      <c r="J15" s="69"/>
    </row>
    <row r="16" spans="1:10" ht="15" x14ac:dyDescent="0.2">
      <c r="A16" s="247" t="s">
        <v>8</v>
      </c>
      <c r="B16" s="247"/>
      <c r="C16" s="247"/>
      <c r="D16" s="247">
        <v>400</v>
      </c>
      <c r="E16" s="170">
        <f>SUM(F11+1)</f>
        <v>324176</v>
      </c>
      <c r="F16" s="170">
        <f t="shared" ref="F16:F21" si="5">SUM(E16+D16-1)</f>
        <v>324575</v>
      </c>
      <c r="G16" s="247">
        <v>15</v>
      </c>
      <c r="H16" s="247">
        <v>300</v>
      </c>
      <c r="I16" s="172" t="s">
        <v>150</v>
      </c>
      <c r="J16" s="248">
        <f t="shared" ref="J16:J21" si="6">MOD(D16,25)</f>
        <v>0</v>
      </c>
    </row>
    <row r="17" spans="1:10" ht="15" x14ac:dyDescent="0.2">
      <c r="A17" s="253" t="s">
        <v>9</v>
      </c>
      <c r="B17" s="253"/>
      <c r="C17" s="253"/>
      <c r="D17" s="253">
        <v>25</v>
      </c>
      <c r="E17" s="173">
        <f>SUM(F16+1)</f>
        <v>324576</v>
      </c>
      <c r="F17" s="173">
        <f t="shared" si="5"/>
        <v>324600</v>
      </c>
      <c r="G17" s="253">
        <v>5</v>
      </c>
      <c r="H17" s="253"/>
      <c r="I17" s="175" t="s">
        <v>150</v>
      </c>
      <c r="J17" s="257">
        <f t="shared" si="6"/>
        <v>0</v>
      </c>
    </row>
    <row r="18" spans="1:10" ht="15" x14ac:dyDescent="0.2">
      <c r="A18" s="247" t="s">
        <v>144</v>
      </c>
      <c r="B18" s="247"/>
      <c r="C18" s="247"/>
      <c r="D18" s="247">
        <v>300</v>
      </c>
      <c r="E18" s="170">
        <f t="shared" ref="E18:E19" si="7">SUM(F17+1)</f>
        <v>324601</v>
      </c>
      <c r="F18" s="170">
        <f t="shared" si="5"/>
        <v>324900</v>
      </c>
      <c r="G18" s="247">
        <v>5</v>
      </c>
      <c r="H18" s="247"/>
      <c r="I18" s="172" t="s">
        <v>150</v>
      </c>
      <c r="J18" s="248">
        <f t="shared" si="6"/>
        <v>0</v>
      </c>
    </row>
    <row r="19" spans="1:10" ht="15" x14ac:dyDescent="0.2">
      <c r="A19" s="308" t="s">
        <v>864</v>
      </c>
      <c r="B19" s="308"/>
      <c r="C19" s="308"/>
      <c r="D19" s="308">
        <v>2000</v>
      </c>
      <c r="E19" s="173">
        <f t="shared" si="7"/>
        <v>324901</v>
      </c>
      <c r="F19" s="173">
        <f t="shared" si="5"/>
        <v>326900</v>
      </c>
      <c r="G19" s="253">
        <v>5</v>
      </c>
      <c r="H19" s="253"/>
      <c r="I19" s="175" t="s">
        <v>150</v>
      </c>
      <c r="J19" s="257">
        <f t="shared" si="6"/>
        <v>0</v>
      </c>
    </row>
    <row r="20" spans="1:10" ht="15.75" x14ac:dyDescent="0.25">
      <c r="A20" s="7" t="s">
        <v>444</v>
      </c>
      <c r="B20" s="12"/>
      <c r="C20" s="12"/>
      <c r="D20" s="12"/>
      <c r="E20" s="16"/>
      <c r="F20" s="16"/>
      <c r="G20" s="12"/>
      <c r="H20" s="12"/>
      <c r="I20" s="13"/>
      <c r="J20" s="69"/>
    </row>
    <row r="21" spans="1:10" ht="15" x14ac:dyDescent="0.2">
      <c r="A21" s="247" t="s">
        <v>442</v>
      </c>
      <c r="B21" s="247"/>
      <c r="C21" s="247"/>
      <c r="D21" s="247">
        <v>25</v>
      </c>
      <c r="E21" s="170">
        <f>SUM(F19+1)</f>
        <v>326901</v>
      </c>
      <c r="F21" s="170">
        <f t="shared" si="5"/>
        <v>326925</v>
      </c>
      <c r="G21" s="247">
        <v>5</v>
      </c>
      <c r="H21" s="247"/>
      <c r="I21" s="172" t="s">
        <v>443</v>
      </c>
      <c r="J21" s="248">
        <f t="shared" si="6"/>
        <v>0</v>
      </c>
    </row>
    <row r="22" spans="1:10" ht="15" x14ac:dyDescent="0.2">
      <c r="A22" s="12"/>
      <c r="B22" s="12"/>
      <c r="C22" s="12"/>
      <c r="D22" s="12"/>
      <c r="E22" s="16"/>
      <c r="F22" s="16"/>
      <c r="G22" s="12"/>
      <c r="H22" s="12"/>
      <c r="I22" s="13"/>
      <c r="J22" s="69"/>
    </row>
    <row r="23" spans="1:10" s="7" customFormat="1" ht="15.75" x14ac:dyDescent="0.25">
      <c r="A23" s="7" t="s">
        <v>94</v>
      </c>
      <c r="E23" s="32"/>
      <c r="F23" s="32"/>
      <c r="I23" s="26"/>
      <c r="J23" s="88"/>
    </row>
    <row r="24" spans="1:10" ht="15" x14ac:dyDescent="0.2">
      <c r="A24" s="247" t="s">
        <v>10</v>
      </c>
      <c r="B24" s="247"/>
      <c r="C24" s="247"/>
      <c r="D24" s="247">
        <v>25</v>
      </c>
      <c r="E24" s="170">
        <f>SUM(F21+1)</f>
        <v>326926</v>
      </c>
      <c r="F24" s="170">
        <f>SUM(E24+D24-1)</f>
        <v>326950</v>
      </c>
      <c r="G24" s="247">
        <v>5</v>
      </c>
      <c r="H24" s="247"/>
      <c r="I24" s="172" t="s">
        <v>152</v>
      </c>
      <c r="J24" s="248">
        <f>MOD(D24,25)</f>
        <v>0</v>
      </c>
    </row>
    <row r="25" spans="1:10" ht="15" x14ac:dyDescent="0.2">
      <c r="A25" s="12"/>
      <c r="B25" s="12"/>
      <c r="C25" s="12"/>
      <c r="D25" s="12"/>
      <c r="E25" s="16"/>
      <c r="F25" s="16"/>
      <c r="G25" s="12"/>
      <c r="H25" s="12"/>
      <c r="I25" s="13"/>
      <c r="J25" s="70"/>
    </row>
    <row r="26" spans="1:10" ht="15.75" x14ac:dyDescent="0.25">
      <c r="A26" s="7" t="s">
        <v>92</v>
      </c>
      <c r="B26" s="12"/>
      <c r="C26" s="12"/>
      <c r="D26" s="12"/>
      <c r="E26" s="16"/>
      <c r="F26" s="16"/>
      <c r="G26" s="12"/>
      <c r="H26" s="12"/>
      <c r="I26" s="13"/>
      <c r="J26" s="70"/>
    </row>
    <row r="27" spans="1:10" ht="15" x14ac:dyDescent="0.2">
      <c r="A27" s="247" t="s">
        <v>7</v>
      </c>
      <c r="B27" s="247"/>
      <c r="C27" s="247"/>
      <c r="D27" s="247">
        <v>25</v>
      </c>
      <c r="E27" s="170">
        <f>SUM(F24+1)</f>
        <v>326951</v>
      </c>
      <c r="F27" s="170">
        <f t="shared" ref="F27:F28" si="8">SUM(E27+D27-1)</f>
        <v>326975</v>
      </c>
      <c r="G27" s="247">
        <v>10</v>
      </c>
      <c r="H27" s="247"/>
      <c r="I27" s="172" t="s">
        <v>151</v>
      </c>
      <c r="J27" s="248">
        <f t="shared" ref="J27:J28" si="9">MOD(D27,25)</f>
        <v>0</v>
      </c>
    </row>
    <row r="28" spans="1:10" ht="15" x14ac:dyDescent="0.2">
      <c r="A28" s="253" t="s">
        <v>96</v>
      </c>
      <c r="B28" s="253"/>
      <c r="C28" s="253"/>
      <c r="D28" s="253">
        <v>25</v>
      </c>
      <c r="E28" s="173">
        <f t="shared" ref="E28" si="10">SUM(F27+1)</f>
        <v>326976</v>
      </c>
      <c r="F28" s="173">
        <f t="shared" si="8"/>
        <v>327000</v>
      </c>
      <c r="G28" s="253">
        <v>10</v>
      </c>
      <c r="H28" s="253"/>
      <c r="I28" s="175" t="s">
        <v>151</v>
      </c>
      <c r="J28" s="257">
        <f t="shared" si="9"/>
        <v>0</v>
      </c>
    </row>
    <row r="29" spans="1:10" ht="15" x14ac:dyDescent="0.2">
      <c r="A29" s="12"/>
      <c r="B29" s="12"/>
      <c r="C29" s="12"/>
      <c r="D29" s="12"/>
      <c r="E29" s="17"/>
      <c r="F29" s="17"/>
      <c r="G29" s="12"/>
      <c r="H29" s="12"/>
      <c r="I29" s="13"/>
      <c r="J29" s="70"/>
    </row>
    <row r="30" spans="1:10" ht="15.75" x14ac:dyDescent="0.25">
      <c r="A30" s="7" t="s">
        <v>95</v>
      </c>
      <c r="B30" s="12"/>
      <c r="C30" s="12"/>
      <c r="D30" s="12"/>
      <c r="E30" s="16"/>
      <c r="F30" s="16"/>
      <c r="G30" s="12"/>
      <c r="H30" s="12"/>
      <c r="I30" s="13"/>
      <c r="J30" s="70"/>
    </row>
    <row r="31" spans="1:10" ht="15" x14ac:dyDescent="0.2">
      <c r="A31" s="247" t="s">
        <v>11</v>
      </c>
      <c r="B31" s="247"/>
      <c r="C31" s="247"/>
      <c r="D31" s="247">
        <v>25</v>
      </c>
      <c r="E31" s="170">
        <f>SUM(F28+1)</f>
        <v>327001</v>
      </c>
      <c r="F31" s="170">
        <f>SUM(E31+D31-1)</f>
        <v>327025</v>
      </c>
      <c r="G31" s="247">
        <v>5</v>
      </c>
      <c r="H31" s="247"/>
      <c r="I31" s="172" t="s">
        <v>153</v>
      </c>
      <c r="J31" s="248">
        <f>MOD(D31,25)</f>
        <v>0</v>
      </c>
    </row>
    <row r="32" spans="1:10" ht="15.75" thickBot="1" x14ac:dyDescent="0.25">
      <c r="A32" s="278" t="s">
        <v>12</v>
      </c>
      <c r="B32" s="278"/>
      <c r="C32" s="278"/>
      <c r="D32" s="278">
        <v>50</v>
      </c>
      <c r="E32" s="188">
        <f>SUM(F31+1)</f>
        <v>327026</v>
      </c>
      <c r="F32" s="188">
        <f>SUM(E32+D32-1)</f>
        <v>327075</v>
      </c>
      <c r="G32" s="278">
        <v>5</v>
      </c>
      <c r="H32" s="278"/>
      <c r="I32" s="190" t="s">
        <v>153</v>
      </c>
      <c r="J32" s="279">
        <f>MOD(D32,25)</f>
        <v>0</v>
      </c>
    </row>
    <row r="33" spans="1:10" ht="15.75" x14ac:dyDescent="0.25">
      <c r="A33" s="74" t="s">
        <v>64</v>
      </c>
      <c r="B33" s="68"/>
      <c r="C33" s="68"/>
      <c r="D33" s="342">
        <f>SUM(D16:D32)</f>
        <v>2900</v>
      </c>
      <c r="E33" s="68"/>
      <c r="F33" s="68"/>
      <c r="G33" s="68"/>
      <c r="H33" s="68"/>
      <c r="I33" s="76"/>
      <c r="J33" s="77"/>
    </row>
    <row r="34" spans="1:10" ht="16.5" thickBot="1" x14ac:dyDescent="0.3">
      <c r="A34" s="32"/>
      <c r="B34" s="17"/>
      <c r="C34" s="17"/>
      <c r="D34" s="7"/>
      <c r="E34" s="17"/>
      <c r="F34" s="17"/>
      <c r="G34" s="17"/>
      <c r="H34" s="17"/>
      <c r="I34" s="20"/>
      <c r="J34" s="70"/>
    </row>
    <row r="35" spans="1:10" ht="16.5" thickBot="1" x14ac:dyDescent="0.3">
      <c r="A35" s="83" t="s">
        <v>328</v>
      </c>
      <c r="B35" s="84"/>
      <c r="C35" s="84"/>
      <c r="D35" s="337">
        <f>D12+D33</f>
        <v>13125</v>
      </c>
      <c r="E35" s="84"/>
      <c r="F35" s="84"/>
      <c r="G35" s="85">
        <f>SUM(G5:G33)</f>
        <v>140</v>
      </c>
      <c r="H35" s="85">
        <f>SUM(H5:H33)</f>
        <v>300</v>
      </c>
      <c r="I35" s="86"/>
      <c r="J35" s="93">
        <f>SUM(J5:J33)</f>
        <v>0</v>
      </c>
    </row>
    <row r="36" spans="1:10" ht="15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ht="15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ht="15" x14ac:dyDescent="0.2">
      <c r="A38" s="17" t="s">
        <v>140</v>
      </c>
      <c r="B38" s="17"/>
      <c r="C38" s="17"/>
      <c r="D38" s="24">
        <f>F32-E5+1</f>
        <v>13125</v>
      </c>
      <c r="E38" s="17"/>
      <c r="F38" s="17"/>
      <c r="G38" s="17"/>
      <c r="H38" s="17"/>
      <c r="I38" s="20"/>
      <c r="J38" s="17"/>
    </row>
    <row r="39" spans="1:10" ht="15" x14ac:dyDescent="0.2">
      <c r="A39" s="12"/>
      <c r="B39" s="12"/>
      <c r="C39" s="12"/>
      <c r="D39" s="12"/>
      <c r="E39" s="12"/>
      <c r="F39" s="12"/>
      <c r="G39" s="12"/>
      <c r="H39" s="12"/>
      <c r="I39" s="13"/>
      <c r="J39" s="12"/>
    </row>
    <row r="40" spans="1:10" ht="15" x14ac:dyDescent="0.2">
      <c r="A40" s="12"/>
      <c r="B40" s="12"/>
      <c r="C40" s="12"/>
      <c r="D40" s="12"/>
      <c r="E40" s="12"/>
      <c r="F40" s="12"/>
      <c r="G40" s="12"/>
      <c r="H40" s="12"/>
      <c r="I40" s="13"/>
      <c r="J40" s="12"/>
    </row>
    <row r="41" spans="1:10" ht="15" x14ac:dyDescent="0.2">
      <c r="A41" s="12"/>
      <c r="B41" s="12"/>
      <c r="C41" s="12"/>
      <c r="D41" s="12"/>
      <c r="E41" s="12"/>
      <c r="F41" s="12"/>
      <c r="G41" s="12"/>
      <c r="H41" s="12"/>
      <c r="I41" s="13"/>
      <c r="J41" s="12"/>
    </row>
    <row r="42" spans="1:10" ht="15" x14ac:dyDescent="0.2">
      <c r="A42" s="12"/>
      <c r="B42" s="12"/>
      <c r="C42" s="12"/>
      <c r="D42" s="12"/>
      <c r="E42" s="12"/>
      <c r="F42" s="12"/>
      <c r="G42" s="12"/>
      <c r="H42" s="12"/>
      <c r="I42" s="13"/>
      <c r="J42" s="12"/>
    </row>
    <row r="43" spans="1:10" ht="15" x14ac:dyDescent="0.2">
      <c r="A43" s="12"/>
      <c r="B43" s="12"/>
      <c r="C43" s="12"/>
      <c r="D43" s="12"/>
      <c r="E43" s="12"/>
      <c r="F43" s="12"/>
      <c r="G43" s="12"/>
      <c r="H43" s="12"/>
      <c r="I43" s="13"/>
      <c r="J43" s="12"/>
    </row>
    <row r="44" spans="1:10" ht="15" x14ac:dyDescent="0.2">
      <c r="A44" s="12"/>
      <c r="B44" s="12"/>
      <c r="C44" s="12"/>
      <c r="D44" s="12"/>
      <c r="E44" s="12"/>
      <c r="F44" s="12"/>
      <c r="G44" s="12"/>
      <c r="H44" s="12"/>
      <c r="I44" s="13"/>
      <c r="J44" s="12"/>
    </row>
    <row r="45" spans="1:10" ht="15" x14ac:dyDescent="0.2">
      <c r="A45" s="12"/>
      <c r="B45" s="12"/>
      <c r="C45" s="12"/>
      <c r="D45" s="12"/>
      <c r="E45" s="12"/>
      <c r="F45" s="12"/>
      <c r="G45" s="12"/>
      <c r="H45" s="12"/>
      <c r="I45" s="13"/>
      <c r="J45" s="12"/>
    </row>
    <row r="46" spans="1:10" ht="15" x14ac:dyDescent="0.2">
      <c r="A46" s="12"/>
      <c r="B46" s="12"/>
      <c r="C46" s="12"/>
      <c r="D46" s="12"/>
      <c r="E46" s="12"/>
      <c r="F46" s="12"/>
      <c r="G46" s="12"/>
      <c r="H46" s="12"/>
      <c r="I46" s="13"/>
      <c r="J46" s="12"/>
    </row>
  </sheetData>
  <sheetProtection sheet="1" selectLockedCells="1"/>
  <mergeCells count="2">
    <mergeCell ref="E3:F3"/>
    <mergeCell ref="H1:I1"/>
  </mergeCells>
  <phoneticPr fontId="0" type="noConversion"/>
  <conditionalFormatting sqref="D16:D19 D21 D24 D27:D28 D31:D32">
    <cfRule type="cellIs" dxfId="53" priority="2" operator="equal">
      <formula>0</formula>
    </cfRule>
  </conditionalFormatting>
  <conditionalFormatting sqref="G5:H11 G16:H19 G21:H21 G24:H24 G27:H28 G31:H32">
    <cfRule type="cellIs" dxfId="52" priority="1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6"/>
  <sheetViews>
    <sheetView view="pageLayout" topLeftCell="A7" zoomScaleNormal="75" workbookViewId="0">
      <selection activeCell="G30" sqref="G30"/>
    </sheetView>
  </sheetViews>
  <sheetFormatPr defaultColWidth="9.140625" defaultRowHeight="15" x14ac:dyDescent="0.2"/>
  <cols>
    <col min="1" max="1" width="41.42578125" style="6" customWidth="1"/>
    <col min="2" max="2" width="11" style="6" customWidth="1"/>
    <col min="3" max="3" width="4.42578125" style="6" hidden="1" customWidth="1"/>
    <col min="4" max="4" width="9" style="6" bestFit="1" customWidth="1"/>
    <col min="5" max="6" width="9.28515625" style="6" bestFit="1" customWidth="1"/>
    <col min="7" max="7" width="9.28515625" style="12" bestFit="1" customWidth="1"/>
    <col min="8" max="8" width="11.5703125" style="6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Totals!A29</f>
        <v>835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2" t="s">
        <v>776</v>
      </c>
      <c r="B5" s="256">
        <v>3398</v>
      </c>
      <c r="C5" s="322">
        <f>SUM(B5*0.65)</f>
        <v>2208.7000000000003</v>
      </c>
      <c r="D5" s="329">
        <f>MROUND(C5, 25)</f>
        <v>2200</v>
      </c>
      <c r="E5" s="170">
        <f>SUM('Dist 24'!F32,1)</f>
        <v>327076</v>
      </c>
      <c r="F5" s="170">
        <f t="shared" ref="F5:F11" si="0">SUM(E5+D5-1)</f>
        <v>329275</v>
      </c>
      <c r="G5" s="247">
        <v>10</v>
      </c>
      <c r="H5" s="247"/>
      <c r="I5" s="172" t="s">
        <v>443</v>
      </c>
      <c r="J5" s="248">
        <f t="shared" ref="J5:J11" si="1">MOD(D5,25)</f>
        <v>0</v>
      </c>
    </row>
    <row r="6" spans="1:10" x14ac:dyDescent="0.2">
      <c r="A6" s="297" t="s">
        <v>777</v>
      </c>
      <c r="B6" s="255">
        <v>1835</v>
      </c>
      <c r="C6" s="322">
        <f t="shared" ref="C6:C11" si="2">SUM(B6*0.65)</f>
        <v>1192.75</v>
      </c>
      <c r="D6" s="330">
        <f t="shared" ref="D6:D11" si="3">MROUND(C6, 25)</f>
        <v>1200</v>
      </c>
      <c r="E6" s="173">
        <f t="shared" ref="E6:E11" si="4">SUM(F5+1)</f>
        <v>329276</v>
      </c>
      <c r="F6" s="173">
        <f t="shared" si="0"/>
        <v>330475</v>
      </c>
      <c r="G6" s="253">
        <v>10</v>
      </c>
      <c r="H6" s="253"/>
      <c r="I6" s="175" t="s">
        <v>443</v>
      </c>
      <c r="J6" s="257">
        <f t="shared" si="1"/>
        <v>0</v>
      </c>
    </row>
    <row r="7" spans="1:10" x14ac:dyDescent="0.2">
      <c r="A7" s="302" t="s">
        <v>778</v>
      </c>
      <c r="B7" s="256">
        <v>1966</v>
      </c>
      <c r="C7" s="322">
        <f t="shared" si="2"/>
        <v>1277.9000000000001</v>
      </c>
      <c r="D7" s="329">
        <f t="shared" si="3"/>
        <v>1275</v>
      </c>
      <c r="E7" s="170">
        <f t="shared" si="4"/>
        <v>330476</v>
      </c>
      <c r="F7" s="170">
        <f t="shared" si="0"/>
        <v>331750</v>
      </c>
      <c r="G7" s="247">
        <v>10</v>
      </c>
      <c r="H7" s="247"/>
      <c r="I7" s="172" t="s">
        <v>443</v>
      </c>
      <c r="J7" s="248">
        <f t="shared" si="1"/>
        <v>0</v>
      </c>
    </row>
    <row r="8" spans="1:10" x14ac:dyDescent="0.2">
      <c r="A8" s="297" t="s">
        <v>779</v>
      </c>
      <c r="B8" s="255">
        <v>2601</v>
      </c>
      <c r="C8" s="322">
        <f t="shared" si="2"/>
        <v>1690.65</v>
      </c>
      <c r="D8" s="330">
        <f t="shared" si="3"/>
        <v>1700</v>
      </c>
      <c r="E8" s="173">
        <f t="shared" si="4"/>
        <v>331751</v>
      </c>
      <c r="F8" s="173">
        <f t="shared" si="0"/>
        <v>333450</v>
      </c>
      <c r="G8" s="253">
        <v>10</v>
      </c>
      <c r="H8" s="253"/>
      <c r="I8" s="175" t="s">
        <v>443</v>
      </c>
      <c r="J8" s="257">
        <f t="shared" si="1"/>
        <v>0</v>
      </c>
    </row>
    <row r="9" spans="1:10" x14ac:dyDescent="0.2">
      <c r="A9" s="302" t="s">
        <v>780</v>
      </c>
      <c r="B9" s="256">
        <v>2370</v>
      </c>
      <c r="C9" s="322">
        <f t="shared" si="2"/>
        <v>1540.5</v>
      </c>
      <c r="D9" s="329">
        <f t="shared" si="3"/>
        <v>1550</v>
      </c>
      <c r="E9" s="170">
        <f t="shared" si="4"/>
        <v>333451</v>
      </c>
      <c r="F9" s="170">
        <f t="shared" si="0"/>
        <v>335000</v>
      </c>
      <c r="G9" s="247">
        <v>10</v>
      </c>
      <c r="H9" s="247"/>
      <c r="I9" s="172" t="s">
        <v>443</v>
      </c>
      <c r="J9" s="248">
        <f t="shared" si="1"/>
        <v>0</v>
      </c>
    </row>
    <row r="10" spans="1:10" x14ac:dyDescent="0.2">
      <c r="A10" s="297" t="s">
        <v>781</v>
      </c>
      <c r="B10" s="255">
        <v>2108</v>
      </c>
      <c r="C10" s="322">
        <f t="shared" si="2"/>
        <v>1370.2</v>
      </c>
      <c r="D10" s="330">
        <f t="shared" si="3"/>
        <v>1375</v>
      </c>
      <c r="E10" s="173">
        <f t="shared" si="4"/>
        <v>335001</v>
      </c>
      <c r="F10" s="173">
        <f t="shared" si="0"/>
        <v>336375</v>
      </c>
      <c r="G10" s="253">
        <v>10</v>
      </c>
      <c r="H10" s="253"/>
      <c r="I10" s="175" t="s">
        <v>443</v>
      </c>
      <c r="J10" s="257">
        <f t="shared" si="1"/>
        <v>0</v>
      </c>
    </row>
    <row r="11" spans="1:10" ht="15.75" thickBot="1" x14ac:dyDescent="0.25">
      <c r="A11" s="305" t="s">
        <v>782</v>
      </c>
      <c r="B11" s="304">
        <v>2199</v>
      </c>
      <c r="C11" s="323">
        <f t="shared" si="2"/>
        <v>1429.3500000000001</v>
      </c>
      <c r="D11" s="335">
        <f t="shared" si="3"/>
        <v>1425</v>
      </c>
      <c r="E11" s="260">
        <f t="shared" si="4"/>
        <v>336376</v>
      </c>
      <c r="F11" s="260">
        <f t="shared" si="0"/>
        <v>337800</v>
      </c>
      <c r="G11" s="258">
        <v>10</v>
      </c>
      <c r="H11" s="258"/>
      <c r="I11" s="261" t="s">
        <v>443</v>
      </c>
      <c r="J11" s="262">
        <f t="shared" si="1"/>
        <v>0</v>
      </c>
    </row>
    <row r="12" spans="1:10" ht="15.75" x14ac:dyDescent="0.25">
      <c r="A12" s="7" t="s">
        <v>165</v>
      </c>
      <c r="B12" s="31">
        <f>SUM(B5:B11)</f>
        <v>16477</v>
      </c>
      <c r="C12" s="31"/>
      <c r="D12" s="28">
        <f>SUM(D5:D11)</f>
        <v>10725</v>
      </c>
      <c r="E12" s="17"/>
      <c r="F12" s="17"/>
      <c r="G12" s="28"/>
      <c r="H12" s="12"/>
      <c r="I12" s="13"/>
      <c r="J12" s="69"/>
    </row>
    <row r="13" spans="1:10" x14ac:dyDescent="0.2">
      <c r="A13" s="12"/>
      <c r="B13" s="12"/>
      <c r="C13" s="12"/>
      <c r="D13" s="12"/>
      <c r="E13" s="17"/>
      <c r="F13" s="17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6"/>
      <c r="F15" s="16"/>
      <c r="H15" s="12"/>
      <c r="I15" s="13"/>
      <c r="J15" s="69"/>
    </row>
    <row r="16" spans="1:10" x14ac:dyDescent="0.2">
      <c r="A16" s="247" t="s">
        <v>8</v>
      </c>
      <c r="B16" s="247"/>
      <c r="C16" s="247"/>
      <c r="D16" s="247">
        <v>200</v>
      </c>
      <c r="E16" s="170">
        <f>SUM(F11+1)</f>
        <v>337801</v>
      </c>
      <c r="F16" s="170">
        <f t="shared" ref="F16:F22" si="5">SUM(E16+D16-1)</f>
        <v>338000</v>
      </c>
      <c r="G16" s="247">
        <v>10</v>
      </c>
      <c r="H16" s="247"/>
      <c r="I16" s="172" t="s">
        <v>150</v>
      </c>
      <c r="J16" s="248">
        <f t="shared" ref="J16:J22" si="6">MOD(D16,25)</f>
        <v>0</v>
      </c>
    </row>
    <row r="17" spans="1:10" x14ac:dyDescent="0.2">
      <c r="A17" s="253" t="s">
        <v>9</v>
      </c>
      <c r="B17" s="253"/>
      <c r="C17" s="253"/>
      <c r="D17" s="253">
        <v>50</v>
      </c>
      <c r="E17" s="173">
        <f t="shared" ref="E17:E22" si="7">SUM(F16+1)</f>
        <v>338001</v>
      </c>
      <c r="F17" s="173">
        <f t="shared" si="5"/>
        <v>338050</v>
      </c>
      <c r="G17" s="253">
        <v>5</v>
      </c>
      <c r="H17" s="253"/>
      <c r="I17" s="175" t="s">
        <v>150</v>
      </c>
      <c r="J17" s="257">
        <f t="shared" si="6"/>
        <v>0</v>
      </c>
    </row>
    <row r="18" spans="1:10" x14ac:dyDescent="0.2">
      <c r="A18" s="247" t="s">
        <v>144</v>
      </c>
      <c r="B18" s="247"/>
      <c r="C18" s="247"/>
      <c r="D18" s="247">
        <v>100</v>
      </c>
      <c r="E18" s="170">
        <f t="shared" si="7"/>
        <v>338051</v>
      </c>
      <c r="F18" s="170">
        <f t="shared" si="5"/>
        <v>338150</v>
      </c>
      <c r="G18" s="247">
        <v>5</v>
      </c>
      <c r="H18" s="247"/>
      <c r="I18" s="172" t="s">
        <v>150</v>
      </c>
      <c r="J18" s="248">
        <f t="shared" si="6"/>
        <v>0</v>
      </c>
    </row>
    <row r="19" spans="1:10" x14ac:dyDescent="0.2">
      <c r="A19" s="12"/>
      <c r="B19" s="12"/>
      <c r="C19" s="12"/>
      <c r="D19" s="12"/>
      <c r="E19" s="16"/>
      <c r="F19" s="16"/>
      <c r="H19" s="12"/>
      <c r="I19" s="13"/>
      <c r="J19" s="69"/>
    </row>
    <row r="20" spans="1:10" ht="15.75" x14ac:dyDescent="0.25">
      <c r="A20" s="7" t="s">
        <v>444</v>
      </c>
      <c r="B20" s="12"/>
      <c r="C20" s="12"/>
      <c r="D20" s="12"/>
      <c r="E20" s="16"/>
      <c r="F20" s="16"/>
      <c r="H20" s="12"/>
      <c r="I20" s="13"/>
      <c r="J20" s="69"/>
    </row>
    <row r="21" spans="1:10" x14ac:dyDescent="0.2">
      <c r="A21" s="247" t="s">
        <v>442</v>
      </c>
      <c r="B21" s="247"/>
      <c r="C21" s="247"/>
      <c r="D21" s="247">
        <v>950</v>
      </c>
      <c r="E21" s="170">
        <f>SUM(F18+1)</f>
        <v>338151</v>
      </c>
      <c r="F21" s="170">
        <f t="shared" si="5"/>
        <v>339100</v>
      </c>
      <c r="G21" s="247">
        <v>25</v>
      </c>
      <c r="H21" s="247">
        <v>200</v>
      </c>
      <c r="I21" s="172" t="s">
        <v>443</v>
      </c>
      <c r="J21" s="248">
        <f t="shared" si="6"/>
        <v>0</v>
      </c>
    </row>
    <row r="22" spans="1:10" s="62" customFormat="1" x14ac:dyDescent="0.2">
      <c r="A22" s="253" t="s">
        <v>857</v>
      </c>
      <c r="B22" s="253"/>
      <c r="C22" s="253"/>
      <c r="D22" s="253">
        <v>2000</v>
      </c>
      <c r="E22" s="173">
        <f t="shared" si="7"/>
        <v>339101</v>
      </c>
      <c r="F22" s="173">
        <f t="shared" si="5"/>
        <v>341100</v>
      </c>
      <c r="G22" s="253">
        <v>25</v>
      </c>
      <c r="H22" s="253"/>
      <c r="I22" s="175" t="s">
        <v>443</v>
      </c>
      <c r="J22" s="257">
        <f t="shared" si="6"/>
        <v>0</v>
      </c>
    </row>
    <row r="23" spans="1:10" x14ac:dyDescent="0.2">
      <c r="A23" s="12"/>
      <c r="B23" s="12"/>
      <c r="C23" s="12"/>
      <c r="D23" s="12"/>
      <c r="E23" s="16"/>
      <c r="F23" s="16"/>
      <c r="H23" s="12"/>
      <c r="I23" s="13"/>
      <c r="J23" s="69"/>
    </row>
    <row r="24" spans="1:10" ht="15.75" x14ac:dyDescent="0.25">
      <c r="A24" s="7" t="s">
        <v>94</v>
      </c>
      <c r="B24" s="12"/>
      <c r="C24" s="12"/>
      <c r="D24" s="12"/>
      <c r="E24" s="17"/>
      <c r="F24" s="17"/>
      <c r="H24" s="12"/>
      <c r="I24" s="13"/>
      <c r="J24" s="69"/>
    </row>
    <row r="25" spans="1:10" x14ac:dyDescent="0.2">
      <c r="A25" s="247" t="s">
        <v>10</v>
      </c>
      <c r="B25" s="247"/>
      <c r="C25" s="247"/>
      <c r="D25" s="247">
        <v>25</v>
      </c>
      <c r="E25" s="170">
        <f>SUM(F22+1)</f>
        <v>341101</v>
      </c>
      <c r="F25" s="170">
        <f>SUM(E25+D25-1)</f>
        <v>341125</v>
      </c>
      <c r="G25" s="247">
        <v>5</v>
      </c>
      <c r="H25" s="247"/>
      <c r="I25" s="172" t="s">
        <v>152</v>
      </c>
      <c r="J25" s="248">
        <f>MOD(D25,25)</f>
        <v>0</v>
      </c>
    </row>
    <row r="26" spans="1:10" x14ac:dyDescent="0.2">
      <c r="A26" s="12"/>
      <c r="B26" s="12"/>
      <c r="C26" s="12"/>
      <c r="D26" s="12"/>
      <c r="E26" s="16"/>
      <c r="F26" s="16"/>
      <c r="H26" s="12"/>
      <c r="I26" s="13"/>
      <c r="J26" s="70"/>
    </row>
    <row r="27" spans="1:10" ht="15.75" x14ac:dyDescent="0.25">
      <c r="A27" s="7" t="s">
        <v>92</v>
      </c>
      <c r="B27" s="12"/>
      <c r="C27" s="12"/>
      <c r="D27" s="12"/>
      <c r="E27" s="17"/>
      <c r="F27" s="17"/>
      <c r="H27" s="12"/>
      <c r="I27" s="13"/>
      <c r="J27" s="70"/>
    </row>
    <row r="28" spans="1:10" x14ac:dyDescent="0.2">
      <c r="A28" s="247" t="s">
        <v>7</v>
      </c>
      <c r="B28" s="247"/>
      <c r="C28" s="247"/>
      <c r="D28" s="247">
        <v>25</v>
      </c>
      <c r="E28" s="170">
        <f>SUM(F25+1)</f>
        <v>341126</v>
      </c>
      <c r="F28" s="170">
        <f t="shared" ref="F28:F33" si="8">SUM(E28+D28-1)</f>
        <v>341150</v>
      </c>
      <c r="G28" s="247">
        <v>10</v>
      </c>
      <c r="H28" s="247"/>
      <c r="I28" s="172" t="s">
        <v>151</v>
      </c>
      <c r="J28" s="248">
        <f t="shared" ref="J28:J29" si="9">MOD(D28,25)</f>
        <v>0</v>
      </c>
    </row>
    <row r="29" spans="1:10" x14ac:dyDescent="0.2">
      <c r="A29" s="253" t="s">
        <v>96</v>
      </c>
      <c r="B29" s="253"/>
      <c r="C29" s="253"/>
      <c r="D29" s="253">
        <v>25</v>
      </c>
      <c r="E29" s="173">
        <f t="shared" ref="E29" si="10">SUM(F28+1)</f>
        <v>341151</v>
      </c>
      <c r="F29" s="173">
        <f t="shared" si="8"/>
        <v>341175</v>
      </c>
      <c r="G29" s="253">
        <v>10</v>
      </c>
      <c r="H29" s="253"/>
      <c r="I29" s="175" t="s">
        <v>151</v>
      </c>
      <c r="J29" s="257">
        <f t="shared" si="9"/>
        <v>0</v>
      </c>
    </row>
    <row r="30" spans="1:10" x14ac:dyDescent="0.2">
      <c r="A30" s="12"/>
      <c r="B30" s="12"/>
      <c r="C30" s="12"/>
      <c r="D30" s="12"/>
      <c r="E30" s="16"/>
      <c r="F30" s="16"/>
      <c r="H30" s="12"/>
      <c r="I30" s="13"/>
      <c r="J30" s="70"/>
    </row>
    <row r="31" spans="1:10" ht="15.75" x14ac:dyDescent="0.25">
      <c r="A31" s="7" t="s">
        <v>95</v>
      </c>
      <c r="B31" s="12"/>
      <c r="C31" s="12"/>
      <c r="D31" s="12"/>
      <c r="E31" s="16"/>
      <c r="F31" s="16"/>
      <c r="H31" s="12"/>
      <c r="I31" s="13"/>
      <c r="J31" s="70"/>
    </row>
    <row r="32" spans="1:10" x14ac:dyDescent="0.2">
      <c r="A32" s="247" t="s">
        <v>11</v>
      </c>
      <c r="B32" s="247"/>
      <c r="C32" s="247"/>
      <c r="D32" s="247">
        <v>25</v>
      </c>
      <c r="E32" s="170">
        <f>SUM(F29+1)</f>
        <v>341176</v>
      </c>
      <c r="F32" s="170">
        <f t="shared" si="8"/>
        <v>341200</v>
      </c>
      <c r="G32" s="247">
        <v>5</v>
      </c>
      <c r="H32" s="247"/>
      <c r="I32" s="172" t="s">
        <v>153</v>
      </c>
      <c r="J32" s="248">
        <f>MOD(D32,25)</f>
        <v>0</v>
      </c>
    </row>
    <row r="33" spans="1:10" ht="15.75" thickBot="1" x14ac:dyDescent="0.25">
      <c r="A33" s="278" t="s">
        <v>12</v>
      </c>
      <c r="B33" s="278"/>
      <c r="C33" s="278"/>
      <c r="D33" s="278">
        <v>50</v>
      </c>
      <c r="E33" s="188">
        <f>SUM(F32+1)</f>
        <v>341201</v>
      </c>
      <c r="F33" s="188">
        <f t="shared" si="8"/>
        <v>341250</v>
      </c>
      <c r="G33" s="278">
        <v>5</v>
      </c>
      <c r="H33" s="278"/>
      <c r="I33" s="190" t="s">
        <v>153</v>
      </c>
      <c r="J33" s="279">
        <f>MOD(D33,25)</f>
        <v>0</v>
      </c>
    </row>
    <row r="34" spans="1:10" ht="15.75" x14ac:dyDescent="0.25">
      <c r="A34" s="74" t="s">
        <v>65</v>
      </c>
      <c r="B34" s="68"/>
      <c r="C34" s="68"/>
      <c r="D34" s="342">
        <f>SUM(D16:D33)</f>
        <v>3450</v>
      </c>
      <c r="E34" s="68"/>
      <c r="F34" s="68"/>
      <c r="G34" s="68"/>
      <c r="H34" s="68"/>
      <c r="I34" s="76"/>
      <c r="J34" s="77"/>
    </row>
    <row r="35" spans="1:10" ht="16.5" thickBot="1" x14ac:dyDescent="0.3">
      <c r="A35" s="32"/>
      <c r="B35" s="17"/>
      <c r="C35" s="17"/>
      <c r="D35" s="7"/>
      <c r="E35" s="17"/>
      <c r="F35" s="17"/>
      <c r="G35" s="17"/>
      <c r="H35" s="17"/>
      <c r="I35" s="20"/>
      <c r="J35" s="70"/>
    </row>
    <row r="36" spans="1:10" ht="16.5" thickBot="1" x14ac:dyDescent="0.3">
      <c r="A36" s="83" t="s">
        <v>329</v>
      </c>
      <c r="B36" s="84"/>
      <c r="C36" s="84"/>
      <c r="D36" s="337">
        <f>D12+D34</f>
        <v>14175</v>
      </c>
      <c r="E36" s="84"/>
      <c r="F36" s="84"/>
      <c r="G36" s="85">
        <f>SUM(G5:G34)</f>
        <v>175</v>
      </c>
      <c r="H36" s="85">
        <f>SUM(H5:H34)</f>
        <v>200</v>
      </c>
      <c r="I36" s="86"/>
      <c r="J36" s="93">
        <f>SUM(J5:J34)</f>
        <v>0</v>
      </c>
    </row>
    <row r="37" spans="1:10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x14ac:dyDescent="0.2">
      <c r="A38" s="17"/>
      <c r="B38" s="17"/>
      <c r="C38" s="17"/>
      <c r="D38" s="12"/>
      <c r="E38" s="17"/>
      <c r="F38" s="17"/>
      <c r="G38" s="17"/>
      <c r="H38" s="17"/>
      <c r="I38" s="20"/>
      <c r="J38" s="17"/>
    </row>
    <row r="39" spans="1:10" x14ac:dyDescent="0.2">
      <c r="A39" s="17" t="s">
        <v>140</v>
      </c>
      <c r="B39" s="17"/>
      <c r="C39" s="17"/>
      <c r="D39" s="24">
        <f>F33-E5+1</f>
        <v>14175</v>
      </c>
      <c r="E39" s="17"/>
      <c r="F39" s="17"/>
      <c r="G39" s="17"/>
      <c r="H39" s="17"/>
      <c r="I39" s="20"/>
      <c r="J39" s="17"/>
    </row>
    <row r="40" spans="1:10" x14ac:dyDescent="0.2">
      <c r="A40" s="12"/>
      <c r="B40" s="12"/>
      <c r="C40" s="12"/>
      <c r="D40" s="12"/>
      <c r="E40" s="12"/>
      <c r="F40" s="12"/>
      <c r="H40" s="12"/>
      <c r="I40" s="13"/>
      <c r="J40" s="12"/>
    </row>
    <row r="41" spans="1:10" x14ac:dyDescent="0.2">
      <c r="A41" s="12"/>
      <c r="B41" s="12"/>
      <c r="C41" s="12"/>
      <c r="D41" s="12"/>
      <c r="E41" s="12"/>
      <c r="F41" s="12"/>
      <c r="H41" s="12"/>
      <c r="I41" s="13"/>
      <c r="J41" s="12"/>
    </row>
    <row r="42" spans="1:10" x14ac:dyDescent="0.2">
      <c r="A42" s="12"/>
      <c r="B42" s="12"/>
      <c r="C42" s="12"/>
      <c r="D42" s="12"/>
      <c r="E42" s="12"/>
      <c r="F42" s="12"/>
      <c r="H42" s="12"/>
      <c r="I42" s="13"/>
      <c r="J42" s="12"/>
    </row>
    <row r="43" spans="1:10" x14ac:dyDescent="0.2">
      <c r="A43" s="12"/>
      <c r="B43" s="12"/>
      <c r="C43" s="12"/>
      <c r="D43" s="12"/>
      <c r="E43" s="12"/>
      <c r="F43" s="12"/>
      <c r="H43" s="12"/>
      <c r="I43" s="13"/>
      <c r="J43" s="12"/>
    </row>
    <row r="44" spans="1:10" x14ac:dyDescent="0.2">
      <c r="A44" s="12"/>
      <c r="B44" s="12"/>
      <c r="C44" s="12"/>
      <c r="D44" s="12"/>
      <c r="E44" s="12"/>
      <c r="F44" s="12"/>
      <c r="H44" s="12"/>
      <c r="I44" s="13"/>
      <c r="J44" s="12"/>
    </row>
    <row r="45" spans="1:10" x14ac:dyDescent="0.2">
      <c r="A45" s="12"/>
      <c r="B45" s="12"/>
      <c r="C45" s="12"/>
      <c r="D45" s="12"/>
      <c r="E45" s="12"/>
      <c r="F45" s="12"/>
      <c r="H45" s="12"/>
      <c r="I45" s="13"/>
      <c r="J45" s="12"/>
    </row>
    <row r="46" spans="1:10" x14ac:dyDescent="0.2">
      <c r="A46" s="12"/>
      <c r="B46" s="12"/>
      <c r="C46" s="12"/>
      <c r="D46" s="12"/>
      <c r="E46" s="12"/>
      <c r="F46" s="12"/>
      <c r="H46" s="12"/>
      <c r="I46" s="13"/>
      <c r="J46" s="12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51" priority="1" operator="equal">
      <formula>0</formula>
    </cfRule>
  </conditionalFormatting>
  <conditionalFormatting sqref="D16:D18 D21:D22 D25 D28:D29 D32:D33">
    <cfRule type="cellIs" dxfId="50" priority="3" operator="equal">
      <formula>0</formula>
    </cfRule>
  </conditionalFormatting>
  <conditionalFormatting sqref="G5:H11 G16:H18 G21:H22 G25:H25 G28:H29 G32:H33">
    <cfRule type="cellIs" dxfId="49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9"/>
  <sheetViews>
    <sheetView view="pageLayout" topLeftCell="A7" zoomScaleNormal="75" workbookViewId="0">
      <selection activeCell="G30" sqref="G30"/>
    </sheetView>
  </sheetViews>
  <sheetFormatPr defaultColWidth="9.140625" defaultRowHeight="15" x14ac:dyDescent="0.2"/>
  <cols>
    <col min="1" max="1" width="41.42578125" style="12" customWidth="1"/>
    <col min="2" max="2" width="11" style="12" customWidth="1"/>
    <col min="3" max="3" width="4.85546875" style="12" hidden="1" customWidth="1"/>
    <col min="4" max="4" width="9" style="12" bestFit="1" customWidth="1"/>
    <col min="5" max="7" width="9.28515625" style="12" bestFit="1" customWidth="1"/>
    <col min="8" max="8" width="11.5703125" style="12" bestFit="1" customWidth="1"/>
    <col min="9" max="9" width="10.28515625" style="13" bestFit="1" customWidth="1"/>
    <col min="10" max="10" width="13.28515625" style="12" bestFit="1" customWidth="1"/>
    <col min="11" max="16384" width="9.140625" style="12"/>
  </cols>
  <sheetData>
    <row r="1" spans="1:10" ht="16.5" thickBot="1" x14ac:dyDescent="0.3">
      <c r="H1" s="370" t="s">
        <v>450</v>
      </c>
      <c r="I1" s="371"/>
      <c r="J1" s="327">
        <f>Totals!A30</f>
        <v>836</v>
      </c>
    </row>
    <row r="3" spans="1:10" ht="16.5" thickBot="1" x14ac:dyDescent="0.3">
      <c r="A3" s="41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1" t="s">
        <v>783</v>
      </c>
      <c r="B5" s="246">
        <v>1814</v>
      </c>
      <c r="C5" s="322">
        <f>SUM(B5*0.65)</f>
        <v>1179.1000000000001</v>
      </c>
      <c r="D5" s="329">
        <f>MROUND(C5, 25)</f>
        <v>1175</v>
      </c>
      <c r="E5" s="170">
        <f>SUM('Dist 25'!F33,1)</f>
        <v>341251</v>
      </c>
      <c r="F5" s="170">
        <f>SUM(E5+D5-1)</f>
        <v>342425</v>
      </c>
      <c r="G5" s="247">
        <v>10</v>
      </c>
      <c r="H5" s="247"/>
      <c r="I5" s="172" t="s">
        <v>443</v>
      </c>
      <c r="J5" s="248">
        <f>MOD(D5,25)</f>
        <v>0</v>
      </c>
    </row>
    <row r="6" spans="1:10" x14ac:dyDescent="0.2">
      <c r="A6" s="299" t="s">
        <v>784</v>
      </c>
      <c r="B6" s="251">
        <v>1223</v>
      </c>
      <c r="C6" s="322">
        <f t="shared" ref="C6:C11" si="0">SUM(B6*0.65)</f>
        <v>794.95</v>
      </c>
      <c r="D6" s="330">
        <f t="shared" ref="D6:D11" si="1">MROUND(C6, 25)</f>
        <v>800</v>
      </c>
      <c r="E6" s="173">
        <f>SUM(F5+1)</f>
        <v>342426</v>
      </c>
      <c r="F6" s="173">
        <f>SUM(E6+D6-1)</f>
        <v>343225</v>
      </c>
      <c r="G6" s="253">
        <v>10</v>
      </c>
      <c r="H6" s="253"/>
      <c r="I6" s="175" t="s">
        <v>443</v>
      </c>
      <c r="J6" s="257">
        <f>MOD(D6,25)</f>
        <v>0</v>
      </c>
    </row>
    <row r="7" spans="1:10" x14ac:dyDescent="0.2">
      <c r="A7" s="302" t="s">
        <v>785</v>
      </c>
      <c r="B7" s="246">
        <v>3854</v>
      </c>
      <c r="C7" s="322">
        <f t="shared" si="0"/>
        <v>2505.1</v>
      </c>
      <c r="D7" s="329">
        <f t="shared" si="1"/>
        <v>2500</v>
      </c>
      <c r="E7" s="170">
        <f>SUM(F6+1)</f>
        <v>343226</v>
      </c>
      <c r="F7" s="170">
        <f>SUM(E7+D7-1)</f>
        <v>345725</v>
      </c>
      <c r="G7" s="247">
        <v>10</v>
      </c>
      <c r="H7" s="247"/>
      <c r="I7" s="172" t="s">
        <v>443</v>
      </c>
      <c r="J7" s="248">
        <f>MOD(D7,25)</f>
        <v>0</v>
      </c>
    </row>
    <row r="8" spans="1:10" x14ac:dyDescent="0.2">
      <c r="A8" s="299" t="s">
        <v>786</v>
      </c>
      <c r="B8" s="251">
        <v>2513</v>
      </c>
      <c r="C8" s="322">
        <f t="shared" si="0"/>
        <v>1633.45</v>
      </c>
      <c r="D8" s="330">
        <f t="shared" si="1"/>
        <v>1625</v>
      </c>
      <c r="E8" s="173">
        <f t="shared" ref="E8:E11" si="2">SUM(F7+1)</f>
        <v>345726</v>
      </c>
      <c r="F8" s="173">
        <f t="shared" ref="F8:F11" si="3">SUM(E8+D8-1)</f>
        <v>347350</v>
      </c>
      <c r="G8" s="253">
        <v>10</v>
      </c>
      <c r="H8" s="253"/>
      <c r="I8" s="175" t="s">
        <v>443</v>
      </c>
      <c r="J8" s="257">
        <f t="shared" ref="J8:J11" si="4">MOD(D8,25)</f>
        <v>0</v>
      </c>
    </row>
    <row r="9" spans="1:10" x14ac:dyDescent="0.2">
      <c r="A9" s="301" t="s">
        <v>787</v>
      </c>
      <c r="B9" s="246">
        <v>1673</v>
      </c>
      <c r="C9" s="322">
        <f t="shared" si="0"/>
        <v>1087.45</v>
      </c>
      <c r="D9" s="329">
        <f t="shared" si="1"/>
        <v>1075</v>
      </c>
      <c r="E9" s="170">
        <f t="shared" si="2"/>
        <v>347351</v>
      </c>
      <c r="F9" s="170">
        <f t="shared" si="3"/>
        <v>348425</v>
      </c>
      <c r="G9" s="247">
        <v>10</v>
      </c>
      <c r="H9" s="247"/>
      <c r="I9" s="172" t="s">
        <v>443</v>
      </c>
      <c r="J9" s="248">
        <f t="shared" si="4"/>
        <v>0</v>
      </c>
    </row>
    <row r="10" spans="1:10" x14ac:dyDescent="0.2">
      <c r="A10" s="299" t="s">
        <v>788</v>
      </c>
      <c r="B10" s="271">
        <v>1899</v>
      </c>
      <c r="C10" s="322">
        <f t="shared" si="0"/>
        <v>1234.3500000000001</v>
      </c>
      <c r="D10" s="330">
        <f t="shared" si="1"/>
        <v>1225</v>
      </c>
      <c r="E10" s="170">
        <f t="shared" si="2"/>
        <v>348426</v>
      </c>
      <c r="F10" s="177">
        <f t="shared" si="3"/>
        <v>349650</v>
      </c>
      <c r="G10" s="252">
        <v>10</v>
      </c>
      <c r="H10" s="252"/>
      <c r="I10" s="179" t="s">
        <v>443</v>
      </c>
      <c r="J10" s="254">
        <f t="shared" si="4"/>
        <v>0</v>
      </c>
    </row>
    <row r="11" spans="1:10" ht="15.75" thickBot="1" x14ac:dyDescent="0.25">
      <c r="A11" s="303" t="s">
        <v>789</v>
      </c>
      <c r="B11" s="259">
        <v>2919</v>
      </c>
      <c r="C11" s="323">
        <f t="shared" si="0"/>
        <v>1897.3500000000001</v>
      </c>
      <c r="D11" s="335">
        <f t="shared" si="1"/>
        <v>1900</v>
      </c>
      <c r="E11" s="260">
        <f t="shared" si="2"/>
        <v>349651</v>
      </c>
      <c r="F11" s="260">
        <f t="shared" si="3"/>
        <v>351550</v>
      </c>
      <c r="G11" s="258">
        <v>10</v>
      </c>
      <c r="H11" s="258"/>
      <c r="I11" s="261" t="s">
        <v>443</v>
      </c>
      <c r="J11" s="262">
        <f t="shared" si="4"/>
        <v>0</v>
      </c>
    </row>
    <row r="12" spans="1:10" ht="15.75" x14ac:dyDescent="0.25">
      <c r="A12" s="7" t="s">
        <v>31</v>
      </c>
      <c r="B12" s="31">
        <f>SUM(B5:B11)</f>
        <v>15895</v>
      </c>
      <c r="C12" s="31"/>
      <c r="D12" s="28">
        <f>SUM(D5:D11)</f>
        <v>10300</v>
      </c>
      <c r="E12" s="17"/>
      <c r="F12" s="17"/>
      <c r="G12" s="28"/>
      <c r="J12" s="69"/>
    </row>
    <row r="13" spans="1:10" x14ac:dyDescent="0.2">
      <c r="E13" s="17"/>
      <c r="F13" s="17"/>
      <c r="J13" s="69"/>
    </row>
    <row r="14" spans="1:10" ht="16.5" thickBot="1" x14ac:dyDescent="0.3">
      <c r="A14" s="29" t="s">
        <v>6</v>
      </c>
      <c r="E14" s="17"/>
      <c r="F14" s="17"/>
      <c r="J14" s="69"/>
    </row>
    <row r="15" spans="1:10" ht="15.75" x14ac:dyDescent="0.25">
      <c r="A15" s="7" t="s">
        <v>93</v>
      </c>
      <c r="E15" s="16"/>
      <c r="F15" s="16"/>
      <c r="J15" s="70"/>
    </row>
    <row r="16" spans="1:10" x14ac:dyDescent="0.2">
      <c r="A16" s="247" t="s">
        <v>8</v>
      </c>
      <c r="B16" s="247"/>
      <c r="C16" s="247"/>
      <c r="D16" s="247">
        <v>200</v>
      </c>
      <c r="E16" s="170">
        <f>SUM(F11+1)</f>
        <v>351551</v>
      </c>
      <c r="F16" s="170">
        <f t="shared" ref="F16:F22" si="5">SUM(E16+D16-1)</f>
        <v>351750</v>
      </c>
      <c r="G16" s="247">
        <v>10</v>
      </c>
      <c r="H16" s="247"/>
      <c r="I16" s="172" t="s">
        <v>150</v>
      </c>
      <c r="J16" s="248">
        <f t="shared" ref="J16:J22" si="6">MOD(D16,25)</f>
        <v>0</v>
      </c>
    </row>
    <row r="17" spans="1:10" x14ac:dyDescent="0.2">
      <c r="A17" s="253" t="s">
        <v>9</v>
      </c>
      <c r="B17" s="253"/>
      <c r="C17" s="253"/>
      <c r="D17" s="253">
        <v>25</v>
      </c>
      <c r="E17" s="173">
        <f>SUM(F16+1)</f>
        <v>351751</v>
      </c>
      <c r="F17" s="173">
        <f t="shared" si="5"/>
        <v>351775</v>
      </c>
      <c r="G17" s="253">
        <v>5</v>
      </c>
      <c r="H17" s="253"/>
      <c r="I17" s="175" t="s">
        <v>150</v>
      </c>
      <c r="J17" s="257">
        <f t="shared" si="6"/>
        <v>0</v>
      </c>
    </row>
    <row r="18" spans="1:10" x14ac:dyDescent="0.2">
      <c r="A18" s="247" t="s">
        <v>144</v>
      </c>
      <c r="B18" s="247"/>
      <c r="C18" s="247"/>
      <c r="D18" s="247">
        <v>100</v>
      </c>
      <c r="E18" s="170">
        <f>SUM(F17+1)</f>
        <v>351776</v>
      </c>
      <c r="F18" s="170">
        <f t="shared" si="5"/>
        <v>351875</v>
      </c>
      <c r="G18" s="247">
        <v>5</v>
      </c>
      <c r="H18" s="247"/>
      <c r="I18" s="172" t="s">
        <v>150</v>
      </c>
      <c r="J18" s="248">
        <f t="shared" si="6"/>
        <v>0</v>
      </c>
    </row>
    <row r="19" spans="1:10" x14ac:dyDescent="0.2">
      <c r="E19" s="16"/>
      <c r="F19" s="16"/>
      <c r="J19" s="69"/>
    </row>
    <row r="20" spans="1:10" ht="15.75" x14ac:dyDescent="0.25">
      <c r="A20" s="7" t="s">
        <v>444</v>
      </c>
      <c r="E20" s="16"/>
      <c r="F20" s="16"/>
      <c r="J20" s="69"/>
    </row>
    <row r="21" spans="1:10" x14ac:dyDescent="0.2">
      <c r="A21" s="247" t="s">
        <v>442</v>
      </c>
      <c r="B21" s="247"/>
      <c r="C21" s="247"/>
      <c r="D21" s="247">
        <v>2000</v>
      </c>
      <c r="E21" s="170">
        <f>SUM(F18+1)</f>
        <v>351876</v>
      </c>
      <c r="F21" s="170">
        <f t="shared" si="5"/>
        <v>353875</v>
      </c>
      <c r="G21" s="247">
        <v>50</v>
      </c>
      <c r="H21" s="247">
        <v>200</v>
      </c>
      <c r="I21" s="172" t="s">
        <v>443</v>
      </c>
      <c r="J21" s="248">
        <f t="shared" si="6"/>
        <v>0</v>
      </c>
    </row>
    <row r="22" spans="1:10" s="61" customFormat="1" x14ac:dyDescent="0.2">
      <c r="A22" s="253" t="s">
        <v>857</v>
      </c>
      <c r="B22" s="253"/>
      <c r="C22" s="253"/>
      <c r="D22" s="253">
        <v>800</v>
      </c>
      <c r="E22" s="173">
        <f t="shared" ref="E22" si="7">SUM(F21+1)</f>
        <v>353876</v>
      </c>
      <c r="F22" s="177">
        <f t="shared" si="5"/>
        <v>354675</v>
      </c>
      <c r="G22" s="253">
        <v>50</v>
      </c>
      <c r="H22" s="253"/>
      <c r="I22" s="175" t="s">
        <v>443</v>
      </c>
      <c r="J22" s="257">
        <f t="shared" si="6"/>
        <v>0</v>
      </c>
    </row>
    <row r="23" spans="1:10" x14ac:dyDescent="0.2">
      <c r="D23" s="40"/>
      <c r="E23" s="16"/>
      <c r="F23" s="16"/>
      <c r="J23" s="70"/>
    </row>
    <row r="24" spans="1:10" ht="15.75" x14ac:dyDescent="0.25">
      <c r="A24" s="7" t="s">
        <v>94</v>
      </c>
      <c r="E24" s="16"/>
      <c r="F24" s="16"/>
      <c r="J24" s="69"/>
    </row>
    <row r="25" spans="1:10" x14ac:dyDescent="0.2">
      <c r="A25" s="247" t="s">
        <v>10</v>
      </c>
      <c r="B25" s="247"/>
      <c r="C25" s="247"/>
      <c r="D25" s="247">
        <v>25</v>
      </c>
      <c r="E25" s="170">
        <f>SUM(F22+1)</f>
        <v>354676</v>
      </c>
      <c r="F25" s="170">
        <f>SUM(E25+D25-1)</f>
        <v>354700</v>
      </c>
      <c r="G25" s="247">
        <v>5</v>
      </c>
      <c r="H25" s="247"/>
      <c r="I25" s="172" t="s">
        <v>152</v>
      </c>
      <c r="J25" s="248">
        <f>MOD(D25,25)</f>
        <v>0</v>
      </c>
    </row>
    <row r="26" spans="1:10" ht="15.75" x14ac:dyDescent="0.25">
      <c r="A26" s="7"/>
      <c r="E26" s="16"/>
      <c r="F26" s="16"/>
      <c r="J26" s="70"/>
    </row>
    <row r="27" spans="1:10" ht="15.75" x14ac:dyDescent="0.25">
      <c r="A27" s="7" t="s">
        <v>92</v>
      </c>
      <c r="E27" s="16"/>
      <c r="F27" s="16"/>
      <c r="J27" s="70"/>
    </row>
    <row r="28" spans="1:10" x14ac:dyDescent="0.2">
      <c r="A28" s="247" t="s">
        <v>7</v>
      </c>
      <c r="B28" s="247"/>
      <c r="C28" s="247"/>
      <c r="D28" s="247">
        <v>25</v>
      </c>
      <c r="E28" s="170">
        <f>SUM(F25+1)</f>
        <v>354701</v>
      </c>
      <c r="F28" s="170">
        <f t="shared" ref="F28:F33" si="8">SUM(E28+D28-1)</f>
        <v>354725</v>
      </c>
      <c r="G28" s="247">
        <v>10</v>
      </c>
      <c r="H28" s="247"/>
      <c r="I28" s="172" t="s">
        <v>151</v>
      </c>
      <c r="J28" s="248">
        <f t="shared" ref="J28:J29" si="9">MOD(D28,25)</f>
        <v>0</v>
      </c>
    </row>
    <row r="29" spans="1:10" x14ac:dyDescent="0.2">
      <c r="A29" s="253" t="s">
        <v>96</v>
      </c>
      <c r="B29" s="253"/>
      <c r="C29" s="253"/>
      <c r="D29" s="253">
        <v>25</v>
      </c>
      <c r="E29" s="173">
        <f t="shared" ref="E29" si="10">SUM(F28+1)</f>
        <v>354726</v>
      </c>
      <c r="F29" s="173">
        <f t="shared" si="8"/>
        <v>354750</v>
      </c>
      <c r="G29" s="253">
        <v>10</v>
      </c>
      <c r="H29" s="253"/>
      <c r="I29" s="175" t="s">
        <v>151</v>
      </c>
      <c r="J29" s="257">
        <f t="shared" si="9"/>
        <v>0</v>
      </c>
    </row>
    <row r="30" spans="1:10" ht="15.75" x14ac:dyDescent="0.25">
      <c r="D30" s="40"/>
      <c r="E30" s="16"/>
      <c r="F30" s="16"/>
      <c r="I30" s="26"/>
      <c r="J30" s="88"/>
    </row>
    <row r="31" spans="1:10" s="7" customFormat="1" ht="15.75" x14ac:dyDescent="0.25">
      <c r="A31" s="7" t="s">
        <v>95</v>
      </c>
      <c r="E31" s="32"/>
      <c r="F31" s="32"/>
      <c r="I31" s="13"/>
      <c r="J31" s="70"/>
    </row>
    <row r="32" spans="1:10" x14ac:dyDescent="0.2">
      <c r="A32" s="247" t="s">
        <v>11</v>
      </c>
      <c r="B32" s="247"/>
      <c r="C32" s="247"/>
      <c r="D32" s="247">
        <v>25</v>
      </c>
      <c r="E32" s="170">
        <f>SUM(F29+1)</f>
        <v>354751</v>
      </c>
      <c r="F32" s="170">
        <f t="shared" si="8"/>
        <v>354775</v>
      </c>
      <c r="G32" s="247">
        <v>5</v>
      </c>
      <c r="H32" s="247"/>
      <c r="I32" s="172" t="s">
        <v>153</v>
      </c>
      <c r="J32" s="248">
        <f>MOD(D32,25)</f>
        <v>0</v>
      </c>
    </row>
    <row r="33" spans="1:10" ht="15.75" thickBot="1" x14ac:dyDescent="0.25">
      <c r="A33" s="278" t="s">
        <v>12</v>
      </c>
      <c r="B33" s="278"/>
      <c r="C33" s="278"/>
      <c r="D33" s="278">
        <v>50</v>
      </c>
      <c r="E33" s="188">
        <f>SUM(F32+1)</f>
        <v>354776</v>
      </c>
      <c r="F33" s="188">
        <f t="shared" si="8"/>
        <v>354825</v>
      </c>
      <c r="G33" s="278">
        <v>5</v>
      </c>
      <c r="H33" s="278"/>
      <c r="I33" s="190" t="s">
        <v>153</v>
      </c>
      <c r="J33" s="279">
        <f>MOD(D33,25)</f>
        <v>0</v>
      </c>
    </row>
    <row r="34" spans="1:10" ht="16.5" customHeight="1" x14ac:dyDescent="0.25">
      <c r="A34" s="74" t="s">
        <v>66</v>
      </c>
      <c r="B34" s="68"/>
      <c r="C34" s="68"/>
      <c r="D34" s="342">
        <f>SUM(D16:D33)</f>
        <v>3275</v>
      </c>
      <c r="E34" s="68"/>
      <c r="F34" s="68"/>
      <c r="G34" s="68"/>
      <c r="H34" s="68"/>
      <c r="I34" s="76"/>
      <c r="J34" s="77"/>
    </row>
    <row r="35" spans="1:10" ht="16.5" customHeight="1" thickBot="1" x14ac:dyDescent="0.3">
      <c r="A35" s="32"/>
      <c r="B35" s="17"/>
      <c r="C35" s="17"/>
      <c r="D35" s="7"/>
      <c r="E35" s="17"/>
      <c r="F35" s="17"/>
      <c r="G35" s="17"/>
      <c r="H35" s="17"/>
      <c r="I35" s="20"/>
      <c r="J35" s="70"/>
    </row>
    <row r="36" spans="1:10" ht="16.5" thickBot="1" x14ac:dyDescent="0.3">
      <c r="A36" s="83" t="s">
        <v>330</v>
      </c>
      <c r="B36" s="84"/>
      <c r="C36" s="84"/>
      <c r="D36" s="337">
        <f>D12+D34</f>
        <v>13575</v>
      </c>
      <c r="E36" s="84"/>
      <c r="F36" s="84"/>
      <c r="G36" s="85">
        <f>SUM(G5:G34)</f>
        <v>225</v>
      </c>
      <c r="H36" s="85">
        <f>SUM(H5:H34)</f>
        <v>200</v>
      </c>
      <c r="I36" s="86"/>
      <c r="J36" s="93">
        <f>SUM(J5:J34)</f>
        <v>0</v>
      </c>
    </row>
    <row r="37" spans="1:10" x14ac:dyDescent="0.2">
      <c r="A37" s="17"/>
      <c r="B37" s="17"/>
      <c r="C37" s="17"/>
      <c r="E37" s="17"/>
      <c r="F37" s="17"/>
      <c r="G37" s="17"/>
      <c r="H37" s="17"/>
      <c r="I37" s="20"/>
      <c r="J37" s="17"/>
    </row>
    <row r="38" spans="1:10" x14ac:dyDescent="0.2">
      <c r="A38" s="17"/>
      <c r="B38" s="17"/>
      <c r="C38" s="17"/>
      <c r="E38" s="17"/>
      <c r="F38" s="17"/>
      <c r="G38" s="17"/>
      <c r="H38" s="17"/>
      <c r="I38" s="20"/>
      <c r="J38" s="17"/>
    </row>
    <row r="39" spans="1:10" x14ac:dyDescent="0.2">
      <c r="A39" s="17" t="s">
        <v>140</v>
      </c>
      <c r="B39" s="17"/>
      <c r="C39" s="17"/>
      <c r="D39" s="24">
        <f>F33-E5+1</f>
        <v>13575</v>
      </c>
      <c r="E39" s="17"/>
      <c r="F39" s="17"/>
      <c r="G39" s="17"/>
      <c r="H39" s="17"/>
      <c r="I39" s="20"/>
      <c r="J39" s="17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48" priority="1" operator="equal">
      <formula>0</formula>
    </cfRule>
  </conditionalFormatting>
  <conditionalFormatting sqref="D16:D18 D21:D22 D25 D28:D29 D32:D33">
    <cfRule type="cellIs" dxfId="47" priority="3" operator="equal">
      <formula>0</formula>
    </cfRule>
  </conditionalFormatting>
  <conditionalFormatting sqref="G5:H11 G16:H18 G21:H22 G25:H25 G28:H29 G32:H33">
    <cfRule type="cellIs" dxfId="46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1"/>
  <sheetViews>
    <sheetView view="pageLayout" topLeftCell="A5" zoomScaleNormal="75" workbookViewId="0">
      <selection activeCell="G28" sqref="G28"/>
    </sheetView>
  </sheetViews>
  <sheetFormatPr defaultColWidth="9.140625" defaultRowHeight="15" x14ac:dyDescent="0.2"/>
  <cols>
    <col min="1" max="1" width="41.42578125" style="6" customWidth="1"/>
    <col min="2" max="2" width="11" style="6" customWidth="1"/>
    <col min="3" max="3" width="4.85546875" style="6" hidden="1" customWidth="1"/>
    <col min="4" max="4" width="9" style="6" bestFit="1" customWidth="1"/>
    <col min="5" max="6" width="9.28515625" style="6" bestFit="1" customWidth="1"/>
    <col min="7" max="7" width="10.140625" style="12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Totals!A31</f>
        <v>837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1" t="s">
        <v>790</v>
      </c>
      <c r="B5" s="256">
        <v>2386</v>
      </c>
      <c r="C5" s="322">
        <f>SUM(B5*0.65)</f>
        <v>1550.9</v>
      </c>
      <c r="D5" s="329">
        <f>MROUND(C5, 25)</f>
        <v>1550</v>
      </c>
      <c r="E5" s="170">
        <f>SUM('Dist 26'!F33,1)</f>
        <v>354826</v>
      </c>
      <c r="F5" s="170">
        <f t="shared" ref="F5:F9" si="0">SUM(E5+D5-1)</f>
        <v>356375</v>
      </c>
      <c r="G5" s="247">
        <v>10</v>
      </c>
      <c r="H5" s="247"/>
      <c r="I5" s="172" t="s">
        <v>443</v>
      </c>
      <c r="J5" s="248">
        <f t="shared" ref="J5:J20" si="1">MOD(D5,25)</f>
        <v>0</v>
      </c>
    </row>
    <row r="6" spans="1:10" x14ac:dyDescent="0.2">
      <c r="A6" s="299" t="s">
        <v>791</v>
      </c>
      <c r="B6" s="255">
        <v>3535</v>
      </c>
      <c r="C6" s="322">
        <f t="shared" ref="C6:C9" si="2">SUM(B6*0.65)</f>
        <v>2297.75</v>
      </c>
      <c r="D6" s="330">
        <f t="shared" ref="D6:D9" si="3">MROUND(C6, 25)</f>
        <v>2300</v>
      </c>
      <c r="E6" s="173">
        <f>SUM(F5+1)</f>
        <v>356376</v>
      </c>
      <c r="F6" s="173">
        <f t="shared" si="0"/>
        <v>358675</v>
      </c>
      <c r="G6" s="253">
        <v>10</v>
      </c>
      <c r="H6" s="253"/>
      <c r="I6" s="175" t="s">
        <v>443</v>
      </c>
      <c r="J6" s="257">
        <f t="shared" si="1"/>
        <v>0</v>
      </c>
    </row>
    <row r="7" spans="1:10" x14ac:dyDescent="0.2">
      <c r="A7" s="301" t="s">
        <v>792</v>
      </c>
      <c r="B7" s="256">
        <v>2568</v>
      </c>
      <c r="C7" s="322">
        <f t="shared" si="2"/>
        <v>1669.2</v>
      </c>
      <c r="D7" s="329">
        <f t="shared" si="3"/>
        <v>1675</v>
      </c>
      <c r="E7" s="170">
        <f t="shared" ref="E7:E9" si="4">SUM(F6+1)</f>
        <v>358676</v>
      </c>
      <c r="F7" s="170">
        <f t="shared" si="0"/>
        <v>360350</v>
      </c>
      <c r="G7" s="247">
        <v>10</v>
      </c>
      <c r="H7" s="247"/>
      <c r="I7" s="172" t="s">
        <v>443</v>
      </c>
      <c r="J7" s="248">
        <f t="shared" si="1"/>
        <v>0</v>
      </c>
    </row>
    <row r="8" spans="1:10" x14ac:dyDescent="0.2">
      <c r="A8" s="297" t="s">
        <v>793</v>
      </c>
      <c r="B8" s="255">
        <v>3513</v>
      </c>
      <c r="C8" s="322">
        <f t="shared" si="2"/>
        <v>2283.4500000000003</v>
      </c>
      <c r="D8" s="330">
        <f t="shared" si="3"/>
        <v>2275</v>
      </c>
      <c r="E8" s="173">
        <f t="shared" si="4"/>
        <v>360351</v>
      </c>
      <c r="F8" s="173">
        <f t="shared" si="0"/>
        <v>362625</v>
      </c>
      <c r="G8" s="253">
        <v>10</v>
      </c>
      <c r="H8" s="253"/>
      <c r="I8" s="175" t="s">
        <v>443</v>
      </c>
      <c r="J8" s="257">
        <f t="shared" si="1"/>
        <v>0</v>
      </c>
    </row>
    <row r="9" spans="1:10" ht="15.75" thickBot="1" x14ac:dyDescent="0.25">
      <c r="A9" s="305" t="s">
        <v>794</v>
      </c>
      <c r="B9" s="304">
        <v>4145</v>
      </c>
      <c r="C9" s="323">
        <f t="shared" si="2"/>
        <v>2694.25</v>
      </c>
      <c r="D9" s="335">
        <f t="shared" si="3"/>
        <v>2700</v>
      </c>
      <c r="E9" s="260">
        <f t="shared" si="4"/>
        <v>362626</v>
      </c>
      <c r="F9" s="260">
        <f t="shared" si="0"/>
        <v>365325</v>
      </c>
      <c r="G9" s="258">
        <v>10</v>
      </c>
      <c r="H9" s="258"/>
      <c r="I9" s="261" t="s">
        <v>443</v>
      </c>
      <c r="J9" s="262">
        <f t="shared" si="1"/>
        <v>0</v>
      </c>
    </row>
    <row r="10" spans="1:10" ht="15.75" x14ac:dyDescent="0.25">
      <c r="A10" s="7" t="s">
        <v>32</v>
      </c>
      <c r="B10" s="31">
        <f>SUM(B5:B9)</f>
        <v>16147</v>
      </c>
      <c r="C10" s="31"/>
      <c r="D10" s="28">
        <f>SUM(D5:D9)</f>
        <v>10500</v>
      </c>
      <c r="E10" s="17"/>
      <c r="F10" s="17"/>
      <c r="G10" s="28"/>
      <c r="H10" s="12"/>
      <c r="I10" s="13"/>
      <c r="J10" s="69"/>
    </row>
    <row r="11" spans="1:10" x14ac:dyDescent="0.2">
      <c r="A11" s="12"/>
      <c r="B11" s="12"/>
      <c r="C11" s="12"/>
      <c r="D11" s="12"/>
      <c r="E11" s="17"/>
      <c r="F11" s="17"/>
      <c r="H11" s="12"/>
      <c r="I11" s="13"/>
      <c r="J11" s="69"/>
    </row>
    <row r="12" spans="1:10" ht="16.5" thickBot="1" x14ac:dyDescent="0.3">
      <c r="A12" s="29" t="s">
        <v>6</v>
      </c>
      <c r="B12" s="12"/>
      <c r="C12" s="12"/>
      <c r="D12" s="12"/>
      <c r="E12" s="17"/>
      <c r="F12" s="17"/>
      <c r="H12" s="12"/>
      <c r="I12" s="13"/>
      <c r="J12" s="69"/>
    </row>
    <row r="13" spans="1:10" ht="15.75" x14ac:dyDescent="0.25">
      <c r="A13" s="7" t="s">
        <v>93</v>
      </c>
      <c r="B13" s="12"/>
      <c r="C13" s="12"/>
      <c r="D13" s="12"/>
      <c r="E13" s="16"/>
      <c r="F13" s="16"/>
      <c r="H13" s="12"/>
      <c r="I13" s="13"/>
      <c r="J13" s="69"/>
    </row>
    <row r="14" spans="1:10" x14ac:dyDescent="0.2">
      <c r="A14" s="247" t="s">
        <v>8</v>
      </c>
      <c r="B14" s="247"/>
      <c r="C14" s="247"/>
      <c r="D14" s="247">
        <v>200</v>
      </c>
      <c r="E14" s="170">
        <f>SUM(F9+1)</f>
        <v>365326</v>
      </c>
      <c r="F14" s="170">
        <f>SUM(E14+D14-1)</f>
        <v>365525</v>
      </c>
      <c r="G14" s="247">
        <v>10</v>
      </c>
      <c r="H14" s="247"/>
      <c r="I14" s="172" t="s">
        <v>150</v>
      </c>
      <c r="J14" s="248">
        <f t="shared" si="1"/>
        <v>0</v>
      </c>
    </row>
    <row r="15" spans="1:10" x14ac:dyDescent="0.2">
      <c r="A15" s="253" t="s">
        <v>9</v>
      </c>
      <c r="B15" s="253"/>
      <c r="C15" s="253"/>
      <c r="D15" s="253">
        <v>25</v>
      </c>
      <c r="E15" s="173">
        <f>SUM(F14+1)</f>
        <v>365526</v>
      </c>
      <c r="F15" s="173">
        <f>SUM(E15+D15-1)</f>
        <v>365550</v>
      </c>
      <c r="G15" s="253">
        <v>5</v>
      </c>
      <c r="H15" s="253"/>
      <c r="I15" s="175" t="s">
        <v>150</v>
      </c>
      <c r="J15" s="257">
        <f t="shared" si="1"/>
        <v>0</v>
      </c>
    </row>
    <row r="16" spans="1:10" x14ac:dyDescent="0.2">
      <c r="A16" s="247" t="s">
        <v>144</v>
      </c>
      <c r="B16" s="247"/>
      <c r="C16" s="247"/>
      <c r="D16" s="247">
        <v>100</v>
      </c>
      <c r="E16" s="170">
        <f>SUM(F15+1)</f>
        <v>365551</v>
      </c>
      <c r="F16" s="170">
        <f t="shared" ref="F16:F20" si="5">SUM(E16+D16-1)</f>
        <v>365650</v>
      </c>
      <c r="G16" s="247">
        <v>5</v>
      </c>
      <c r="H16" s="247"/>
      <c r="I16" s="172" t="s">
        <v>150</v>
      </c>
      <c r="J16" s="248">
        <f t="shared" si="1"/>
        <v>0</v>
      </c>
    </row>
    <row r="17" spans="1:10" x14ac:dyDescent="0.2">
      <c r="A17" s="12"/>
      <c r="B17" s="12"/>
      <c r="C17" s="12"/>
      <c r="D17" s="12"/>
      <c r="E17" s="16"/>
      <c r="F17" s="16"/>
      <c r="H17" s="12"/>
      <c r="I17" s="13"/>
      <c r="J17" s="69"/>
    </row>
    <row r="18" spans="1:10" ht="15.75" x14ac:dyDescent="0.25">
      <c r="A18" s="7" t="s">
        <v>444</v>
      </c>
      <c r="B18" s="12"/>
      <c r="C18" s="12"/>
      <c r="D18" s="12"/>
      <c r="E18" s="16"/>
      <c r="F18" s="16"/>
      <c r="H18" s="12"/>
      <c r="I18" s="13"/>
      <c r="J18" s="69"/>
    </row>
    <row r="19" spans="1:10" x14ac:dyDescent="0.2">
      <c r="A19" s="247" t="s">
        <v>442</v>
      </c>
      <c r="B19" s="247"/>
      <c r="C19" s="247"/>
      <c r="D19" s="247">
        <v>2500</v>
      </c>
      <c r="E19" s="170">
        <f>SUM(F16+1)</f>
        <v>365651</v>
      </c>
      <c r="F19" s="170">
        <f t="shared" si="5"/>
        <v>368150</v>
      </c>
      <c r="G19" s="247">
        <v>25</v>
      </c>
      <c r="H19" s="247">
        <v>200</v>
      </c>
      <c r="I19" s="172" t="s">
        <v>443</v>
      </c>
      <c r="J19" s="248">
        <f t="shared" si="1"/>
        <v>0</v>
      </c>
    </row>
    <row r="20" spans="1:10" x14ac:dyDescent="0.2">
      <c r="A20" s="253" t="s">
        <v>857</v>
      </c>
      <c r="B20" s="253"/>
      <c r="C20" s="253"/>
      <c r="D20" s="253">
        <v>250</v>
      </c>
      <c r="E20" s="173">
        <f t="shared" ref="E20" si="6">SUM(F19+1)</f>
        <v>368151</v>
      </c>
      <c r="F20" s="173">
        <f t="shared" si="5"/>
        <v>368400</v>
      </c>
      <c r="G20" s="253">
        <v>25</v>
      </c>
      <c r="H20" s="253"/>
      <c r="I20" s="175" t="s">
        <v>443</v>
      </c>
      <c r="J20" s="257">
        <f t="shared" si="1"/>
        <v>0</v>
      </c>
    </row>
    <row r="21" spans="1:10" x14ac:dyDescent="0.2">
      <c r="A21" s="12"/>
      <c r="B21" s="12"/>
      <c r="C21" s="12"/>
      <c r="D21" s="12"/>
      <c r="E21" s="16"/>
      <c r="F21" s="16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7"/>
      <c r="F22" s="17"/>
      <c r="H22" s="12"/>
      <c r="I22" s="13"/>
      <c r="J22" s="70"/>
    </row>
    <row r="23" spans="1:10" x14ac:dyDescent="0.2">
      <c r="A23" s="247" t="s">
        <v>10</v>
      </c>
      <c r="B23" s="247"/>
      <c r="C23" s="247"/>
      <c r="D23" s="247">
        <v>25</v>
      </c>
      <c r="E23" s="170">
        <f>SUM(F20+1)</f>
        <v>368401</v>
      </c>
      <c r="F23" s="170">
        <f>SUM(E23+D23-1)</f>
        <v>368425</v>
      </c>
      <c r="G23" s="247">
        <v>5</v>
      </c>
      <c r="H23" s="247"/>
      <c r="I23" s="172" t="s">
        <v>152</v>
      </c>
      <c r="J23" s="248">
        <f>MOD(D23,25)</f>
        <v>0</v>
      </c>
    </row>
    <row r="24" spans="1:10" x14ac:dyDescent="0.2">
      <c r="A24" s="12"/>
      <c r="B24" s="12"/>
      <c r="C24" s="12"/>
      <c r="D24" s="12"/>
      <c r="E24" s="16"/>
      <c r="F24" s="16"/>
      <c r="H24" s="12"/>
      <c r="I24" s="13"/>
      <c r="J24" s="70"/>
    </row>
    <row r="25" spans="1:10" ht="15.75" x14ac:dyDescent="0.25">
      <c r="A25" s="7" t="s">
        <v>92</v>
      </c>
      <c r="B25" s="12"/>
      <c r="C25" s="12"/>
      <c r="D25" s="12"/>
      <c r="E25" s="16"/>
      <c r="F25" s="16"/>
      <c r="H25" s="12"/>
      <c r="I25" s="13"/>
      <c r="J25" s="70"/>
    </row>
    <row r="26" spans="1:10" x14ac:dyDescent="0.2">
      <c r="A26" s="247" t="s">
        <v>7</v>
      </c>
      <c r="B26" s="247"/>
      <c r="C26" s="247"/>
      <c r="D26" s="247">
        <v>25</v>
      </c>
      <c r="E26" s="170">
        <f>SUM(F23+1)</f>
        <v>368426</v>
      </c>
      <c r="F26" s="170">
        <f t="shared" ref="F26:F31" si="7">SUM(E26+D26-1)</f>
        <v>368450</v>
      </c>
      <c r="G26" s="247">
        <v>10</v>
      </c>
      <c r="H26" s="247"/>
      <c r="I26" s="172" t="s">
        <v>151</v>
      </c>
      <c r="J26" s="248">
        <f t="shared" ref="J26:J31" si="8">MOD(D26,25)</f>
        <v>0</v>
      </c>
    </row>
    <row r="27" spans="1:10" x14ac:dyDescent="0.2">
      <c r="A27" s="253" t="s">
        <v>96</v>
      </c>
      <c r="B27" s="253"/>
      <c r="C27" s="253"/>
      <c r="D27" s="253">
        <v>25</v>
      </c>
      <c r="E27" s="173">
        <f t="shared" ref="E27" si="9">SUM(F26+1)</f>
        <v>368451</v>
      </c>
      <c r="F27" s="173">
        <f t="shared" si="7"/>
        <v>368475</v>
      </c>
      <c r="G27" s="253">
        <v>10</v>
      </c>
      <c r="H27" s="253"/>
      <c r="I27" s="175" t="s">
        <v>151</v>
      </c>
      <c r="J27" s="257">
        <f t="shared" si="8"/>
        <v>0</v>
      </c>
    </row>
    <row r="28" spans="1:10" x14ac:dyDescent="0.2">
      <c r="A28" s="12"/>
      <c r="B28" s="12"/>
      <c r="C28" s="12"/>
      <c r="D28" s="12"/>
      <c r="E28" s="16"/>
      <c r="F28" s="16"/>
      <c r="H28" s="12"/>
      <c r="I28" s="13"/>
      <c r="J28" s="69"/>
    </row>
    <row r="29" spans="1:10" s="12" customFormat="1" ht="15.75" x14ac:dyDescent="0.25">
      <c r="A29" s="7" t="s">
        <v>95</v>
      </c>
      <c r="E29" s="17"/>
      <c r="F29" s="17"/>
      <c r="I29" s="13"/>
      <c r="J29" s="69"/>
    </row>
    <row r="30" spans="1:10" x14ac:dyDescent="0.2">
      <c r="A30" s="247" t="s">
        <v>11</v>
      </c>
      <c r="B30" s="247"/>
      <c r="C30" s="247"/>
      <c r="D30" s="247">
        <v>25</v>
      </c>
      <c r="E30" s="170">
        <f>SUM(F27+1)</f>
        <v>368476</v>
      </c>
      <c r="F30" s="170">
        <f t="shared" si="7"/>
        <v>368500</v>
      </c>
      <c r="G30" s="247">
        <v>5</v>
      </c>
      <c r="H30" s="247"/>
      <c r="I30" s="172" t="s">
        <v>153</v>
      </c>
      <c r="J30" s="248">
        <f t="shared" si="8"/>
        <v>0</v>
      </c>
    </row>
    <row r="31" spans="1:10" ht="15.75" thickBot="1" x14ac:dyDescent="0.25">
      <c r="A31" s="278" t="s">
        <v>12</v>
      </c>
      <c r="B31" s="278"/>
      <c r="C31" s="278"/>
      <c r="D31" s="278">
        <v>50</v>
      </c>
      <c r="E31" s="188">
        <f>SUM(F30+1)</f>
        <v>368501</v>
      </c>
      <c r="F31" s="188">
        <f t="shared" si="7"/>
        <v>368550</v>
      </c>
      <c r="G31" s="278">
        <v>5</v>
      </c>
      <c r="H31" s="278"/>
      <c r="I31" s="190" t="s">
        <v>153</v>
      </c>
      <c r="J31" s="279">
        <f t="shared" si="8"/>
        <v>0</v>
      </c>
    </row>
    <row r="32" spans="1:10" ht="15.75" x14ac:dyDescent="0.25">
      <c r="A32" s="74" t="s">
        <v>67</v>
      </c>
      <c r="B32" s="68"/>
      <c r="C32" s="68"/>
      <c r="D32" s="336">
        <f>SUM(D14:D31)</f>
        <v>3225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28"/>
      <c r="E33" s="17"/>
      <c r="F33" s="17"/>
      <c r="G33" s="17"/>
      <c r="H33" s="17"/>
      <c r="I33" s="20"/>
      <c r="J33" s="70"/>
    </row>
    <row r="34" spans="1:10" ht="16.5" thickBot="1" x14ac:dyDescent="0.3">
      <c r="A34" s="83" t="s">
        <v>331</v>
      </c>
      <c r="B34" s="84"/>
      <c r="C34" s="84"/>
      <c r="D34" s="337">
        <f>D10+D32</f>
        <v>13725</v>
      </c>
      <c r="E34" s="84"/>
      <c r="F34" s="84"/>
      <c r="G34" s="85">
        <f>SUM(G5:G32)</f>
        <v>155</v>
      </c>
      <c r="H34" s="85">
        <f>SUM(H5:H32)</f>
        <v>200</v>
      </c>
      <c r="I34" s="86"/>
      <c r="J34" s="87">
        <f>SUM(J5:J32)</f>
        <v>0</v>
      </c>
    </row>
    <row r="35" spans="1:10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x14ac:dyDescent="0.2">
      <c r="A37" s="17" t="s">
        <v>140</v>
      </c>
      <c r="B37" s="17"/>
      <c r="C37" s="17"/>
      <c r="D37" s="24">
        <f>F31-E5+1</f>
        <v>13725</v>
      </c>
      <c r="E37" s="17"/>
      <c r="F37" s="17"/>
      <c r="G37" s="17"/>
      <c r="H37" s="17"/>
      <c r="I37" s="20"/>
      <c r="J37" s="17"/>
    </row>
    <row r="38" spans="1:10" x14ac:dyDescent="0.2">
      <c r="A38" s="12"/>
      <c r="B38" s="12"/>
      <c r="C38" s="12"/>
      <c r="D38" s="12"/>
      <c r="E38" s="12"/>
      <c r="F38" s="12"/>
      <c r="H38" s="12"/>
      <c r="I38" s="13"/>
      <c r="J38" s="12"/>
    </row>
    <row r="39" spans="1:10" x14ac:dyDescent="0.2">
      <c r="A39" s="12"/>
      <c r="B39" s="12"/>
      <c r="C39" s="12"/>
      <c r="D39" s="12"/>
      <c r="E39" s="12"/>
      <c r="F39" s="12"/>
      <c r="H39" s="12"/>
      <c r="I39" s="13"/>
      <c r="J39" s="12"/>
    </row>
    <row r="40" spans="1:10" x14ac:dyDescent="0.2">
      <c r="A40" s="12"/>
      <c r="B40" s="12"/>
      <c r="C40" s="12"/>
      <c r="D40" s="12"/>
      <c r="E40" s="12"/>
      <c r="F40" s="12"/>
      <c r="H40" s="12"/>
      <c r="I40" s="13"/>
      <c r="J40" s="12"/>
    </row>
    <row r="41" spans="1:10" x14ac:dyDescent="0.2">
      <c r="A41" s="12"/>
      <c r="B41" s="12"/>
      <c r="C41" s="12"/>
      <c r="D41" s="12"/>
      <c r="E41" s="12"/>
      <c r="F41" s="12"/>
      <c r="H41" s="12"/>
      <c r="I41" s="13"/>
      <c r="J41" s="12"/>
    </row>
  </sheetData>
  <sheetProtection sheet="1" selectLockedCells="1"/>
  <mergeCells count="2">
    <mergeCell ref="E3:F3"/>
    <mergeCell ref="H1:I1"/>
  </mergeCells>
  <phoneticPr fontId="0" type="noConversion"/>
  <conditionalFormatting sqref="D5:D9">
    <cfRule type="cellIs" dxfId="45" priority="1" operator="equal">
      <formula>0</formula>
    </cfRule>
  </conditionalFormatting>
  <conditionalFormatting sqref="D14:D16 D19:D20 D23 D26:D27 D30:D31">
    <cfRule type="cellIs" dxfId="44" priority="3" operator="equal">
      <formula>0</formula>
    </cfRule>
  </conditionalFormatting>
  <conditionalFormatting sqref="G5:H9 G14:H16 G19:H20 G23:H23 G26:H27 G30:H31">
    <cfRule type="cellIs" dxfId="43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9"/>
  <sheetViews>
    <sheetView view="pageLayout" topLeftCell="A10" zoomScaleNormal="75" workbookViewId="0">
      <selection activeCell="G33" sqref="G33"/>
    </sheetView>
  </sheetViews>
  <sheetFormatPr defaultColWidth="9.140625" defaultRowHeight="15" x14ac:dyDescent="0.2"/>
  <cols>
    <col min="1" max="1" width="41.42578125" style="6" customWidth="1"/>
    <col min="2" max="2" width="11" style="6" customWidth="1"/>
    <col min="3" max="3" width="5" style="6" hidden="1" customWidth="1"/>
    <col min="4" max="4" width="9" style="6" bestFit="1" customWidth="1"/>
    <col min="5" max="6" width="9.28515625" style="6" bestFit="1" customWidth="1"/>
    <col min="7" max="7" width="9.28515625" style="12" bestFit="1" customWidth="1"/>
    <col min="8" max="8" width="11.5703125" style="6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Totals!A32</f>
        <v>838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1" t="s">
        <v>795</v>
      </c>
      <c r="B5" s="256">
        <v>1966</v>
      </c>
      <c r="C5" s="322">
        <f>SUM(B5*0.65)</f>
        <v>1277.9000000000001</v>
      </c>
      <c r="D5" s="329">
        <f>MROUND(C5, 25)</f>
        <v>1275</v>
      </c>
      <c r="E5" s="170">
        <f>SUM('Dist 27'!F31,1)</f>
        <v>368551</v>
      </c>
      <c r="F5" s="170">
        <f t="shared" ref="F5:F11" si="0">SUM(E5+D5-1)</f>
        <v>369825</v>
      </c>
      <c r="G5" s="247">
        <v>10</v>
      </c>
      <c r="H5" s="247"/>
      <c r="I5" s="172" t="s">
        <v>443</v>
      </c>
      <c r="J5" s="248">
        <f t="shared" ref="J5:J11" si="1">MOD(D5,25)</f>
        <v>0</v>
      </c>
    </row>
    <row r="6" spans="1:10" x14ac:dyDescent="0.2">
      <c r="A6" s="299" t="s">
        <v>796</v>
      </c>
      <c r="B6" s="255">
        <v>1341</v>
      </c>
      <c r="C6" s="322">
        <f t="shared" ref="C6:C11" si="2">SUM(B6*0.65)</f>
        <v>871.65</v>
      </c>
      <c r="D6" s="330">
        <f t="shared" ref="D6:D11" si="3">MROUND(C6, 25)</f>
        <v>875</v>
      </c>
      <c r="E6" s="173">
        <f>SUM(F5+1)</f>
        <v>369826</v>
      </c>
      <c r="F6" s="173">
        <f t="shared" si="0"/>
        <v>370700</v>
      </c>
      <c r="G6" s="253">
        <v>10</v>
      </c>
      <c r="H6" s="253"/>
      <c r="I6" s="175" t="s">
        <v>443</v>
      </c>
      <c r="J6" s="257">
        <f t="shared" si="1"/>
        <v>0</v>
      </c>
    </row>
    <row r="7" spans="1:10" x14ac:dyDescent="0.2">
      <c r="A7" s="301" t="s">
        <v>797</v>
      </c>
      <c r="B7" s="256">
        <v>2902</v>
      </c>
      <c r="C7" s="322">
        <f t="shared" si="2"/>
        <v>1886.3</v>
      </c>
      <c r="D7" s="329">
        <f t="shared" si="3"/>
        <v>1875</v>
      </c>
      <c r="E7" s="170">
        <f>SUM(F6+1)</f>
        <v>370701</v>
      </c>
      <c r="F7" s="170">
        <f t="shared" si="0"/>
        <v>372575</v>
      </c>
      <c r="G7" s="247">
        <v>10</v>
      </c>
      <c r="H7" s="247"/>
      <c r="I7" s="172" t="s">
        <v>443</v>
      </c>
      <c r="J7" s="248">
        <f t="shared" si="1"/>
        <v>0</v>
      </c>
    </row>
    <row r="8" spans="1:10" x14ac:dyDescent="0.2">
      <c r="A8" s="297" t="s">
        <v>798</v>
      </c>
      <c r="B8" s="255">
        <v>3985</v>
      </c>
      <c r="C8" s="322">
        <f t="shared" si="2"/>
        <v>2590.25</v>
      </c>
      <c r="D8" s="330">
        <f t="shared" si="3"/>
        <v>2600</v>
      </c>
      <c r="E8" s="173">
        <f>SUM(F7+1)</f>
        <v>372576</v>
      </c>
      <c r="F8" s="173">
        <f t="shared" si="0"/>
        <v>375175</v>
      </c>
      <c r="G8" s="253">
        <v>10</v>
      </c>
      <c r="H8" s="253"/>
      <c r="I8" s="175" t="s">
        <v>443</v>
      </c>
      <c r="J8" s="257">
        <f t="shared" si="1"/>
        <v>0</v>
      </c>
    </row>
    <row r="9" spans="1:10" x14ac:dyDescent="0.2">
      <c r="A9" s="302" t="s">
        <v>799</v>
      </c>
      <c r="B9" s="256">
        <v>1270</v>
      </c>
      <c r="C9" s="322">
        <f t="shared" si="2"/>
        <v>825.5</v>
      </c>
      <c r="D9" s="329">
        <f t="shared" si="3"/>
        <v>825</v>
      </c>
      <c r="E9" s="170">
        <f t="shared" ref="E9:E11" si="4">SUM(F8+1)</f>
        <v>375176</v>
      </c>
      <c r="F9" s="170">
        <f t="shared" si="0"/>
        <v>376000</v>
      </c>
      <c r="G9" s="247">
        <v>10</v>
      </c>
      <c r="H9" s="247"/>
      <c r="I9" s="172" t="s">
        <v>443</v>
      </c>
      <c r="J9" s="248">
        <f t="shared" si="1"/>
        <v>0</v>
      </c>
    </row>
    <row r="10" spans="1:10" x14ac:dyDescent="0.2">
      <c r="A10" s="297" t="s">
        <v>800</v>
      </c>
      <c r="B10" s="255">
        <v>2585</v>
      </c>
      <c r="C10" s="322">
        <f t="shared" si="2"/>
        <v>1680.25</v>
      </c>
      <c r="D10" s="330">
        <f t="shared" si="3"/>
        <v>1675</v>
      </c>
      <c r="E10" s="173">
        <f t="shared" si="4"/>
        <v>376001</v>
      </c>
      <c r="F10" s="173">
        <f t="shared" si="0"/>
        <v>377675</v>
      </c>
      <c r="G10" s="253">
        <v>10</v>
      </c>
      <c r="H10" s="253"/>
      <c r="I10" s="175" t="s">
        <v>443</v>
      </c>
      <c r="J10" s="257">
        <f t="shared" si="1"/>
        <v>0</v>
      </c>
    </row>
    <row r="11" spans="1:10" ht="15.75" thickBot="1" x14ac:dyDescent="0.25">
      <c r="A11" s="305" t="s">
        <v>801</v>
      </c>
      <c r="B11" s="304">
        <v>1869</v>
      </c>
      <c r="C11" s="322">
        <f t="shared" si="2"/>
        <v>1214.8500000000001</v>
      </c>
      <c r="D11" s="335">
        <f t="shared" si="3"/>
        <v>1225</v>
      </c>
      <c r="E11" s="260">
        <f t="shared" si="4"/>
        <v>377676</v>
      </c>
      <c r="F11" s="260">
        <f t="shared" si="0"/>
        <v>378900</v>
      </c>
      <c r="G11" s="258">
        <v>10</v>
      </c>
      <c r="H11" s="258"/>
      <c r="I11" s="261" t="s">
        <v>443</v>
      </c>
      <c r="J11" s="262">
        <f t="shared" si="1"/>
        <v>0</v>
      </c>
    </row>
    <row r="12" spans="1:10" ht="15.75" x14ac:dyDescent="0.25">
      <c r="A12" s="7" t="s">
        <v>454</v>
      </c>
      <c r="B12" s="31">
        <f>SUM(B5:B11)</f>
        <v>15918</v>
      </c>
      <c r="C12" s="31"/>
      <c r="D12" s="28">
        <f>SUM(D5:D11)</f>
        <v>10350</v>
      </c>
      <c r="E12" s="17"/>
      <c r="F12" s="17"/>
      <c r="G12" s="28"/>
      <c r="H12" s="12"/>
      <c r="I12" s="13"/>
      <c r="J12" s="69"/>
    </row>
    <row r="13" spans="1:10" x14ac:dyDescent="0.2">
      <c r="A13" s="12"/>
      <c r="B13" s="12"/>
      <c r="C13" s="12"/>
      <c r="D13" s="12"/>
      <c r="E13" s="17"/>
      <c r="F13" s="17"/>
      <c r="H13" s="12"/>
      <c r="I13" s="13"/>
      <c r="J13" s="69"/>
    </row>
    <row r="14" spans="1:10" ht="16.5" thickBot="1" x14ac:dyDescent="0.3">
      <c r="A14" s="29" t="s">
        <v>6</v>
      </c>
      <c r="B14" s="12"/>
      <c r="C14" s="12"/>
      <c r="D14" s="12"/>
      <c r="E14" s="17"/>
      <c r="F14" s="17"/>
      <c r="H14" s="12"/>
      <c r="I14" s="13"/>
      <c r="J14" s="69"/>
    </row>
    <row r="15" spans="1:10" ht="15.75" x14ac:dyDescent="0.25">
      <c r="A15" s="7" t="s">
        <v>93</v>
      </c>
      <c r="B15" s="12"/>
      <c r="C15" s="12"/>
      <c r="D15" s="12"/>
      <c r="E15" s="16"/>
      <c r="F15" s="16"/>
      <c r="H15" s="12"/>
      <c r="I15" s="13"/>
      <c r="J15" s="69"/>
    </row>
    <row r="16" spans="1:10" x14ac:dyDescent="0.2">
      <c r="A16" s="247" t="s">
        <v>8</v>
      </c>
      <c r="B16" s="247"/>
      <c r="C16" s="247"/>
      <c r="D16" s="247">
        <v>200</v>
      </c>
      <c r="E16" s="170">
        <f>SUM(F11+1)</f>
        <v>378901</v>
      </c>
      <c r="F16" s="170">
        <f t="shared" ref="F16:F25" si="5">SUM(E16+D16-1)</f>
        <v>379100</v>
      </c>
      <c r="G16" s="247">
        <v>10</v>
      </c>
      <c r="H16" s="247"/>
      <c r="I16" s="172" t="s">
        <v>150</v>
      </c>
      <c r="J16" s="248">
        <f t="shared" ref="J16:J25" si="6">MOD(D16,25)</f>
        <v>0</v>
      </c>
    </row>
    <row r="17" spans="1:10" x14ac:dyDescent="0.2">
      <c r="A17" s="253" t="s">
        <v>9</v>
      </c>
      <c r="B17" s="253"/>
      <c r="C17" s="253"/>
      <c r="D17" s="253">
        <v>25</v>
      </c>
      <c r="E17" s="173">
        <f>SUM(F16+1)</f>
        <v>379101</v>
      </c>
      <c r="F17" s="173">
        <f t="shared" si="5"/>
        <v>379125</v>
      </c>
      <c r="G17" s="253">
        <v>5</v>
      </c>
      <c r="H17" s="253"/>
      <c r="I17" s="175" t="s">
        <v>150</v>
      </c>
      <c r="J17" s="257">
        <f t="shared" si="6"/>
        <v>0</v>
      </c>
    </row>
    <row r="18" spans="1:10" x14ac:dyDescent="0.2">
      <c r="A18" s="247" t="s">
        <v>144</v>
      </c>
      <c r="B18" s="247"/>
      <c r="C18" s="247"/>
      <c r="D18" s="247">
        <v>100</v>
      </c>
      <c r="E18" s="170">
        <f>SUM(F17+1)</f>
        <v>379126</v>
      </c>
      <c r="F18" s="170">
        <f t="shared" si="5"/>
        <v>379225</v>
      </c>
      <c r="G18" s="247">
        <v>5</v>
      </c>
      <c r="H18" s="247"/>
      <c r="I18" s="172" t="s">
        <v>150</v>
      </c>
      <c r="J18" s="248">
        <f t="shared" si="6"/>
        <v>0</v>
      </c>
    </row>
    <row r="19" spans="1:10" x14ac:dyDescent="0.2">
      <c r="A19" s="12"/>
      <c r="B19" s="12"/>
      <c r="C19" s="12"/>
      <c r="D19" s="12"/>
      <c r="E19" s="16"/>
      <c r="F19" s="16"/>
      <c r="H19" s="12"/>
      <c r="I19" s="13"/>
      <c r="J19" s="69"/>
    </row>
    <row r="20" spans="1:10" ht="15.75" x14ac:dyDescent="0.25">
      <c r="A20" s="7" t="s">
        <v>444</v>
      </c>
      <c r="B20" s="12"/>
      <c r="C20" s="12"/>
      <c r="D20" s="12"/>
      <c r="E20" s="16"/>
      <c r="F20" s="16"/>
      <c r="H20" s="12"/>
      <c r="I20" s="13"/>
      <c r="J20" s="69"/>
    </row>
    <row r="21" spans="1:10" x14ac:dyDescent="0.2">
      <c r="A21" s="247" t="s">
        <v>442</v>
      </c>
      <c r="B21" s="247"/>
      <c r="C21" s="247"/>
      <c r="D21" s="247">
        <v>1200</v>
      </c>
      <c r="E21" s="170">
        <f>SUM(F18+1)</f>
        <v>379226</v>
      </c>
      <c r="F21" s="170">
        <f t="shared" si="5"/>
        <v>380425</v>
      </c>
      <c r="G21" s="247">
        <v>25</v>
      </c>
      <c r="H21" s="247">
        <v>200</v>
      </c>
      <c r="I21" s="172" t="s">
        <v>443</v>
      </c>
      <c r="J21" s="248">
        <f t="shared" si="6"/>
        <v>0</v>
      </c>
    </row>
    <row r="22" spans="1:10" s="62" customFormat="1" x14ac:dyDescent="0.2">
      <c r="A22" s="253" t="s">
        <v>857</v>
      </c>
      <c r="B22" s="253"/>
      <c r="C22" s="253"/>
      <c r="D22" s="253">
        <v>1000</v>
      </c>
      <c r="E22" s="173">
        <f t="shared" ref="E22:E25" si="7">SUM(F21+1)</f>
        <v>380426</v>
      </c>
      <c r="F22" s="173">
        <f t="shared" si="5"/>
        <v>381425</v>
      </c>
      <c r="G22" s="253">
        <v>25</v>
      </c>
      <c r="H22" s="253"/>
      <c r="I22" s="175" t="s">
        <v>443</v>
      </c>
      <c r="J22" s="257">
        <f t="shared" si="6"/>
        <v>0</v>
      </c>
    </row>
    <row r="23" spans="1:10" s="45" customFormat="1" x14ac:dyDescent="0.2">
      <c r="A23" s="306" t="s">
        <v>286</v>
      </c>
      <c r="B23" s="247"/>
      <c r="C23" s="247"/>
      <c r="D23" s="247"/>
      <c r="E23" s="170">
        <f t="shared" si="7"/>
        <v>381426</v>
      </c>
      <c r="F23" s="170">
        <f t="shared" si="5"/>
        <v>381425</v>
      </c>
      <c r="G23" s="247"/>
      <c r="H23" s="247"/>
      <c r="I23" s="172" t="s">
        <v>443</v>
      </c>
      <c r="J23" s="248">
        <f t="shared" si="6"/>
        <v>0</v>
      </c>
    </row>
    <row r="24" spans="1:10" s="45" customFormat="1" x14ac:dyDescent="0.2">
      <c r="A24" s="307" t="s">
        <v>287</v>
      </c>
      <c r="B24" s="253"/>
      <c r="C24" s="253"/>
      <c r="D24" s="253"/>
      <c r="E24" s="173">
        <f t="shared" si="7"/>
        <v>381426</v>
      </c>
      <c r="F24" s="173">
        <f t="shared" si="5"/>
        <v>381425</v>
      </c>
      <c r="G24" s="253"/>
      <c r="H24" s="253"/>
      <c r="I24" s="175" t="s">
        <v>443</v>
      </c>
      <c r="J24" s="257">
        <f t="shared" si="6"/>
        <v>0</v>
      </c>
    </row>
    <row r="25" spans="1:10" s="45" customFormat="1" x14ac:dyDescent="0.2">
      <c r="A25" s="306" t="s">
        <v>288</v>
      </c>
      <c r="B25" s="247"/>
      <c r="C25" s="247"/>
      <c r="D25" s="247"/>
      <c r="E25" s="170">
        <f t="shared" si="7"/>
        <v>381426</v>
      </c>
      <c r="F25" s="170">
        <f t="shared" si="5"/>
        <v>381425</v>
      </c>
      <c r="G25" s="247"/>
      <c r="H25" s="247"/>
      <c r="I25" s="172" t="s">
        <v>443</v>
      </c>
      <c r="J25" s="248">
        <f t="shared" si="6"/>
        <v>0</v>
      </c>
    </row>
    <row r="26" spans="1:10" x14ac:dyDescent="0.2">
      <c r="B26" s="12"/>
      <c r="C26" s="12"/>
      <c r="D26" s="12"/>
      <c r="E26" s="17"/>
      <c r="F26" s="17"/>
      <c r="H26" s="12"/>
      <c r="I26" s="13"/>
      <c r="J26" s="69"/>
    </row>
    <row r="27" spans="1:10" ht="15.75" x14ac:dyDescent="0.25">
      <c r="A27" s="7" t="s">
        <v>94</v>
      </c>
      <c r="B27" s="12"/>
      <c r="C27" s="12"/>
      <c r="D27" s="12"/>
      <c r="E27" s="17"/>
      <c r="F27" s="17"/>
      <c r="H27" s="12"/>
      <c r="I27" s="13"/>
      <c r="J27" s="69"/>
    </row>
    <row r="28" spans="1:10" x14ac:dyDescent="0.2">
      <c r="A28" s="247" t="s">
        <v>10</v>
      </c>
      <c r="B28" s="247"/>
      <c r="C28" s="247"/>
      <c r="D28" s="247">
        <v>25</v>
      </c>
      <c r="E28" s="170">
        <f>SUM(F25+1)</f>
        <v>381426</v>
      </c>
      <c r="F28" s="170">
        <f>SUM(E28+D28-1)</f>
        <v>381450</v>
      </c>
      <c r="G28" s="247">
        <v>5</v>
      </c>
      <c r="H28" s="247"/>
      <c r="I28" s="172" t="s">
        <v>152</v>
      </c>
      <c r="J28" s="248">
        <f>MOD(D28,25)</f>
        <v>0</v>
      </c>
    </row>
    <row r="29" spans="1:10" x14ac:dyDescent="0.2">
      <c r="A29" s="12"/>
      <c r="B29" s="12"/>
      <c r="C29" s="12"/>
      <c r="D29" s="12"/>
      <c r="E29" s="16"/>
      <c r="F29" s="16"/>
      <c r="H29" s="12"/>
      <c r="I29" s="13"/>
      <c r="J29" s="70"/>
    </row>
    <row r="30" spans="1:10" ht="15.75" x14ac:dyDescent="0.25">
      <c r="A30" s="7" t="s">
        <v>92</v>
      </c>
      <c r="B30" s="12"/>
      <c r="C30" s="12"/>
      <c r="D30" s="12"/>
      <c r="E30" s="17"/>
      <c r="F30" s="17"/>
      <c r="H30" s="12"/>
      <c r="I30" s="13"/>
      <c r="J30" s="70"/>
    </row>
    <row r="31" spans="1:10" x14ac:dyDescent="0.2">
      <c r="A31" s="247" t="s">
        <v>7</v>
      </c>
      <c r="B31" s="247"/>
      <c r="C31" s="247"/>
      <c r="D31" s="247">
        <v>25</v>
      </c>
      <c r="E31" s="170">
        <f>SUM(F28+1)</f>
        <v>381451</v>
      </c>
      <c r="F31" s="170">
        <f t="shared" ref="F31:F36" si="8">SUM(E31+D31-1)</f>
        <v>381475</v>
      </c>
      <c r="G31" s="247">
        <v>10</v>
      </c>
      <c r="H31" s="247"/>
      <c r="I31" s="172" t="s">
        <v>151</v>
      </c>
      <c r="J31" s="248">
        <f t="shared" ref="J31:J32" si="9">MOD(D31,25)</f>
        <v>0</v>
      </c>
    </row>
    <row r="32" spans="1:10" x14ac:dyDescent="0.2">
      <c r="A32" s="253" t="s">
        <v>96</v>
      </c>
      <c r="B32" s="253"/>
      <c r="C32" s="253"/>
      <c r="D32" s="253">
        <v>25</v>
      </c>
      <c r="E32" s="173">
        <f>SUM(F31+1)</f>
        <v>381476</v>
      </c>
      <c r="F32" s="173">
        <f t="shared" si="8"/>
        <v>381500</v>
      </c>
      <c r="G32" s="253">
        <v>10</v>
      </c>
      <c r="H32" s="253"/>
      <c r="I32" s="175" t="s">
        <v>151</v>
      </c>
      <c r="J32" s="257">
        <f t="shared" si="9"/>
        <v>0</v>
      </c>
    </row>
    <row r="33" spans="1:10" s="39" customFormat="1" ht="15.75" x14ac:dyDescent="0.25">
      <c r="A33" s="7"/>
      <c r="B33" s="7"/>
      <c r="C33" s="7"/>
      <c r="D33" s="7"/>
      <c r="E33" s="42"/>
      <c r="F33" s="42"/>
      <c r="G33" s="7"/>
      <c r="H33" s="7"/>
      <c r="I33" s="26"/>
      <c r="J33" s="88"/>
    </row>
    <row r="34" spans="1:10" ht="15.75" x14ac:dyDescent="0.25">
      <c r="A34" s="7" t="s">
        <v>95</v>
      </c>
      <c r="B34" s="12"/>
      <c r="C34" s="12"/>
      <c r="D34" s="12"/>
      <c r="E34" s="17"/>
      <c r="F34" s="17"/>
      <c r="H34" s="12"/>
      <c r="I34" s="13"/>
      <c r="J34" s="70"/>
    </row>
    <row r="35" spans="1:10" x14ac:dyDescent="0.2">
      <c r="A35" s="247" t="s">
        <v>11</v>
      </c>
      <c r="B35" s="247"/>
      <c r="C35" s="247"/>
      <c r="D35" s="247">
        <v>25</v>
      </c>
      <c r="E35" s="170">
        <f>SUM(F32+1)</f>
        <v>381501</v>
      </c>
      <c r="F35" s="170">
        <f t="shared" si="8"/>
        <v>381525</v>
      </c>
      <c r="G35" s="247">
        <v>5</v>
      </c>
      <c r="H35" s="247"/>
      <c r="I35" s="172" t="s">
        <v>153</v>
      </c>
      <c r="J35" s="248">
        <f>MOD(D35,25)</f>
        <v>0</v>
      </c>
    </row>
    <row r="36" spans="1:10" ht="15.75" thickBot="1" x14ac:dyDescent="0.25">
      <c r="A36" s="278" t="s">
        <v>12</v>
      </c>
      <c r="B36" s="278"/>
      <c r="C36" s="278"/>
      <c r="D36" s="278">
        <v>50</v>
      </c>
      <c r="E36" s="188">
        <f t="shared" ref="E36" si="10">SUM(F35+1)</f>
        <v>381526</v>
      </c>
      <c r="F36" s="188">
        <f t="shared" si="8"/>
        <v>381575</v>
      </c>
      <c r="G36" s="278">
        <v>5</v>
      </c>
      <c r="H36" s="278"/>
      <c r="I36" s="190" t="s">
        <v>153</v>
      </c>
      <c r="J36" s="279">
        <f>MOD(D36,25)</f>
        <v>0</v>
      </c>
    </row>
    <row r="37" spans="1:10" ht="15.75" x14ac:dyDescent="0.25">
      <c r="A37" s="74" t="s">
        <v>455</v>
      </c>
      <c r="B37" s="68"/>
      <c r="C37" s="68"/>
      <c r="D37" s="342">
        <f>SUM(D16:D36)</f>
        <v>2675</v>
      </c>
      <c r="E37" s="68"/>
      <c r="F37" s="68"/>
      <c r="G37" s="68"/>
      <c r="H37" s="68"/>
      <c r="I37" s="76"/>
      <c r="J37" s="77"/>
    </row>
    <row r="38" spans="1:10" ht="16.5" thickBot="1" x14ac:dyDescent="0.3">
      <c r="A38" s="32"/>
      <c r="B38" s="17"/>
      <c r="C38" s="17"/>
      <c r="D38" s="7"/>
      <c r="E38" s="17"/>
      <c r="F38" s="17"/>
      <c r="G38" s="17"/>
      <c r="H38" s="17"/>
      <c r="I38" s="20"/>
      <c r="J38" s="70"/>
    </row>
    <row r="39" spans="1:10" ht="16.5" thickBot="1" x14ac:dyDescent="0.3">
      <c r="A39" s="83" t="s">
        <v>332</v>
      </c>
      <c r="B39" s="84"/>
      <c r="C39" s="84"/>
      <c r="D39" s="337">
        <f>D12+D37</f>
        <v>13025</v>
      </c>
      <c r="E39" s="84"/>
      <c r="F39" s="84"/>
      <c r="G39" s="85">
        <f>SUM(G5:G37)</f>
        <v>175</v>
      </c>
      <c r="H39" s="85">
        <f>SUM(H5:H37)</f>
        <v>200</v>
      </c>
      <c r="I39" s="86"/>
      <c r="J39" s="93">
        <f>SUM(J5:J37)</f>
        <v>0</v>
      </c>
    </row>
    <row r="40" spans="1:10" x14ac:dyDescent="0.2">
      <c r="A40" s="17"/>
      <c r="B40" s="17"/>
      <c r="C40" s="17"/>
      <c r="D40" s="12"/>
      <c r="E40" s="17"/>
      <c r="F40" s="17"/>
      <c r="G40" s="17"/>
      <c r="H40" s="17"/>
      <c r="I40" s="20"/>
      <c r="J40" s="17"/>
    </row>
    <row r="41" spans="1:10" x14ac:dyDescent="0.2">
      <c r="A41" s="17"/>
      <c r="B41" s="17"/>
      <c r="C41" s="17"/>
      <c r="D41" s="12"/>
      <c r="E41" s="17"/>
      <c r="F41" s="17"/>
      <c r="G41" s="17"/>
      <c r="H41" s="17"/>
      <c r="I41" s="20"/>
      <c r="J41" s="17"/>
    </row>
    <row r="42" spans="1:10" x14ac:dyDescent="0.2">
      <c r="A42" s="17" t="s">
        <v>140</v>
      </c>
      <c r="B42" s="17"/>
      <c r="C42" s="17"/>
      <c r="D42" s="24">
        <f>F36-E5+1</f>
        <v>13025</v>
      </c>
      <c r="E42" s="17"/>
      <c r="F42" s="17"/>
      <c r="G42" s="17"/>
      <c r="H42" s="17"/>
      <c r="I42" s="20"/>
      <c r="J42" s="17"/>
    </row>
    <row r="43" spans="1:10" x14ac:dyDescent="0.2">
      <c r="A43" s="12"/>
      <c r="B43" s="12"/>
      <c r="C43" s="12"/>
      <c r="D43" s="12"/>
      <c r="E43" s="12"/>
      <c r="F43" s="12"/>
      <c r="H43" s="12"/>
      <c r="I43" s="13"/>
      <c r="J43" s="12"/>
    </row>
    <row r="44" spans="1:10" x14ac:dyDescent="0.2">
      <c r="A44" s="12"/>
      <c r="B44" s="12"/>
      <c r="C44" s="12"/>
      <c r="D44" s="12"/>
      <c r="E44" s="12"/>
      <c r="F44" s="12"/>
      <c r="H44" s="12"/>
      <c r="I44" s="13"/>
      <c r="J44" s="12"/>
    </row>
    <row r="45" spans="1:10" x14ac:dyDescent="0.2">
      <c r="A45" s="12"/>
      <c r="B45" s="12"/>
      <c r="C45" s="12"/>
      <c r="D45" s="12"/>
      <c r="E45" s="12"/>
      <c r="F45" s="12"/>
      <c r="H45" s="12"/>
      <c r="I45" s="13"/>
      <c r="J45" s="12"/>
    </row>
    <row r="46" spans="1:10" x14ac:dyDescent="0.2">
      <c r="A46" s="12"/>
      <c r="B46" s="12"/>
      <c r="C46" s="12"/>
      <c r="D46" s="12"/>
      <c r="E46" s="12"/>
      <c r="F46" s="12"/>
      <c r="H46" s="12"/>
      <c r="I46" s="13"/>
      <c r="J46" s="12"/>
    </row>
    <row r="47" spans="1:10" x14ac:dyDescent="0.2">
      <c r="A47" s="12"/>
      <c r="B47" s="12"/>
      <c r="C47" s="12"/>
      <c r="D47" s="12"/>
      <c r="E47" s="12"/>
      <c r="F47" s="12"/>
      <c r="H47" s="12"/>
      <c r="I47" s="13"/>
      <c r="J47" s="12"/>
    </row>
    <row r="48" spans="1:10" x14ac:dyDescent="0.2">
      <c r="A48" s="12"/>
      <c r="B48" s="12"/>
      <c r="C48" s="12"/>
      <c r="D48" s="12"/>
      <c r="E48" s="12"/>
      <c r="F48" s="12"/>
      <c r="H48" s="12"/>
      <c r="I48" s="13"/>
      <c r="J48" s="12"/>
    </row>
    <row r="49" spans="1:10" x14ac:dyDescent="0.2">
      <c r="A49" s="12"/>
      <c r="B49" s="12"/>
      <c r="C49" s="12"/>
      <c r="D49" s="12"/>
      <c r="E49" s="12"/>
      <c r="F49" s="12"/>
      <c r="H49" s="12"/>
      <c r="I49" s="13"/>
      <c r="J49" s="12"/>
    </row>
  </sheetData>
  <sheetProtection sheet="1" selectLockedCells="1"/>
  <mergeCells count="2">
    <mergeCell ref="E3:F3"/>
    <mergeCell ref="H1:I1"/>
  </mergeCells>
  <phoneticPr fontId="0" type="noConversion"/>
  <conditionalFormatting sqref="D5:D11">
    <cfRule type="cellIs" dxfId="42" priority="1" operator="equal">
      <formula>0</formula>
    </cfRule>
  </conditionalFormatting>
  <conditionalFormatting sqref="D16:D18 D21:D25 D28 D31:D32 D35:D36">
    <cfRule type="cellIs" dxfId="41" priority="3" operator="equal">
      <formula>0</formula>
    </cfRule>
  </conditionalFormatting>
  <conditionalFormatting sqref="G5:H11 G16:H18 G21:H25 G28:H28 G31:H32 G35:H36">
    <cfRule type="cellIs" dxfId="40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0"/>
  <sheetViews>
    <sheetView view="pageLayout" topLeftCell="A10" zoomScaleNormal="75" workbookViewId="0">
      <selection activeCell="G33" sqref="G33"/>
    </sheetView>
  </sheetViews>
  <sheetFormatPr defaultColWidth="9.140625" defaultRowHeight="15" x14ac:dyDescent="0.2"/>
  <cols>
    <col min="1" max="1" width="41.42578125" style="6" customWidth="1"/>
    <col min="2" max="2" width="11" style="6" customWidth="1"/>
    <col min="3" max="3" width="4.85546875" style="6" hidden="1" customWidth="1"/>
    <col min="4" max="4" width="9" style="6" bestFit="1" customWidth="1"/>
    <col min="5" max="6" width="9.28515625" style="6" bestFit="1" customWidth="1"/>
    <col min="7" max="7" width="9.28515625" style="12" bestFit="1" customWidth="1"/>
    <col min="8" max="8" width="11.5703125" style="6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Totals!A33</f>
        <v>839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2" t="s">
        <v>802</v>
      </c>
      <c r="B5" s="256">
        <v>2996</v>
      </c>
      <c r="C5" s="322">
        <f>SUM(B5*0.65)</f>
        <v>1947.4</v>
      </c>
      <c r="D5" s="329">
        <f>MROUND(C5, 25)</f>
        <v>1950</v>
      </c>
      <c r="E5" s="170">
        <f>SUM('Dist 28'!F36,1)</f>
        <v>381576</v>
      </c>
      <c r="F5" s="170">
        <f t="shared" ref="F5:F13" si="0">SUM(E5+D5-1)</f>
        <v>383525</v>
      </c>
      <c r="G5" s="247">
        <v>10</v>
      </c>
      <c r="H5" s="247"/>
      <c r="I5" s="172" t="s">
        <v>443</v>
      </c>
      <c r="J5" s="248">
        <f t="shared" ref="J5:J13" si="1">MOD(D5,25)</f>
        <v>0</v>
      </c>
    </row>
    <row r="6" spans="1:10" x14ac:dyDescent="0.2">
      <c r="A6" s="297" t="s">
        <v>803</v>
      </c>
      <c r="B6" s="270">
        <v>4194</v>
      </c>
      <c r="C6" s="322">
        <f t="shared" ref="C6:C13" si="2">SUM(B6*0.65)</f>
        <v>2726.1</v>
      </c>
      <c r="D6" s="330">
        <f t="shared" ref="D6:D13" si="3">MROUND(C6, 25)</f>
        <v>2725</v>
      </c>
      <c r="E6" s="177">
        <f>F5+1</f>
        <v>383526</v>
      </c>
      <c r="F6" s="173">
        <f t="shared" si="0"/>
        <v>386250</v>
      </c>
      <c r="G6" s="252">
        <v>10</v>
      </c>
      <c r="H6" s="252"/>
      <c r="I6" s="179" t="s">
        <v>443</v>
      </c>
      <c r="J6" s="254">
        <f t="shared" si="1"/>
        <v>0</v>
      </c>
    </row>
    <row r="7" spans="1:10" x14ac:dyDescent="0.2">
      <c r="A7" s="301" t="s">
        <v>804</v>
      </c>
      <c r="B7" s="256">
        <v>2979</v>
      </c>
      <c r="C7" s="322">
        <f t="shared" si="2"/>
        <v>1936.3500000000001</v>
      </c>
      <c r="D7" s="329">
        <f t="shared" si="3"/>
        <v>1925</v>
      </c>
      <c r="E7" s="170">
        <f>SUM(F6+1)</f>
        <v>386251</v>
      </c>
      <c r="F7" s="170">
        <f t="shared" si="0"/>
        <v>388175</v>
      </c>
      <c r="G7" s="247">
        <v>10</v>
      </c>
      <c r="H7" s="247"/>
      <c r="I7" s="172" t="s">
        <v>443</v>
      </c>
      <c r="J7" s="248">
        <f t="shared" si="1"/>
        <v>0</v>
      </c>
    </row>
    <row r="8" spans="1:10" x14ac:dyDescent="0.2">
      <c r="A8" s="297" t="s">
        <v>805</v>
      </c>
      <c r="B8" s="270">
        <v>1534</v>
      </c>
      <c r="C8" s="322">
        <f t="shared" si="2"/>
        <v>997.1</v>
      </c>
      <c r="D8" s="330">
        <f t="shared" si="3"/>
        <v>1000</v>
      </c>
      <c r="E8" s="177">
        <f>SUM(F7+1)</f>
        <v>388176</v>
      </c>
      <c r="F8" s="177">
        <f t="shared" si="0"/>
        <v>389175</v>
      </c>
      <c r="G8" s="252">
        <v>10</v>
      </c>
      <c r="H8" s="252"/>
      <c r="I8" s="179" t="s">
        <v>443</v>
      </c>
      <c r="J8" s="254">
        <f t="shared" si="1"/>
        <v>0</v>
      </c>
    </row>
    <row r="9" spans="1:10" x14ac:dyDescent="0.2">
      <c r="A9" s="301" t="s">
        <v>806</v>
      </c>
      <c r="B9" s="256">
        <v>405</v>
      </c>
      <c r="C9" s="322">
        <f t="shared" si="2"/>
        <v>263.25</v>
      </c>
      <c r="D9" s="329">
        <f t="shared" si="3"/>
        <v>275</v>
      </c>
      <c r="E9" s="170">
        <f>SUM(F8+1)</f>
        <v>389176</v>
      </c>
      <c r="F9" s="170">
        <f t="shared" si="0"/>
        <v>389450</v>
      </c>
      <c r="G9" s="247">
        <v>10</v>
      </c>
      <c r="H9" s="247"/>
      <c r="I9" s="172" t="s">
        <v>443</v>
      </c>
      <c r="J9" s="248">
        <f t="shared" si="1"/>
        <v>0</v>
      </c>
    </row>
    <row r="10" spans="1:10" x14ac:dyDescent="0.2">
      <c r="A10" s="299" t="s">
        <v>807</v>
      </c>
      <c r="B10" s="270">
        <v>1202</v>
      </c>
      <c r="C10" s="322">
        <f t="shared" si="2"/>
        <v>781.30000000000007</v>
      </c>
      <c r="D10" s="330">
        <f t="shared" si="3"/>
        <v>775</v>
      </c>
      <c r="E10" s="177">
        <f t="shared" ref="E10:E13" si="4">SUM(F9+1)</f>
        <v>389451</v>
      </c>
      <c r="F10" s="177">
        <f t="shared" si="0"/>
        <v>390225</v>
      </c>
      <c r="G10" s="252">
        <v>10</v>
      </c>
      <c r="H10" s="252"/>
      <c r="I10" s="179" t="s">
        <v>443</v>
      </c>
      <c r="J10" s="254">
        <f t="shared" si="1"/>
        <v>0</v>
      </c>
    </row>
    <row r="11" spans="1:10" x14ac:dyDescent="0.2">
      <c r="A11" s="301" t="s">
        <v>808</v>
      </c>
      <c r="B11" s="256">
        <v>1175</v>
      </c>
      <c r="C11" s="322">
        <f t="shared" si="2"/>
        <v>763.75</v>
      </c>
      <c r="D11" s="329">
        <f t="shared" si="3"/>
        <v>775</v>
      </c>
      <c r="E11" s="170">
        <f t="shared" si="4"/>
        <v>390226</v>
      </c>
      <c r="F11" s="170">
        <f t="shared" si="0"/>
        <v>391000</v>
      </c>
      <c r="G11" s="247">
        <v>10</v>
      </c>
      <c r="H11" s="247"/>
      <c r="I11" s="172" t="s">
        <v>443</v>
      </c>
      <c r="J11" s="248">
        <f t="shared" si="1"/>
        <v>0</v>
      </c>
    </row>
    <row r="12" spans="1:10" x14ac:dyDescent="0.2">
      <c r="A12" s="299" t="s">
        <v>809</v>
      </c>
      <c r="B12" s="270">
        <v>813</v>
      </c>
      <c r="C12" s="322">
        <f t="shared" si="2"/>
        <v>528.45000000000005</v>
      </c>
      <c r="D12" s="330">
        <f t="shared" si="3"/>
        <v>525</v>
      </c>
      <c r="E12" s="177">
        <f t="shared" si="4"/>
        <v>391001</v>
      </c>
      <c r="F12" s="177">
        <f t="shared" si="0"/>
        <v>391525</v>
      </c>
      <c r="G12" s="252">
        <v>10</v>
      </c>
      <c r="H12" s="252"/>
      <c r="I12" s="179" t="s">
        <v>443</v>
      </c>
      <c r="J12" s="254">
        <f t="shared" si="1"/>
        <v>0</v>
      </c>
    </row>
    <row r="13" spans="1:10" ht="15.75" thickBot="1" x14ac:dyDescent="0.25">
      <c r="A13" s="303" t="s">
        <v>810</v>
      </c>
      <c r="B13" s="304">
        <v>1206</v>
      </c>
      <c r="C13" s="323">
        <f t="shared" si="2"/>
        <v>783.9</v>
      </c>
      <c r="D13" s="335">
        <f t="shared" si="3"/>
        <v>775</v>
      </c>
      <c r="E13" s="260">
        <f t="shared" si="4"/>
        <v>391526</v>
      </c>
      <c r="F13" s="260">
        <f t="shared" si="0"/>
        <v>392300</v>
      </c>
      <c r="G13" s="258">
        <v>10</v>
      </c>
      <c r="H13" s="258"/>
      <c r="I13" s="261" t="s">
        <v>443</v>
      </c>
      <c r="J13" s="262">
        <f t="shared" si="1"/>
        <v>0</v>
      </c>
    </row>
    <row r="14" spans="1:10" ht="15.75" x14ac:dyDescent="0.25">
      <c r="A14" s="7" t="s">
        <v>33</v>
      </c>
      <c r="B14" s="31">
        <f>SUM(B5:B13)</f>
        <v>16504</v>
      </c>
      <c r="C14" s="31"/>
      <c r="D14" s="28">
        <f>SUM(D5:D13)</f>
        <v>10725</v>
      </c>
      <c r="E14" s="17"/>
      <c r="F14" s="17"/>
      <c r="G14" s="28"/>
      <c r="H14" s="12"/>
      <c r="I14" s="13"/>
      <c r="J14" s="69"/>
    </row>
    <row r="15" spans="1:10" x14ac:dyDescent="0.2">
      <c r="A15" s="12"/>
      <c r="B15" s="12"/>
      <c r="C15" s="12"/>
      <c r="D15" s="12"/>
      <c r="E15" s="17"/>
      <c r="F15" s="17"/>
      <c r="H15" s="12"/>
      <c r="I15" s="13"/>
      <c r="J15" s="69"/>
    </row>
    <row r="16" spans="1:10" ht="16.5" thickBot="1" x14ac:dyDescent="0.3">
      <c r="A16" s="29" t="s">
        <v>6</v>
      </c>
      <c r="B16" s="12"/>
      <c r="C16" s="12"/>
      <c r="D16" s="12"/>
      <c r="E16" s="17"/>
      <c r="F16" s="17"/>
      <c r="H16" s="12"/>
      <c r="I16" s="13"/>
      <c r="J16" s="69"/>
    </row>
    <row r="17" spans="1:10" ht="15.75" x14ac:dyDescent="0.25">
      <c r="A17" s="7" t="s">
        <v>93</v>
      </c>
      <c r="B17" s="12"/>
      <c r="C17" s="12"/>
      <c r="D17" s="12"/>
      <c r="E17" s="16"/>
      <c r="F17" s="16"/>
      <c r="H17" s="12"/>
      <c r="I17" s="13"/>
      <c r="J17" s="69"/>
    </row>
    <row r="18" spans="1:10" x14ac:dyDescent="0.2">
      <c r="A18" s="247" t="s">
        <v>8</v>
      </c>
      <c r="B18" s="247"/>
      <c r="C18" s="247"/>
      <c r="D18" s="247">
        <v>100</v>
      </c>
      <c r="E18" s="170">
        <f>SUM(F13+1)</f>
        <v>392301</v>
      </c>
      <c r="F18" s="170">
        <f t="shared" ref="F18:F25" si="5">SUM(E18+D18-1)</f>
        <v>392400</v>
      </c>
      <c r="G18" s="247">
        <v>10</v>
      </c>
      <c r="H18" s="247"/>
      <c r="I18" s="172" t="s">
        <v>150</v>
      </c>
      <c r="J18" s="248">
        <f t="shared" ref="J18:J25" si="6">MOD(D18,25)</f>
        <v>0</v>
      </c>
    </row>
    <row r="19" spans="1:10" x14ac:dyDescent="0.2">
      <c r="A19" s="253" t="s">
        <v>9</v>
      </c>
      <c r="B19" s="253"/>
      <c r="C19" s="253"/>
      <c r="D19" s="253">
        <v>25</v>
      </c>
      <c r="E19" s="173">
        <f>SUM(F18+1)</f>
        <v>392401</v>
      </c>
      <c r="F19" s="173">
        <f t="shared" si="5"/>
        <v>392425</v>
      </c>
      <c r="G19" s="253">
        <v>5</v>
      </c>
      <c r="H19" s="253"/>
      <c r="I19" s="175" t="s">
        <v>150</v>
      </c>
      <c r="J19" s="257">
        <f t="shared" si="6"/>
        <v>0</v>
      </c>
    </row>
    <row r="20" spans="1:10" x14ac:dyDescent="0.2">
      <c r="A20" s="247" t="s">
        <v>284</v>
      </c>
      <c r="B20" s="247"/>
      <c r="C20" s="247"/>
      <c r="D20" s="247">
        <v>50</v>
      </c>
      <c r="E20" s="170">
        <f>SUM(F19+1)</f>
        <v>392426</v>
      </c>
      <c r="F20" s="170">
        <f t="shared" si="5"/>
        <v>392475</v>
      </c>
      <c r="G20" s="247">
        <v>5</v>
      </c>
      <c r="H20" s="247"/>
      <c r="I20" s="172" t="s">
        <v>150</v>
      </c>
      <c r="J20" s="248">
        <f t="shared" si="6"/>
        <v>0</v>
      </c>
    </row>
    <row r="21" spans="1:10" x14ac:dyDescent="0.2">
      <c r="A21" s="12"/>
      <c r="B21" s="12"/>
      <c r="C21" s="12"/>
      <c r="D21" s="12"/>
      <c r="E21" s="16"/>
      <c r="F21" s="16"/>
      <c r="H21" s="12"/>
      <c r="I21" s="13"/>
      <c r="J21" s="69"/>
    </row>
    <row r="22" spans="1:10" ht="15.75" x14ac:dyDescent="0.25">
      <c r="A22" s="7" t="s">
        <v>444</v>
      </c>
      <c r="B22" s="12"/>
      <c r="C22" s="12"/>
      <c r="D22" s="12"/>
      <c r="E22" s="16"/>
      <c r="F22" s="16"/>
      <c r="H22" s="12"/>
      <c r="I22" s="13"/>
      <c r="J22" s="69"/>
    </row>
    <row r="23" spans="1:10" x14ac:dyDescent="0.2">
      <c r="A23" s="247" t="s">
        <v>442</v>
      </c>
      <c r="B23" s="247"/>
      <c r="C23" s="247"/>
      <c r="D23" s="247">
        <v>1000</v>
      </c>
      <c r="E23" s="170">
        <f>SUM(F20+1)</f>
        <v>392476</v>
      </c>
      <c r="F23" s="170">
        <f t="shared" si="5"/>
        <v>393475</v>
      </c>
      <c r="G23" s="247">
        <v>25</v>
      </c>
      <c r="H23" s="247">
        <v>200</v>
      </c>
      <c r="I23" s="172" t="s">
        <v>443</v>
      </c>
      <c r="J23" s="248">
        <f t="shared" si="6"/>
        <v>0</v>
      </c>
    </row>
    <row r="24" spans="1:10" s="62" customFormat="1" x14ac:dyDescent="0.2">
      <c r="A24" s="253" t="s">
        <v>856</v>
      </c>
      <c r="B24" s="253"/>
      <c r="C24" s="253"/>
      <c r="D24" s="253">
        <v>1000</v>
      </c>
      <c r="E24" s="173">
        <f t="shared" ref="E24" si="7">SUM(F23+1)</f>
        <v>393476</v>
      </c>
      <c r="F24" s="173">
        <f t="shared" si="5"/>
        <v>394475</v>
      </c>
      <c r="G24" s="253">
        <v>25</v>
      </c>
      <c r="H24" s="253"/>
      <c r="I24" s="175" t="s">
        <v>443</v>
      </c>
      <c r="J24" s="257">
        <f t="shared" si="6"/>
        <v>0</v>
      </c>
    </row>
    <row r="25" spans="1:10" s="62" customFormat="1" x14ac:dyDescent="0.2">
      <c r="A25" s="247" t="s">
        <v>858</v>
      </c>
      <c r="B25" s="247"/>
      <c r="C25" s="247"/>
      <c r="D25" s="247">
        <v>500</v>
      </c>
      <c r="E25" s="170">
        <f>SUM(F24+1)</f>
        <v>394476</v>
      </c>
      <c r="F25" s="170">
        <f t="shared" si="5"/>
        <v>394975</v>
      </c>
      <c r="G25" s="247">
        <v>50</v>
      </c>
      <c r="H25" s="247"/>
      <c r="I25" s="172" t="s">
        <v>443</v>
      </c>
      <c r="J25" s="248">
        <f t="shared" si="6"/>
        <v>0</v>
      </c>
    </row>
    <row r="26" spans="1:10" s="62" customFormat="1" ht="15.75" x14ac:dyDescent="0.25">
      <c r="A26" s="238"/>
      <c r="B26" s="61"/>
      <c r="C26" s="61"/>
      <c r="D26" s="61"/>
      <c r="E26" s="70"/>
      <c r="F26" s="70"/>
      <c r="G26" s="61"/>
      <c r="H26" s="61"/>
      <c r="I26" s="237"/>
      <c r="J26" s="69"/>
    </row>
    <row r="27" spans="1:10" ht="15.75" x14ac:dyDescent="0.25">
      <c r="A27" s="7" t="s">
        <v>94</v>
      </c>
      <c r="B27" s="12"/>
      <c r="C27" s="12"/>
      <c r="D27" s="12"/>
      <c r="E27" s="17"/>
      <c r="F27" s="17"/>
      <c r="H27" s="12"/>
      <c r="I27" s="13"/>
      <c r="J27" s="69"/>
    </row>
    <row r="28" spans="1:10" x14ac:dyDescent="0.2">
      <c r="A28" s="247" t="s">
        <v>10</v>
      </c>
      <c r="B28" s="247"/>
      <c r="C28" s="247"/>
      <c r="D28" s="247">
        <v>25</v>
      </c>
      <c r="E28" s="170">
        <f>SUM(F25+1)</f>
        <v>394976</v>
      </c>
      <c r="F28" s="170">
        <f>SUM(E28+D28-1)</f>
        <v>395000</v>
      </c>
      <c r="G28" s="247">
        <v>5</v>
      </c>
      <c r="H28" s="247"/>
      <c r="I28" s="172" t="s">
        <v>152</v>
      </c>
      <c r="J28" s="248">
        <f>MOD(D28,25)</f>
        <v>0</v>
      </c>
    </row>
    <row r="29" spans="1:10" s="39" customFormat="1" ht="15.75" x14ac:dyDescent="0.25">
      <c r="A29" s="7"/>
      <c r="B29" s="7"/>
      <c r="C29" s="7"/>
      <c r="D29" s="7"/>
      <c r="E29" s="42"/>
      <c r="F29" s="42"/>
      <c r="G29" s="7"/>
      <c r="H29" s="7"/>
      <c r="I29" s="26"/>
      <c r="J29" s="88"/>
    </row>
    <row r="30" spans="1:10" ht="15.75" x14ac:dyDescent="0.25">
      <c r="A30" s="7" t="s">
        <v>92</v>
      </c>
      <c r="B30" s="12"/>
      <c r="C30" s="12"/>
      <c r="D30" s="12"/>
      <c r="E30" s="16"/>
      <c r="F30" s="16"/>
      <c r="H30" s="12"/>
      <c r="I30" s="13"/>
      <c r="J30" s="70"/>
    </row>
    <row r="31" spans="1:10" x14ac:dyDescent="0.2">
      <c r="A31" s="247" t="s">
        <v>7</v>
      </c>
      <c r="B31" s="247"/>
      <c r="C31" s="247"/>
      <c r="D31" s="247">
        <v>25</v>
      </c>
      <c r="E31" s="170">
        <f>SUM(F28+1)</f>
        <v>395001</v>
      </c>
      <c r="F31" s="170">
        <f t="shared" ref="F31:F36" si="8">SUM(E31+D31-1)</f>
        <v>395025</v>
      </c>
      <c r="G31" s="247">
        <v>10</v>
      </c>
      <c r="H31" s="247"/>
      <c r="I31" s="172" t="s">
        <v>151</v>
      </c>
      <c r="J31" s="248">
        <f t="shared" ref="J31:J32" si="9">MOD(D31,25)</f>
        <v>0</v>
      </c>
    </row>
    <row r="32" spans="1:10" x14ac:dyDescent="0.2">
      <c r="A32" s="253" t="s">
        <v>96</v>
      </c>
      <c r="B32" s="253"/>
      <c r="C32" s="253"/>
      <c r="D32" s="253">
        <v>25</v>
      </c>
      <c r="E32" s="173">
        <f t="shared" ref="E32" si="10">SUM(F31+1)</f>
        <v>395026</v>
      </c>
      <c r="F32" s="173">
        <f t="shared" si="8"/>
        <v>395050</v>
      </c>
      <c r="G32" s="253">
        <v>10</v>
      </c>
      <c r="H32" s="253"/>
      <c r="I32" s="175" t="s">
        <v>151</v>
      </c>
      <c r="J32" s="257">
        <f t="shared" si="9"/>
        <v>0</v>
      </c>
    </row>
    <row r="33" spans="1:10" x14ac:dyDescent="0.2">
      <c r="A33" s="12"/>
      <c r="B33" s="12"/>
      <c r="C33" s="12"/>
      <c r="D33" s="12"/>
      <c r="E33" s="16"/>
      <c r="F33" s="16"/>
      <c r="H33" s="12"/>
      <c r="I33" s="13"/>
      <c r="J33" s="70"/>
    </row>
    <row r="34" spans="1:10" ht="15.75" x14ac:dyDescent="0.25">
      <c r="A34" s="7" t="s">
        <v>95</v>
      </c>
      <c r="B34" s="12"/>
      <c r="C34" s="12"/>
      <c r="D34" s="12"/>
      <c r="E34" s="17"/>
      <c r="F34" s="17"/>
      <c r="H34" s="12"/>
      <c r="I34" s="13"/>
      <c r="J34" s="70"/>
    </row>
    <row r="35" spans="1:10" x14ac:dyDescent="0.2">
      <c r="A35" s="247" t="s">
        <v>11</v>
      </c>
      <c r="B35" s="247"/>
      <c r="C35" s="247"/>
      <c r="D35" s="247">
        <v>25</v>
      </c>
      <c r="E35" s="170">
        <f>SUM(F32+1)</f>
        <v>395051</v>
      </c>
      <c r="F35" s="170">
        <f t="shared" si="8"/>
        <v>395075</v>
      </c>
      <c r="G35" s="247">
        <v>5</v>
      </c>
      <c r="H35" s="247"/>
      <c r="I35" s="172" t="s">
        <v>153</v>
      </c>
      <c r="J35" s="248">
        <f>MOD(D35,25)</f>
        <v>0</v>
      </c>
    </row>
    <row r="36" spans="1:10" ht="15.75" thickBot="1" x14ac:dyDescent="0.25">
      <c r="A36" s="278" t="s">
        <v>12</v>
      </c>
      <c r="B36" s="278"/>
      <c r="C36" s="278"/>
      <c r="D36" s="278">
        <v>50</v>
      </c>
      <c r="E36" s="188">
        <f>SUM(F35+1)</f>
        <v>395076</v>
      </c>
      <c r="F36" s="188">
        <f t="shared" si="8"/>
        <v>395125</v>
      </c>
      <c r="G36" s="278">
        <v>5</v>
      </c>
      <c r="H36" s="278"/>
      <c r="I36" s="190" t="s">
        <v>153</v>
      </c>
      <c r="J36" s="279">
        <f>MOD(D36,25)</f>
        <v>0</v>
      </c>
    </row>
    <row r="37" spans="1:10" ht="15.75" x14ac:dyDescent="0.25">
      <c r="A37" s="74" t="s">
        <v>68</v>
      </c>
      <c r="B37" s="68"/>
      <c r="C37" s="68"/>
      <c r="D37" s="342">
        <f>SUM(D18:D36)</f>
        <v>2825</v>
      </c>
      <c r="E37" s="68"/>
      <c r="F37" s="68"/>
      <c r="G37" s="68"/>
      <c r="H37" s="68"/>
      <c r="I37" s="76"/>
      <c r="J37" s="77"/>
    </row>
    <row r="38" spans="1:10" ht="16.5" thickBot="1" x14ac:dyDescent="0.3">
      <c r="A38" s="32"/>
      <c r="B38" s="17"/>
      <c r="C38" s="17"/>
      <c r="D38" s="7"/>
      <c r="E38" s="17"/>
      <c r="F38" s="17"/>
      <c r="G38" s="17"/>
      <c r="H38" s="17"/>
      <c r="I38" s="20"/>
      <c r="J38" s="70"/>
    </row>
    <row r="39" spans="1:10" ht="16.5" thickBot="1" x14ac:dyDescent="0.3">
      <c r="A39" s="83" t="s">
        <v>333</v>
      </c>
      <c r="B39" s="84"/>
      <c r="C39" s="84"/>
      <c r="D39" s="337">
        <f>D14+D37</f>
        <v>13550</v>
      </c>
      <c r="E39" s="84"/>
      <c r="F39" s="84"/>
      <c r="G39" s="85">
        <f>SUM(G5:G37)</f>
        <v>245</v>
      </c>
      <c r="H39" s="85">
        <f>SUM(H5:H37)</f>
        <v>200</v>
      </c>
      <c r="I39" s="86"/>
      <c r="J39" s="93">
        <f>SUM(J5:J37)</f>
        <v>0</v>
      </c>
    </row>
    <row r="40" spans="1:10" x14ac:dyDescent="0.2">
      <c r="A40" s="17"/>
      <c r="B40" s="17"/>
      <c r="C40" s="17"/>
      <c r="D40" s="12"/>
      <c r="E40" s="17"/>
      <c r="F40" s="17"/>
      <c r="G40" s="17"/>
      <c r="H40" s="17"/>
      <c r="I40" s="20"/>
      <c r="J40" s="17"/>
    </row>
    <row r="41" spans="1:10" x14ac:dyDescent="0.2">
      <c r="A41" s="17"/>
      <c r="B41" s="17"/>
      <c r="C41" s="17"/>
      <c r="D41" s="12"/>
      <c r="E41" s="17"/>
      <c r="F41" s="17"/>
      <c r="G41" s="17"/>
      <c r="H41" s="17"/>
      <c r="I41" s="20"/>
      <c r="J41" s="17"/>
    </row>
    <row r="42" spans="1:10" x14ac:dyDescent="0.2">
      <c r="A42" s="17" t="s">
        <v>140</v>
      </c>
      <c r="B42" s="17"/>
      <c r="C42" s="17"/>
      <c r="D42" s="24">
        <f>F36-E5+1</f>
        <v>13550</v>
      </c>
      <c r="E42" s="17"/>
      <c r="F42" s="17"/>
      <c r="G42" s="17"/>
      <c r="H42" s="17"/>
      <c r="I42" s="20"/>
      <c r="J42" s="17"/>
    </row>
    <row r="43" spans="1:10" x14ac:dyDescent="0.2">
      <c r="A43" s="12"/>
      <c r="B43" s="12"/>
      <c r="C43" s="12"/>
      <c r="D43" s="12"/>
      <c r="E43" s="12"/>
      <c r="F43" s="12"/>
      <c r="H43" s="12"/>
      <c r="I43" s="13"/>
      <c r="J43" s="12"/>
    </row>
    <row r="44" spans="1:10" x14ac:dyDescent="0.2">
      <c r="A44" s="61"/>
      <c r="B44" s="12"/>
      <c r="C44" s="12"/>
      <c r="D44" s="12"/>
      <c r="E44" s="12"/>
      <c r="F44" s="12"/>
      <c r="H44" s="12"/>
      <c r="I44" s="13"/>
      <c r="J44" s="12"/>
    </row>
    <row r="45" spans="1:10" x14ac:dyDescent="0.2">
      <c r="A45" s="61"/>
      <c r="B45" s="12"/>
      <c r="C45" s="12"/>
      <c r="D45" s="12"/>
      <c r="E45" s="12"/>
      <c r="F45" s="12"/>
      <c r="H45" s="12"/>
      <c r="I45" s="13"/>
      <c r="J45" s="12"/>
    </row>
    <row r="46" spans="1:10" x14ac:dyDescent="0.2">
      <c r="A46" s="61"/>
      <c r="B46" s="12"/>
      <c r="C46" s="12"/>
      <c r="D46" s="12"/>
      <c r="E46" s="12"/>
      <c r="F46" s="12"/>
      <c r="H46" s="12"/>
      <c r="I46" s="13"/>
      <c r="J46" s="12"/>
    </row>
    <row r="47" spans="1:10" x14ac:dyDescent="0.2">
      <c r="A47" s="61"/>
      <c r="B47" s="12"/>
      <c r="C47" s="12"/>
      <c r="D47" s="12"/>
      <c r="E47" s="12"/>
      <c r="F47" s="12"/>
      <c r="H47" s="12"/>
      <c r="I47" s="13"/>
      <c r="J47" s="12"/>
    </row>
    <row r="48" spans="1:10" x14ac:dyDescent="0.2">
      <c r="A48" s="61"/>
      <c r="B48" s="12"/>
      <c r="C48" s="12"/>
      <c r="D48" s="12"/>
      <c r="E48" s="12"/>
      <c r="F48" s="12"/>
      <c r="H48" s="12"/>
      <c r="I48" s="13"/>
      <c r="J48" s="12"/>
    </row>
    <row r="49" spans="1:10" x14ac:dyDescent="0.2">
      <c r="A49" s="61"/>
      <c r="B49" s="12"/>
      <c r="C49" s="12"/>
      <c r="D49" s="12"/>
      <c r="E49" s="12"/>
      <c r="F49" s="12"/>
      <c r="H49" s="12"/>
      <c r="I49" s="13"/>
      <c r="J49" s="12"/>
    </row>
    <row r="50" spans="1:10" x14ac:dyDescent="0.2">
      <c r="A50" s="12"/>
      <c r="B50" s="12"/>
      <c r="C50" s="12"/>
      <c r="D50" s="12"/>
      <c r="E50" s="12"/>
      <c r="F50" s="12"/>
      <c r="H50" s="12"/>
      <c r="I50" s="13"/>
      <c r="J50" s="12"/>
    </row>
  </sheetData>
  <sheetProtection sheet="1" selectLockedCells="1"/>
  <mergeCells count="2">
    <mergeCell ref="E3:F3"/>
    <mergeCell ref="H1:I1"/>
  </mergeCells>
  <phoneticPr fontId="0" type="noConversion"/>
  <conditionalFormatting sqref="D5:D13">
    <cfRule type="cellIs" dxfId="39" priority="1" operator="equal">
      <formula>0</formula>
    </cfRule>
  </conditionalFormatting>
  <conditionalFormatting sqref="D18:D20 D23:D25 D28 D31:D32 D35:D36">
    <cfRule type="cellIs" dxfId="38" priority="3" operator="equal">
      <formula>0</formula>
    </cfRule>
  </conditionalFormatting>
  <conditionalFormatting sqref="G5:H13 G18:H20 G23:H25 G28:H28 G31:H32 G35:H36">
    <cfRule type="cellIs" dxfId="37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3"/>
  <sheetViews>
    <sheetView view="pageLayout" zoomScaleNormal="75" workbookViewId="0">
      <selection activeCell="G40" sqref="G40"/>
    </sheetView>
  </sheetViews>
  <sheetFormatPr defaultColWidth="9.140625" defaultRowHeight="15" x14ac:dyDescent="0.2"/>
  <cols>
    <col min="1" max="1" width="41.42578125" style="6" customWidth="1"/>
    <col min="2" max="2" width="11" style="6" customWidth="1"/>
    <col min="3" max="3" width="4.28515625" style="6" hidden="1" customWidth="1"/>
    <col min="4" max="4" width="9" style="6" bestFit="1" customWidth="1"/>
    <col min="5" max="6" width="9.28515625" style="6" bestFit="1" customWidth="1"/>
    <col min="7" max="7" width="9.28515625" style="12" bestFit="1" customWidth="1"/>
    <col min="8" max="8" width="11.5703125" style="6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Totals!A34</f>
        <v>840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301" t="s">
        <v>811</v>
      </c>
      <c r="B5" s="256">
        <v>406</v>
      </c>
      <c r="C5" s="322">
        <f>SUM(B5*0.65)</f>
        <v>263.90000000000003</v>
      </c>
      <c r="D5" s="330">
        <f t="shared" ref="D5:D16" si="0">MROUND(C5, 25)</f>
        <v>275</v>
      </c>
      <c r="E5" s="170">
        <f>SUM('Dist 29'!F36,1)</f>
        <v>395126</v>
      </c>
      <c r="F5" s="170">
        <f t="shared" ref="F5:F16" si="1">SUM(E5+D5-1)</f>
        <v>395400</v>
      </c>
      <c r="G5" s="247">
        <v>10</v>
      </c>
      <c r="H5" s="247"/>
      <c r="I5" s="172" t="s">
        <v>443</v>
      </c>
      <c r="J5" s="248">
        <f t="shared" ref="J5:J16" si="2">MOD(D5,25)</f>
        <v>0</v>
      </c>
    </row>
    <row r="6" spans="1:10" x14ac:dyDescent="0.2">
      <c r="A6" s="297" t="s">
        <v>812</v>
      </c>
      <c r="B6" s="270">
        <v>3610</v>
      </c>
      <c r="C6" s="322">
        <f t="shared" ref="C6:C16" si="3">SUM(B6*0.65)</f>
        <v>2346.5</v>
      </c>
      <c r="D6" s="330">
        <f t="shared" si="0"/>
        <v>2350</v>
      </c>
      <c r="E6" s="177">
        <f>SUM(F5+1)</f>
        <v>395401</v>
      </c>
      <c r="F6" s="177">
        <f t="shared" si="1"/>
        <v>397750</v>
      </c>
      <c r="G6" s="252">
        <v>10</v>
      </c>
      <c r="H6" s="252"/>
      <c r="I6" s="179" t="s">
        <v>443</v>
      </c>
      <c r="J6" s="254">
        <f t="shared" si="2"/>
        <v>0</v>
      </c>
    </row>
    <row r="7" spans="1:10" x14ac:dyDescent="0.2">
      <c r="A7" s="302" t="s">
        <v>813</v>
      </c>
      <c r="B7" s="256">
        <v>204</v>
      </c>
      <c r="C7" s="322">
        <f t="shared" si="3"/>
        <v>132.6</v>
      </c>
      <c r="D7" s="329">
        <f t="shared" si="0"/>
        <v>125</v>
      </c>
      <c r="E7" s="170">
        <f t="shared" ref="E7:E16" si="4">SUM(F6+1)</f>
        <v>397751</v>
      </c>
      <c r="F7" s="170">
        <f t="shared" si="1"/>
        <v>397875</v>
      </c>
      <c r="G7" s="247">
        <v>10</v>
      </c>
      <c r="H7" s="247"/>
      <c r="I7" s="172" t="s">
        <v>443</v>
      </c>
      <c r="J7" s="248">
        <f t="shared" si="2"/>
        <v>0</v>
      </c>
    </row>
    <row r="8" spans="1:10" x14ac:dyDescent="0.2">
      <c r="A8" s="299" t="s">
        <v>814</v>
      </c>
      <c r="B8" s="270">
        <v>295</v>
      </c>
      <c r="C8" s="322">
        <f t="shared" si="3"/>
        <v>191.75</v>
      </c>
      <c r="D8" s="330">
        <f t="shared" si="0"/>
        <v>200</v>
      </c>
      <c r="E8" s="177">
        <f t="shared" si="4"/>
        <v>397876</v>
      </c>
      <c r="F8" s="177">
        <f t="shared" si="1"/>
        <v>398075</v>
      </c>
      <c r="G8" s="252">
        <v>10</v>
      </c>
      <c r="H8" s="252"/>
      <c r="I8" s="179" t="s">
        <v>443</v>
      </c>
      <c r="J8" s="254">
        <f t="shared" si="2"/>
        <v>0</v>
      </c>
    </row>
    <row r="9" spans="1:10" x14ac:dyDescent="0.2">
      <c r="A9" s="302" t="s">
        <v>815</v>
      </c>
      <c r="B9" s="256">
        <v>292</v>
      </c>
      <c r="C9" s="322">
        <f t="shared" si="3"/>
        <v>189.8</v>
      </c>
      <c r="D9" s="329">
        <f t="shared" si="0"/>
        <v>200</v>
      </c>
      <c r="E9" s="170">
        <f t="shared" si="4"/>
        <v>398076</v>
      </c>
      <c r="F9" s="170">
        <f t="shared" si="1"/>
        <v>398275</v>
      </c>
      <c r="G9" s="247">
        <v>10</v>
      </c>
      <c r="H9" s="247"/>
      <c r="I9" s="172" t="s">
        <v>443</v>
      </c>
      <c r="J9" s="248">
        <v>0</v>
      </c>
    </row>
    <row r="10" spans="1:10" x14ac:dyDescent="0.2">
      <c r="A10" s="297" t="s">
        <v>816</v>
      </c>
      <c r="B10" s="270">
        <v>909</v>
      </c>
      <c r="C10" s="322">
        <f t="shared" si="3"/>
        <v>590.85</v>
      </c>
      <c r="D10" s="330">
        <f t="shared" si="0"/>
        <v>600</v>
      </c>
      <c r="E10" s="177">
        <f t="shared" si="4"/>
        <v>398276</v>
      </c>
      <c r="F10" s="177">
        <f t="shared" si="1"/>
        <v>398875</v>
      </c>
      <c r="G10" s="252">
        <v>10</v>
      </c>
      <c r="H10" s="252"/>
      <c r="I10" s="179" t="s">
        <v>443</v>
      </c>
      <c r="J10" s="254">
        <v>0</v>
      </c>
    </row>
    <row r="11" spans="1:10" x14ac:dyDescent="0.2">
      <c r="A11" s="302" t="s">
        <v>817</v>
      </c>
      <c r="B11" s="256">
        <v>1864</v>
      </c>
      <c r="C11" s="322">
        <f t="shared" si="3"/>
        <v>1211.6000000000001</v>
      </c>
      <c r="D11" s="329">
        <f t="shared" si="0"/>
        <v>1200</v>
      </c>
      <c r="E11" s="170">
        <f t="shared" si="4"/>
        <v>398876</v>
      </c>
      <c r="F11" s="170">
        <f t="shared" si="1"/>
        <v>400075</v>
      </c>
      <c r="G11" s="247">
        <v>10</v>
      </c>
      <c r="H11" s="247"/>
      <c r="I11" s="172" t="s">
        <v>443</v>
      </c>
      <c r="J11" s="248">
        <f t="shared" si="2"/>
        <v>0</v>
      </c>
    </row>
    <row r="12" spans="1:10" x14ac:dyDescent="0.2">
      <c r="A12" s="299" t="s">
        <v>818</v>
      </c>
      <c r="B12" s="270">
        <v>3666</v>
      </c>
      <c r="C12" s="322">
        <f t="shared" si="3"/>
        <v>2382.9</v>
      </c>
      <c r="D12" s="330">
        <f t="shared" si="0"/>
        <v>2375</v>
      </c>
      <c r="E12" s="177">
        <f t="shared" si="4"/>
        <v>400076</v>
      </c>
      <c r="F12" s="177">
        <f t="shared" si="1"/>
        <v>402450</v>
      </c>
      <c r="G12" s="252">
        <v>10</v>
      </c>
      <c r="H12" s="252"/>
      <c r="I12" s="179" t="s">
        <v>443</v>
      </c>
      <c r="J12" s="254">
        <v>0</v>
      </c>
    </row>
    <row r="13" spans="1:10" x14ac:dyDescent="0.2">
      <c r="A13" s="302" t="s">
        <v>841</v>
      </c>
      <c r="B13" s="256">
        <v>661</v>
      </c>
      <c r="C13" s="322">
        <f t="shared" si="3"/>
        <v>429.65000000000003</v>
      </c>
      <c r="D13" s="329">
        <f t="shared" si="0"/>
        <v>425</v>
      </c>
      <c r="E13" s="170">
        <f t="shared" si="4"/>
        <v>402451</v>
      </c>
      <c r="F13" s="170">
        <f t="shared" si="1"/>
        <v>402875</v>
      </c>
      <c r="G13" s="247">
        <v>10</v>
      </c>
      <c r="H13" s="247"/>
      <c r="I13" s="172" t="s">
        <v>443</v>
      </c>
      <c r="J13" s="248">
        <v>0</v>
      </c>
    </row>
    <row r="14" spans="1:10" x14ac:dyDescent="0.2">
      <c r="A14" s="297" t="s">
        <v>842</v>
      </c>
      <c r="B14" s="270">
        <v>1553</v>
      </c>
      <c r="C14" s="322">
        <f t="shared" si="3"/>
        <v>1009.45</v>
      </c>
      <c r="D14" s="330">
        <f t="shared" si="0"/>
        <v>1000</v>
      </c>
      <c r="E14" s="177">
        <f t="shared" si="4"/>
        <v>402876</v>
      </c>
      <c r="F14" s="177">
        <f t="shared" si="1"/>
        <v>403875</v>
      </c>
      <c r="G14" s="252">
        <v>10</v>
      </c>
      <c r="H14" s="252"/>
      <c r="I14" s="179" t="s">
        <v>443</v>
      </c>
      <c r="J14" s="254">
        <v>0</v>
      </c>
    </row>
    <row r="15" spans="1:10" x14ac:dyDescent="0.2">
      <c r="A15" s="302" t="s">
        <v>843</v>
      </c>
      <c r="B15" s="256">
        <v>1212</v>
      </c>
      <c r="C15" s="322">
        <f t="shared" si="3"/>
        <v>787.80000000000007</v>
      </c>
      <c r="D15" s="329">
        <f t="shared" si="0"/>
        <v>800</v>
      </c>
      <c r="E15" s="170">
        <f t="shared" si="4"/>
        <v>403876</v>
      </c>
      <c r="F15" s="170">
        <f t="shared" si="1"/>
        <v>404675</v>
      </c>
      <c r="G15" s="247">
        <v>10</v>
      </c>
      <c r="H15" s="247"/>
      <c r="I15" s="172" t="s">
        <v>443</v>
      </c>
      <c r="J15" s="248">
        <v>0</v>
      </c>
    </row>
    <row r="16" spans="1:10" ht="15.75" thickBot="1" x14ac:dyDescent="0.25">
      <c r="A16" s="300" t="s">
        <v>819</v>
      </c>
      <c r="B16" s="273">
        <v>2316</v>
      </c>
      <c r="C16" s="323">
        <f t="shared" si="3"/>
        <v>1505.4</v>
      </c>
      <c r="D16" s="331">
        <f t="shared" si="0"/>
        <v>1500</v>
      </c>
      <c r="E16" s="185">
        <f t="shared" si="4"/>
        <v>404676</v>
      </c>
      <c r="F16" s="185">
        <f t="shared" si="1"/>
        <v>406175</v>
      </c>
      <c r="G16" s="275">
        <v>10</v>
      </c>
      <c r="H16" s="275"/>
      <c r="I16" s="187" t="s">
        <v>443</v>
      </c>
      <c r="J16" s="277">
        <f t="shared" si="2"/>
        <v>0</v>
      </c>
    </row>
    <row r="17" spans="1:11" ht="15.75" x14ac:dyDescent="0.25">
      <c r="A17" s="7" t="s">
        <v>34</v>
      </c>
      <c r="B17" s="31">
        <f>SUM(B5:B16)</f>
        <v>16988</v>
      </c>
      <c r="C17" s="31"/>
      <c r="D17" s="28">
        <f>SUM(D5:D16)</f>
        <v>11050</v>
      </c>
      <c r="E17" s="17"/>
      <c r="F17" s="17"/>
      <c r="G17" s="7"/>
      <c r="H17" s="12"/>
      <c r="I17" s="13"/>
      <c r="J17" s="69"/>
    </row>
    <row r="18" spans="1:11" x14ac:dyDescent="0.2">
      <c r="A18" s="12"/>
      <c r="B18" s="12"/>
      <c r="C18" s="12"/>
      <c r="D18" s="12"/>
      <c r="E18" s="17"/>
      <c r="F18" s="17"/>
      <c r="H18" s="12"/>
      <c r="I18" s="13"/>
      <c r="J18" s="69"/>
    </row>
    <row r="19" spans="1:11" ht="16.5" thickBot="1" x14ac:dyDescent="0.3">
      <c r="A19" s="29" t="s">
        <v>6</v>
      </c>
      <c r="B19" s="12"/>
      <c r="C19" s="12"/>
      <c r="D19" s="12"/>
      <c r="E19" s="17"/>
      <c r="F19" s="17"/>
      <c r="H19" s="12"/>
      <c r="I19" s="13"/>
      <c r="J19" s="69"/>
    </row>
    <row r="20" spans="1:11" ht="15.75" x14ac:dyDescent="0.25">
      <c r="A20" s="7" t="s">
        <v>93</v>
      </c>
      <c r="B20" s="12"/>
      <c r="C20" s="12"/>
      <c r="D20" s="12"/>
      <c r="E20" s="16"/>
      <c r="F20" s="16"/>
      <c r="H20" s="12"/>
      <c r="I20" s="13"/>
      <c r="J20" s="69"/>
    </row>
    <row r="21" spans="1:11" s="34" customFormat="1" x14ac:dyDescent="0.2">
      <c r="A21" s="247" t="s">
        <v>8</v>
      </c>
      <c r="B21" s="247"/>
      <c r="C21" s="247"/>
      <c r="D21" s="247">
        <v>100</v>
      </c>
      <c r="E21" s="170">
        <f>SUM(F16+1)</f>
        <v>406176</v>
      </c>
      <c r="F21" s="170">
        <f t="shared" ref="F21:F32" si="5">SUM(E21+D21-1)</f>
        <v>406275</v>
      </c>
      <c r="G21" s="247">
        <v>10</v>
      </c>
      <c r="H21" s="247"/>
      <c r="I21" s="172" t="s">
        <v>150</v>
      </c>
      <c r="J21" s="248">
        <f t="shared" ref="J21:J32" si="6">MOD(D21,25)</f>
        <v>0</v>
      </c>
      <c r="K21" s="6"/>
    </row>
    <row r="22" spans="1:11" x14ac:dyDescent="0.2">
      <c r="A22" s="253" t="s">
        <v>9</v>
      </c>
      <c r="B22" s="253"/>
      <c r="C22" s="253"/>
      <c r="D22" s="253">
        <v>25</v>
      </c>
      <c r="E22" s="173">
        <f>SUM(F21+1)</f>
        <v>406276</v>
      </c>
      <c r="F22" s="173">
        <f t="shared" si="5"/>
        <v>406300</v>
      </c>
      <c r="G22" s="253">
        <v>5</v>
      </c>
      <c r="H22" s="253"/>
      <c r="I22" s="175" t="s">
        <v>150</v>
      </c>
      <c r="J22" s="257">
        <f t="shared" si="6"/>
        <v>0</v>
      </c>
    </row>
    <row r="23" spans="1:11" x14ac:dyDescent="0.2">
      <c r="A23" s="247" t="s">
        <v>284</v>
      </c>
      <c r="B23" s="247"/>
      <c r="C23" s="247"/>
      <c r="D23" s="247">
        <v>50</v>
      </c>
      <c r="E23" s="170">
        <f>SUM(F22+1)</f>
        <v>406301</v>
      </c>
      <c r="F23" s="170">
        <f t="shared" si="5"/>
        <v>406350</v>
      </c>
      <c r="G23" s="247">
        <v>5</v>
      </c>
      <c r="H23" s="247"/>
      <c r="I23" s="172" t="s">
        <v>150</v>
      </c>
      <c r="J23" s="248">
        <f t="shared" si="6"/>
        <v>0</v>
      </c>
    </row>
    <row r="24" spans="1:11" x14ac:dyDescent="0.2">
      <c r="A24" s="12"/>
      <c r="B24" s="12"/>
      <c r="C24" s="12"/>
      <c r="D24" s="12"/>
      <c r="E24" s="16"/>
      <c r="F24" s="16"/>
      <c r="H24" s="12"/>
      <c r="I24" s="13"/>
      <c r="J24" s="69"/>
    </row>
    <row r="25" spans="1:11" ht="15.75" x14ac:dyDescent="0.25">
      <c r="A25" s="7" t="s">
        <v>444</v>
      </c>
      <c r="B25" s="12"/>
      <c r="C25" s="12"/>
      <c r="D25" s="12"/>
      <c r="E25" s="16"/>
      <c r="F25" s="16"/>
      <c r="H25" s="12"/>
      <c r="I25" s="13"/>
      <c r="J25" s="69"/>
    </row>
    <row r="26" spans="1:11" x14ac:dyDescent="0.2">
      <c r="A26" s="247" t="s">
        <v>442</v>
      </c>
      <c r="B26" s="247"/>
      <c r="C26" s="247"/>
      <c r="D26" s="247">
        <v>1500</v>
      </c>
      <c r="E26" s="170">
        <f>SUM(F23+1)</f>
        <v>406351</v>
      </c>
      <c r="F26" s="170">
        <f t="shared" si="5"/>
        <v>407850</v>
      </c>
      <c r="G26" s="247">
        <v>5</v>
      </c>
      <c r="H26" s="247">
        <v>200</v>
      </c>
      <c r="I26" s="172" t="s">
        <v>443</v>
      </c>
      <c r="J26" s="248">
        <f t="shared" si="6"/>
        <v>0</v>
      </c>
    </row>
    <row r="27" spans="1:11" s="62" customFormat="1" x14ac:dyDescent="0.2">
      <c r="A27" s="253" t="s">
        <v>855</v>
      </c>
      <c r="B27" s="253"/>
      <c r="C27" s="253"/>
      <c r="D27" s="253">
        <v>150</v>
      </c>
      <c r="E27" s="173">
        <f t="shared" ref="E27:E32" si="7">SUM(F26+1)</f>
        <v>407851</v>
      </c>
      <c r="F27" s="173">
        <f t="shared" si="5"/>
        <v>408000</v>
      </c>
      <c r="G27" s="253">
        <v>25</v>
      </c>
      <c r="H27" s="253"/>
      <c r="I27" s="175" t="s">
        <v>443</v>
      </c>
      <c r="J27" s="257">
        <f t="shared" si="6"/>
        <v>0</v>
      </c>
    </row>
    <row r="28" spans="1:11" s="62" customFormat="1" x14ac:dyDescent="0.2">
      <c r="A28" s="247" t="s">
        <v>859</v>
      </c>
      <c r="B28" s="247"/>
      <c r="C28" s="247"/>
      <c r="D28" s="247">
        <v>75</v>
      </c>
      <c r="E28" s="170">
        <f t="shared" si="7"/>
        <v>408001</v>
      </c>
      <c r="F28" s="170">
        <f t="shared" si="5"/>
        <v>408075</v>
      </c>
      <c r="G28" s="247">
        <v>25</v>
      </c>
      <c r="H28" s="247"/>
      <c r="I28" s="172" t="s">
        <v>443</v>
      </c>
      <c r="J28" s="248">
        <f t="shared" si="6"/>
        <v>0</v>
      </c>
    </row>
    <row r="29" spans="1:11" s="62" customFormat="1" x14ac:dyDescent="0.2">
      <c r="A29" s="253" t="s">
        <v>860</v>
      </c>
      <c r="B29" s="253"/>
      <c r="C29" s="253"/>
      <c r="D29" s="253">
        <v>200</v>
      </c>
      <c r="E29" s="173">
        <f t="shared" si="7"/>
        <v>408076</v>
      </c>
      <c r="F29" s="173">
        <f t="shared" si="5"/>
        <v>408275</v>
      </c>
      <c r="G29" s="253">
        <v>25</v>
      </c>
      <c r="H29" s="253"/>
      <c r="I29" s="175" t="s">
        <v>443</v>
      </c>
      <c r="J29" s="257">
        <f t="shared" si="6"/>
        <v>0</v>
      </c>
    </row>
    <row r="30" spans="1:11" s="62" customFormat="1" x14ac:dyDescent="0.2">
      <c r="A30" s="247" t="s">
        <v>861</v>
      </c>
      <c r="B30" s="247"/>
      <c r="C30" s="247"/>
      <c r="D30" s="247">
        <v>300</v>
      </c>
      <c r="E30" s="170">
        <f t="shared" si="7"/>
        <v>408276</v>
      </c>
      <c r="F30" s="170">
        <f t="shared" si="5"/>
        <v>408575</v>
      </c>
      <c r="G30" s="247">
        <v>25</v>
      </c>
      <c r="H30" s="247"/>
      <c r="I30" s="172" t="s">
        <v>443</v>
      </c>
      <c r="J30" s="248">
        <f t="shared" si="6"/>
        <v>0</v>
      </c>
    </row>
    <row r="31" spans="1:11" s="62" customFormat="1" x14ac:dyDescent="0.2">
      <c r="A31" s="253" t="s">
        <v>862</v>
      </c>
      <c r="B31" s="253"/>
      <c r="C31" s="253"/>
      <c r="D31" s="253">
        <v>250</v>
      </c>
      <c r="E31" s="173">
        <f t="shared" si="7"/>
        <v>408576</v>
      </c>
      <c r="F31" s="173">
        <f t="shared" si="5"/>
        <v>408825</v>
      </c>
      <c r="G31" s="253">
        <v>25</v>
      </c>
      <c r="H31" s="253"/>
      <c r="I31" s="175" t="s">
        <v>443</v>
      </c>
      <c r="J31" s="257">
        <f t="shared" si="6"/>
        <v>0</v>
      </c>
    </row>
    <row r="32" spans="1:11" s="62" customFormat="1" x14ac:dyDescent="0.2">
      <c r="A32" s="247" t="s">
        <v>863</v>
      </c>
      <c r="B32" s="247"/>
      <c r="C32" s="247"/>
      <c r="D32" s="247">
        <v>100</v>
      </c>
      <c r="E32" s="170">
        <f t="shared" si="7"/>
        <v>408826</v>
      </c>
      <c r="F32" s="170">
        <f t="shared" si="5"/>
        <v>408925</v>
      </c>
      <c r="G32" s="247">
        <v>25</v>
      </c>
      <c r="H32" s="247"/>
      <c r="I32" s="172" t="s">
        <v>443</v>
      </c>
      <c r="J32" s="248">
        <f t="shared" si="6"/>
        <v>0</v>
      </c>
    </row>
    <row r="33" spans="1:10" s="62" customFormat="1" x14ac:dyDescent="0.2">
      <c r="A33" s="61"/>
      <c r="B33" s="61"/>
      <c r="C33" s="61"/>
      <c r="D33" s="61"/>
      <c r="E33" s="71"/>
      <c r="F33" s="71"/>
      <c r="G33" s="61"/>
      <c r="H33" s="61"/>
      <c r="I33" s="237"/>
      <c r="J33" s="69"/>
    </row>
    <row r="34" spans="1:10" ht="15.75" x14ac:dyDescent="0.25">
      <c r="A34" s="7" t="s">
        <v>94</v>
      </c>
      <c r="B34" s="12"/>
      <c r="C34" s="12"/>
      <c r="D34" s="12"/>
      <c r="E34" s="17"/>
      <c r="F34" s="17"/>
      <c r="H34" s="12"/>
      <c r="I34" s="13"/>
      <c r="J34" s="70"/>
    </row>
    <row r="35" spans="1:10" x14ac:dyDescent="0.2">
      <c r="A35" s="247" t="s">
        <v>10</v>
      </c>
      <c r="B35" s="247"/>
      <c r="C35" s="247"/>
      <c r="D35" s="247">
        <v>25</v>
      </c>
      <c r="E35" s="170">
        <f>SUM(F32+1)</f>
        <v>408926</v>
      </c>
      <c r="F35" s="170">
        <f>SUM(E35+D35-1)</f>
        <v>408950</v>
      </c>
      <c r="G35" s="247">
        <v>5</v>
      </c>
      <c r="H35" s="247"/>
      <c r="I35" s="172" t="s">
        <v>152</v>
      </c>
      <c r="J35" s="248">
        <f>MOD(D35,25)</f>
        <v>0</v>
      </c>
    </row>
    <row r="36" spans="1:10" x14ac:dyDescent="0.2">
      <c r="A36" s="12"/>
      <c r="B36" s="12"/>
      <c r="C36" s="12"/>
      <c r="D36" s="12"/>
      <c r="E36" s="16"/>
      <c r="F36" s="16"/>
      <c r="H36" s="12"/>
      <c r="I36" s="13"/>
      <c r="J36" s="70"/>
    </row>
    <row r="37" spans="1:10" ht="15.75" x14ac:dyDescent="0.25">
      <c r="A37" s="7" t="s">
        <v>92</v>
      </c>
      <c r="B37" s="12"/>
      <c r="C37" s="12"/>
      <c r="D37" s="12"/>
      <c r="E37" s="16"/>
      <c r="F37" s="16"/>
      <c r="H37" s="12"/>
      <c r="I37" s="13"/>
      <c r="J37" s="70"/>
    </row>
    <row r="38" spans="1:10" x14ac:dyDescent="0.2">
      <c r="A38" s="247" t="s">
        <v>7</v>
      </c>
      <c r="B38" s="247"/>
      <c r="C38" s="247"/>
      <c r="D38" s="247">
        <v>25</v>
      </c>
      <c r="E38" s="170">
        <f>SUM(F35+1)</f>
        <v>408951</v>
      </c>
      <c r="F38" s="170">
        <f t="shared" ref="F38:F43" si="8">SUM(E38+D38-1)</f>
        <v>408975</v>
      </c>
      <c r="G38" s="247">
        <v>10</v>
      </c>
      <c r="H38" s="247"/>
      <c r="I38" s="172" t="s">
        <v>151</v>
      </c>
      <c r="J38" s="248">
        <f t="shared" ref="J38:J39" si="9">MOD(D38,25)</f>
        <v>0</v>
      </c>
    </row>
    <row r="39" spans="1:10" x14ac:dyDescent="0.2">
      <c r="A39" s="253" t="s">
        <v>96</v>
      </c>
      <c r="B39" s="253"/>
      <c r="C39" s="253"/>
      <c r="D39" s="253">
        <v>25</v>
      </c>
      <c r="E39" s="173">
        <f t="shared" ref="E39" si="10">SUM(F38+1)</f>
        <v>408976</v>
      </c>
      <c r="F39" s="173">
        <f t="shared" si="8"/>
        <v>409000</v>
      </c>
      <c r="G39" s="253">
        <v>10</v>
      </c>
      <c r="H39" s="253"/>
      <c r="I39" s="175" t="s">
        <v>151</v>
      </c>
      <c r="J39" s="257">
        <f t="shared" si="9"/>
        <v>0</v>
      </c>
    </row>
    <row r="40" spans="1:10" x14ac:dyDescent="0.2">
      <c r="A40" s="12"/>
      <c r="B40" s="12"/>
      <c r="C40" s="12"/>
      <c r="D40" s="12"/>
      <c r="E40" s="16"/>
      <c r="F40" s="16"/>
      <c r="H40" s="12"/>
      <c r="I40" s="13"/>
      <c r="J40" s="70"/>
    </row>
    <row r="41" spans="1:10" ht="15.75" x14ac:dyDescent="0.25">
      <c r="A41" s="7" t="s">
        <v>95</v>
      </c>
      <c r="B41" s="12"/>
      <c r="C41" s="12"/>
      <c r="D41" s="12"/>
      <c r="E41" s="17"/>
      <c r="F41" s="17"/>
      <c r="H41" s="12"/>
      <c r="I41" s="13"/>
      <c r="J41" s="70"/>
    </row>
    <row r="42" spans="1:10" x14ac:dyDescent="0.2">
      <c r="A42" s="247" t="s">
        <v>11</v>
      </c>
      <c r="B42" s="247"/>
      <c r="C42" s="247"/>
      <c r="D42" s="247">
        <v>25</v>
      </c>
      <c r="E42" s="170">
        <f>SUM(F39+1)</f>
        <v>409001</v>
      </c>
      <c r="F42" s="170">
        <f t="shared" si="8"/>
        <v>409025</v>
      </c>
      <c r="G42" s="247">
        <v>5</v>
      </c>
      <c r="H42" s="247"/>
      <c r="I42" s="172" t="s">
        <v>153</v>
      </c>
      <c r="J42" s="248">
        <f>MOD(D42,25)</f>
        <v>0</v>
      </c>
    </row>
    <row r="43" spans="1:10" ht="15.75" thickBot="1" x14ac:dyDescent="0.25">
      <c r="A43" s="278" t="s">
        <v>285</v>
      </c>
      <c r="B43" s="278"/>
      <c r="C43" s="278"/>
      <c r="D43" s="278">
        <v>75</v>
      </c>
      <c r="E43" s="188">
        <f>SUM(F42+1)</f>
        <v>409026</v>
      </c>
      <c r="F43" s="188">
        <f t="shared" si="8"/>
        <v>409100</v>
      </c>
      <c r="G43" s="278">
        <v>5</v>
      </c>
      <c r="H43" s="278"/>
      <c r="I43" s="190" t="s">
        <v>153</v>
      </c>
      <c r="J43" s="279">
        <f>MOD(D43,25)</f>
        <v>0</v>
      </c>
    </row>
    <row r="44" spans="1:10" ht="15.75" x14ac:dyDescent="0.25">
      <c r="A44" s="74" t="s">
        <v>69</v>
      </c>
      <c r="B44" s="68"/>
      <c r="C44" s="68"/>
      <c r="D44" s="340">
        <f>SUM(D21:D43)</f>
        <v>2925</v>
      </c>
      <c r="E44" s="68"/>
      <c r="F44" s="68"/>
      <c r="G44" s="68"/>
      <c r="H44" s="68"/>
      <c r="I44" s="76"/>
      <c r="J44" s="77"/>
    </row>
    <row r="45" spans="1:10" ht="16.5" thickBot="1" x14ac:dyDescent="0.3">
      <c r="A45" s="32"/>
      <c r="B45" s="17"/>
      <c r="C45" s="17"/>
      <c r="D45" s="341"/>
      <c r="E45" s="17"/>
      <c r="F45" s="17"/>
      <c r="G45" s="17"/>
      <c r="H45" s="17"/>
      <c r="I45" s="20"/>
      <c r="J45" s="70"/>
    </row>
    <row r="46" spans="1:10" ht="16.5" thickBot="1" x14ac:dyDescent="0.3">
      <c r="A46" s="83" t="s">
        <v>334</v>
      </c>
      <c r="B46" s="84"/>
      <c r="C46" s="84"/>
      <c r="D46" s="337">
        <f>D17+D44</f>
        <v>13975</v>
      </c>
      <c r="E46" s="84"/>
      <c r="F46" s="84"/>
      <c r="G46" s="85">
        <f>SUM(G5:G44)</f>
        <v>330</v>
      </c>
      <c r="H46" s="85">
        <f>SUM(H5:H44)</f>
        <v>200</v>
      </c>
      <c r="I46" s="86"/>
      <c r="J46" s="93">
        <f>SUM(J5:J44)</f>
        <v>0</v>
      </c>
    </row>
    <row r="47" spans="1:10" x14ac:dyDescent="0.2">
      <c r="A47" s="17"/>
      <c r="B47" s="17"/>
      <c r="C47" s="17"/>
      <c r="D47" s="12"/>
      <c r="E47" s="17"/>
      <c r="F47" s="17"/>
      <c r="G47" s="17"/>
      <c r="H47" s="17"/>
      <c r="I47" s="20"/>
      <c r="J47" s="17"/>
    </row>
    <row r="48" spans="1:10" x14ac:dyDescent="0.2">
      <c r="A48" s="17"/>
      <c r="B48" s="17"/>
      <c r="C48" s="17"/>
      <c r="D48" s="12"/>
      <c r="E48" s="17"/>
      <c r="F48" s="17"/>
      <c r="G48" s="17"/>
      <c r="H48" s="17"/>
      <c r="I48" s="20"/>
      <c r="J48" s="17"/>
    </row>
    <row r="49" spans="1:10" x14ac:dyDescent="0.2">
      <c r="A49" s="17" t="s">
        <v>140</v>
      </c>
      <c r="B49" s="17"/>
      <c r="C49" s="17"/>
      <c r="D49" s="24">
        <f>F43-E5+1</f>
        <v>13975</v>
      </c>
      <c r="E49" s="17"/>
      <c r="F49" s="17"/>
      <c r="G49" s="17"/>
      <c r="H49" s="17"/>
      <c r="I49" s="20"/>
      <c r="J49" s="17"/>
    </row>
    <row r="50" spans="1:10" x14ac:dyDescent="0.2">
      <c r="A50" s="12"/>
      <c r="B50" s="12"/>
      <c r="C50" s="12"/>
      <c r="D50" s="12"/>
      <c r="E50" s="12"/>
      <c r="F50" s="12"/>
      <c r="H50" s="12"/>
      <c r="I50" s="13"/>
      <c r="J50" s="12"/>
    </row>
    <row r="51" spans="1:10" x14ac:dyDescent="0.2">
      <c r="A51" s="12"/>
      <c r="B51" s="12"/>
      <c r="C51" s="12"/>
      <c r="D51" s="12"/>
      <c r="E51" s="12"/>
      <c r="F51" s="12"/>
      <c r="H51" s="12"/>
      <c r="I51" s="13"/>
      <c r="J51" s="12"/>
    </row>
    <row r="52" spans="1:10" x14ac:dyDescent="0.2">
      <c r="A52" s="12"/>
      <c r="B52" s="12"/>
      <c r="C52" s="12"/>
      <c r="D52" s="12"/>
      <c r="E52" s="12"/>
      <c r="F52" s="12"/>
      <c r="H52" s="12"/>
      <c r="I52" s="13"/>
      <c r="J52" s="12"/>
    </row>
    <row r="53" spans="1:10" x14ac:dyDescent="0.2">
      <c r="A53" s="12"/>
      <c r="B53" s="12"/>
      <c r="C53" s="12"/>
      <c r="D53" s="12"/>
      <c r="E53" s="12"/>
      <c r="F53" s="12"/>
      <c r="H53" s="12"/>
      <c r="I53" s="13"/>
      <c r="J53" s="12"/>
    </row>
  </sheetData>
  <sheetProtection sheet="1" selectLockedCells="1"/>
  <mergeCells count="2">
    <mergeCell ref="E3:F3"/>
    <mergeCell ref="H1:I1"/>
  </mergeCells>
  <phoneticPr fontId="0" type="noConversion"/>
  <conditionalFormatting sqref="D5:D16">
    <cfRule type="cellIs" dxfId="36" priority="1" operator="equal">
      <formula>0</formula>
    </cfRule>
  </conditionalFormatting>
  <conditionalFormatting sqref="D21:D23 D26:D32 D35 D38:D39 D42:D43">
    <cfRule type="cellIs" dxfId="35" priority="3" operator="equal">
      <formula>0</formula>
    </cfRule>
  </conditionalFormatting>
  <conditionalFormatting sqref="G5:H16 G21:H23 G26:H32 G35:H35 G38:H39 G42:H43">
    <cfRule type="cellIs" dxfId="34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view="pageLayout" topLeftCell="A4" zoomScaleNormal="75" workbookViewId="0">
      <selection activeCell="G26" sqref="G26"/>
    </sheetView>
  </sheetViews>
  <sheetFormatPr defaultColWidth="9.140625" defaultRowHeight="15" x14ac:dyDescent="0.2"/>
  <cols>
    <col min="1" max="1" width="40.5703125" style="12" customWidth="1"/>
    <col min="2" max="2" width="11" style="12" customWidth="1"/>
    <col min="3" max="3" width="5.140625" style="12" hidden="1" customWidth="1"/>
    <col min="4" max="4" width="9" style="12" bestFit="1" customWidth="1"/>
    <col min="5" max="5" width="9.5703125" style="12" bestFit="1" customWidth="1"/>
    <col min="6" max="7" width="9.28515625" style="12" bestFit="1" customWidth="1"/>
    <col min="8" max="8" width="11.7109375" style="12" bestFit="1" customWidth="1"/>
    <col min="9" max="9" width="10.28515625" style="13" bestFit="1" customWidth="1"/>
    <col min="10" max="10" width="13.28515625" style="12" bestFit="1" customWidth="1"/>
    <col min="11" max="16384" width="9.140625" style="12"/>
  </cols>
  <sheetData>
    <row r="1" spans="1:10" ht="16.5" thickBot="1" x14ac:dyDescent="0.3">
      <c r="H1" s="370" t="s">
        <v>450</v>
      </c>
      <c r="I1" s="371"/>
      <c r="J1" s="327">
        <f>Totals!A35</f>
        <v>841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84" t="s">
        <v>474</v>
      </c>
      <c r="B5" s="246">
        <v>3171</v>
      </c>
      <c r="C5" s="322">
        <f>SUM(B5*0.65)</f>
        <v>2061.15</v>
      </c>
      <c r="D5" s="330">
        <v>2800</v>
      </c>
      <c r="E5" s="170">
        <f>'Dist 30'!F43+1</f>
        <v>409101</v>
      </c>
      <c r="F5" s="170">
        <f t="shared" ref="F5:F8" si="0">SUM(E5+D5-1)</f>
        <v>411900</v>
      </c>
      <c r="G5" s="247">
        <v>25</v>
      </c>
      <c r="H5" s="247">
        <v>0</v>
      </c>
      <c r="I5" s="294" t="s">
        <v>152</v>
      </c>
      <c r="J5" s="248">
        <f t="shared" ref="J5:J8" si="1">MOD(D5,25)</f>
        <v>0</v>
      </c>
    </row>
    <row r="6" spans="1:10" x14ac:dyDescent="0.2">
      <c r="A6" s="249" t="s">
        <v>609</v>
      </c>
      <c r="B6" s="251">
        <v>3831</v>
      </c>
      <c r="C6" s="322">
        <f t="shared" ref="C6:C8" si="2">SUM(B6*0.65)</f>
        <v>2490.15</v>
      </c>
      <c r="D6" s="330">
        <v>3300</v>
      </c>
      <c r="E6" s="173">
        <f t="shared" ref="E6:E8" si="3">F5+1</f>
        <v>411901</v>
      </c>
      <c r="F6" s="173">
        <f t="shared" si="0"/>
        <v>415200</v>
      </c>
      <c r="G6" s="253">
        <v>25</v>
      </c>
      <c r="H6" s="253">
        <v>0</v>
      </c>
      <c r="I6" s="295" t="s">
        <v>152</v>
      </c>
      <c r="J6" s="257">
        <f t="shared" si="1"/>
        <v>0</v>
      </c>
    </row>
    <row r="7" spans="1:10" x14ac:dyDescent="0.2">
      <c r="A7" s="284" t="s">
        <v>475</v>
      </c>
      <c r="B7" s="246">
        <v>3190</v>
      </c>
      <c r="C7" s="322">
        <f t="shared" si="2"/>
        <v>2073.5</v>
      </c>
      <c r="D7" s="329">
        <v>2775</v>
      </c>
      <c r="E7" s="170">
        <f t="shared" si="3"/>
        <v>415201</v>
      </c>
      <c r="F7" s="170">
        <f t="shared" si="0"/>
        <v>417975</v>
      </c>
      <c r="G7" s="247">
        <v>25</v>
      </c>
      <c r="H7" s="247">
        <v>0</v>
      </c>
      <c r="I7" s="294" t="s">
        <v>152</v>
      </c>
      <c r="J7" s="248">
        <f t="shared" si="1"/>
        <v>0</v>
      </c>
    </row>
    <row r="8" spans="1:10" ht="15.75" thickBot="1" x14ac:dyDescent="0.25">
      <c r="A8" s="272" t="s">
        <v>476</v>
      </c>
      <c r="B8" s="281">
        <v>3967</v>
      </c>
      <c r="C8" s="323">
        <f t="shared" si="2"/>
        <v>2578.5500000000002</v>
      </c>
      <c r="D8" s="331">
        <v>3300</v>
      </c>
      <c r="E8" s="188">
        <f t="shared" si="3"/>
        <v>417976</v>
      </c>
      <c r="F8" s="188">
        <f t="shared" si="0"/>
        <v>421275</v>
      </c>
      <c r="G8" s="278">
        <v>25</v>
      </c>
      <c r="H8" s="278">
        <v>0</v>
      </c>
      <c r="I8" s="296" t="s">
        <v>152</v>
      </c>
      <c r="J8" s="279">
        <f t="shared" si="1"/>
        <v>0</v>
      </c>
    </row>
    <row r="9" spans="1:10" ht="15.75" x14ac:dyDescent="0.25">
      <c r="A9" s="7" t="s">
        <v>35</v>
      </c>
      <c r="B9" s="31">
        <f>SUM(B5:B8)</f>
        <v>14159</v>
      </c>
      <c r="C9" s="31"/>
      <c r="D9" s="28">
        <f>SUM(D5:D8)</f>
        <v>12175</v>
      </c>
      <c r="E9" s="17"/>
      <c r="F9" s="17"/>
      <c r="G9" s="28">
        <f>SUM(G5:G8)</f>
        <v>100</v>
      </c>
      <c r="H9" s="28">
        <f>SUM(H5:H8)</f>
        <v>0</v>
      </c>
      <c r="J9" s="69"/>
    </row>
    <row r="10" spans="1:10" x14ac:dyDescent="0.2">
      <c r="E10" s="17"/>
      <c r="F10" s="17"/>
      <c r="J10" s="69"/>
    </row>
    <row r="11" spans="1:10" ht="16.5" thickBot="1" x14ac:dyDescent="0.3">
      <c r="A11" s="29" t="s">
        <v>6</v>
      </c>
      <c r="E11" s="17"/>
      <c r="F11" s="17"/>
      <c r="J11" s="69"/>
    </row>
    <row r="12" spans="1:10" ht="15.75" x14ac:dyDescent="0.25">
      <c r="A12" s="7" t="s">
        <v>93</v>
      </c>
      <c r="E12" s="17"/>
      <c r="F12" s="17"/>
      <c r="J12" s="69"/>
    </row>
    <row r="13" spans="1:10" x14ac:dyDescent="0.2">
      <c r="A13" s="247" t="s">
        <v>8</v>
      </c>
      <c r="B13" s="247"/>
      <c r="C13" s="247"/>
      <c r="D13" s="247">
        <v>100</v>
      </c>
      <c r="E13" s="170">
        <f>F8+1</f>
        <v>421276</v>
      </c>
      <c r="F13" s="170">
        <f>SUM(E13+D13-1)</f>
        <v>421375</v>
      </c>
      <c r="G13" s="247">
        <v>10</v>
      </c>
      <c r="H13" s="247"/>
      <c r="I13" s="172" t="s">
        <v>150</v>
      </c>
      <c r="J13" s="248">
        <f t="shared" ref="J13:J18" si="4">MOD(D13,25)</f>
        <v>0</v>
      </c>
    </row>
    <row r="14" spans="1:10" x14ac:dyDescent="0.2">
      <c r="A14" s="253" t="s">
        <v>9</v>
      </c>
      <c r="B14" s="253"/>
      <c r="C14" s="253"/>
      <c r="D14" s="253">
        <v>25</v>
      </c>
      <c r="E14" s="173">
        <f>SUM(F13+1)</f>
        <v>421376</v>
      </c>
      <c r="F14" s="173">
        <f>SUM(E14+D14-1)</f>
        <v>421400</v>
      </c>
      <c r="G14" s="253">
        <v>5</v>
      </c>
      <c r="H14" s="253"/>
      <c r="I14" s="175" t="s">
        <v>150</v>
      </c>
      <c r="J14" s="257">
        <f t="shared" si="4"/>
        <v>0</v>
      </c>
    </row>
    <row r="15" spans="1:10" x14ac:dyDescent="0.2">
      <c r="A15" s="247" t="s">
        <v>284</v>
      </c>
      <c r="B15" s="247"/>
      <c r="C15" s="247"/>
      <c r="D15" s="247">
        <v>50</v>
      </c>
      <c r="E15" s="170">
        <f>SUM(F14+1)</f>
        <v>421401</v>
      </c>
      <c r="F15" s="170">
        <f t="shared" ref="F15:F18" si="5">SUM(E15+D15-1)</f>
        <v>421450</v>
      </c>
      <c r="G15" s="247">
        <v>5</v>
      </c>
      <c r="H15" s="247"/>
      <c r="I15" s="172" t="s">
        <v>150</v>
      </c>
      <c r="J15" s="248">
        <f t="shared" si="4"/>
        <v>0</v>
      </c>
    </row>
    <row r="16" spans="1:10" x14ac:dyDescent="0.2">
      <c r="E16" s="16"/>
      <c r="F16" s="16"/>
      <c r="J16" s="69"/>
    </row>
    <row r="17" spans="1:10" ht="15.75" x14ac:dyDescent="0.25">
      <c r="A17" s="7" t="s">
        <v>444</v>
      </c>
      <c r="E17" s="16"/>
      <c r="F17" s="16"/>
      <c r="J17" s="69"/>
    </row>
    <row r="18" spans="1:10" x14ac:dyDescent="0.2">
      <c r="A18" s="247" t="s">
        <v>442</v>
      </c>
      <c r="B18" s="247"/>
      <c r="C18" s="247"/>
      <c r="D18" s="247">
        <v>25</v>
      </c>
      <c r="E18" s="170">
        <f>SUM(F15+1)</f>
        <v>421451</v>
      </c>
      <c r="F18" s="170">
        <f t="shared" si="5"/>
        <v>421475</v>
      </c>
      <c r="G18" s="247">
        <v>5</v>
      </c>
      <c r="H18" s="247"/>
      <c r="I18" s="172" t="s">
        <v>443</v>
      </c>
      <c r="J18" s="248">
        <f t="shared" si="4"/>
        <v>0</v>
      </c>
    </row>
    <row r="19" spans="1:10" x14ac:dyDescent="0.2">
      <c r="E19" s="16"/>
      <c r="F19" s="16"/>
      <c r="J19" s="69"/>
    </row>
    <row r="20" spans="1:10" ht="15.75" x14ac:dyDescent="0.25">
      <c r="A20" s="7" t="s">
        <v>94</v>
      </c>
      <c r="E20" s="16"/>
      <c r="F20" s="16"/>
      <c r="J20" s="69"/>
    </row>
    <row r="21" spans="1:10" x14ac:dyDescent="0.2">
      <c r="A21" s="247" t="s">
        <v>10</v>
      </c>
      <c r="B21" s="247"/>
      <c r="C21" s="247"/>
      <c r="D21" s="247">
        <v>2000</v>
      </c>
      <c r="E21" s="170">
        <f>SUM(F18+1)</f>
        <v>421476</v>
      </c>
      <c r="F21" s="170">
        <f>SUM(E21+D21-1)</f>
        <v>423475</v>
      </c>
      <c r="G21" s="247">
        <v>100</v>
      </c>
      <c r="H21" s="247">
        <v>200</v>
      </c>
      <c r="I21" s="172" t="s">
        <v>152</v>
      </c>
      <c r="J21" s="248">
        <f>MOD(D21,25)</f>
        <v>0</v>
      </c>
    </row>
    <row r="22" spans="1:10" x14ac:dyDescent="0.2">
      <c r="E22" s="16"/>
      <c r="F22" s="16"/>
      <c r="J22" s="70"/>
    </row>
    <row r="23" spans="1:10" ht="15.75" x14ac:dyDescent="0.25">
      <c r="A23" s="7" t="s">
        <v>92</v>
      </c>
      <c r="E23" s="16"/>
      <c r="F23" s="16"/>
      <c r="J23" s="70"/>
    </row>
    <row r="24" spans="1:10" x14ac:dyDescent="0.2">
      <c r="A24" s="247" t="s">
        <v>7</v>
      </c>
      <c r="B24" s="247"/>
      <c r="C24" s="247"/>
      <c r="D24" s="247">
        <v>25</v>
      </c>
      <c r="E24" s="170">
        <f>SUM(F21+1)</f>
        <v>423476</v>
      </c>
      <c r="F24" s="170">
        <f t="shared" ref="F24:F25" si="6">SUM(E24+D24-1)</f>
        <v>423500</v>
      </c>
      <c r="G24" s="247">
        <v>10</v>
      </c>
      <c r="H24" s="247"/>
      <c r="I24" s="172" t="s">
        <v>151</v>
      </c>
      <c r="J24" s="248">
        <f>MOD(D24,25)</f>
        <v>0</v>
      </c>
    </row>
    <row r="25" spans="1:10" x14ac:dyDescent="0.2">
      <c r="A25" s="253" t="s">
        <v>96</v>
      </c>
      <c r="B25" s="253"/>
      <c r="C25" s="253"/>
      <c r="D25" s="253">
        <v>25</v>
      </c>
      <c r="E25" s="173">
        <f t="shared" ref="E25" si="7">SUM(F24+1)</f>
        <v>423501</v>
      </c>
      <c r="F25" s="173">
        <f t="shared" si="6"/>
        <v>423525</v>
      </c>
      <c r="G25" s="253">
        <v>10</v>
      </c>
      <c r="H25" s="253"/>
      <c r="I25" s="175" t="s">
        <v>151</v>
      </c>
      <c r="J25" s="257">
        <f t="shared" ref="J25" si="8">MOD(D25,25)</f>
        <v>0</v>
      </c>
    </row>
    <row r="26" spans="1:10" x14ac:dyDescent="0.2">
      <c r="E26" s="16"/>
      <c r="F26" s="16"/>
      <c r="J26" s="70"/>
    </row>
    <row r="27" spans="1:10" ht="15.75" x14ac:dyDescent="0.25">
      <c r="A27" s="7" t="s">
        <v>95</v>
      </c>
      <c r="E27" s="16"/>
      <c r="F27" s="16"/>
      <c r="J27" s="70"/>
    </row>
    <row r="28" spans="1:10" x14ac:dyDescent="0.2">
      <c r="A28" s="247" t="s">
        <v>11</v>
      </c>
      <c r="B28" s="247"/>
      <c r="C28" s="247"/>
      <c r="D28" s="247">
        <v>25</v>
      </c>
      <c r="E28" s="170">
        <f>SUM(F25+1)</f>
        <v>423526</v>
      </c>
      <c r="F28" s="170">
        <f>SUM(E28+D28-1)</f>
        <v>423550</v>
      </c>
      <c r="G28" s="247">
        <v>5</v>
      </c>
      <c r="H28" s="247"/>
      <c r="I28" s="172" t="s">
        <v>153</v>
      </c>
      <c r="J28" s="248">
        <f>MOD(D28,25)</f>
        <v>0</v>
      </c>
    </row>
    <row r="29" spans="1:10" ht="15.75" thickBot="1" x14ac:dyDescent="0.25">
      <c r="A29" s="278" t="s">
        <v>12</v>
      </c>
      <c r="B29" s="278"/>
      <c r="C29" s="278"/>
      <c r="D29" s="278">
        <v>50</v>
      </c>
      <c r="E29" s="188">
        <f>SUM(F28+1)</f>
        <v>423551</v>
      </c>
      <c r="F29" s="188">
        <f>SUM(E29+D29-1)</f>
        <v>423600</v>
      </c>
      <c r="G29" s="278">
        <v>5</v>
      </c>
      <c r="H29" s="278"/>
      <c r="I29" s="190" t="s">
        <v>153</v>
      </c>
      <c r="J29" s="279">
        <f>MOD(D29,25)</f>
        <v>0</v>
      </c>
    </row>
    <row r="30" spans="1:10" ht="15.75" x14ac:dyDescent="0.25">
      <c r="A30" s="74" t="s">
        <v>70</v>
      </c>
      <c r="B30" s="68"/>
      <c r="C30" s="68"/>
      <c r="D30" s="336">
        <f>SUM(D13:D29)</f>
        <v>2325</v>
      </c>
      <c r="E30" s="68"/>
      <c r="F30" s="68"/>
      <c r="G30" s="68"/>
      <c r="H30" s="68"/>
      <c r="I30" s="76"/>
      <c r="J30" s="77"/>
    </row>
    <row r="31" spans="1:10" ht="16.5" thickBot="1" x14ac:dyDescent="0.3">
      <c r="A31" s="78"/>
      <c r="B31" s="79"/>
      <c r="C31" s="79"/>
      <c r="D31" s="339"/>
      <c r="E31" s="79"/>
      <c r="F31" s="79"/>
      <c r="G31" s="79"/>
      <c r="H31" s="79"/>
      <c r="I31" s="80"/>
      <c r="J31" s="81"/>
    </row>
    <row r="32" spans="1:10" ht="16.5" thickBot="1" x14ac:dyDescent="0.3">
      <c r="A32" s="83" t="s">
        <v>335</v>
      </c>
      <c r="B32" s="84"/>
      <c r="C32" s="84"/>
      <c r="D32" s="337">
        <f>D9+D30</f>
        <v>14500</v>
      </c>
      <c r="E32" s="84"/>
      <c r="F32" s="84"/>
      <c r="G32" s="85">
        <f>SUM(G5:G29)</f>
        <v>355</v>
      </c>
      <c r="H32" s="85">
        <f>SUM(H5:H30)</f>
        <v>200</v>
      </c>
      <c r="I32" s="86"/>
      <c r="J32" s="87">
        <f>SUM(J5:J30)</f>
        <v>0</v>
      </c>
    </row>
    <row r="33" spans="1:10" x14ac:dyDescent="0.2">
      <c r="A33" s="17"/>
      <c r="B33" s="17"/>
      <c r="C33" s="17"/>
      <c r="E33" s="17"/>
      <c r="F33" s="17"/>
      <c r="G33" s="17"/>
      <c r="H33" s="17"/>
      <c r="I33" s="20"/>
      <c r="J33" s="17"/>
    </row>
    <row r="34" spans="1:10" x14ac:dyDescent="0.2">
      <c r="A34" s="17"/>
      <c r="B34" s="17"/>
      <c r="C34" s="17"/>
      <c r="E34" s="17"/>
      <c r="F34" s="17"/>
      <c r="G34" s="17"/>
      <c r="H34" s="17"/>
      <c r="I34" s="20"/>
      <c r="J34" s="17"/>
    </row>
    <row r="35" spans="1:10" x14ac:dyDescent="0.2">
      <c r="A35" s="17" t="s">
        <v>140</v>
      </c>
      <c r="B35" s="17"/>
      <c r="C35" s="17"/>
      <c r="D35" s="24">
        <f>F29-E5+1</f>
        <v>14500</v>
      </c>
      <c r="E35" s="17"/>
      <c r="F35" s="17"/>
      <c r="G35" s="17"/>
      <c r="H35" s="17"/>
      <c r="I35" s="20"/>
      <c r="J35" s="17"/>
    </row>
    <row r="36" spans="1:10" x14ac:dyDescent="0.2">
      <c r="A36" s="17"/>
      <c r="B36" s="17"/>
      <c r="C36" s="17"/>
      <c r="E36" s="17"/>
      <c r="F36" s="17"/>
      <c r="G36" s="17"/>
      <c r="H36" s="17"/>
      <c r="I36" s="20"/>
      <c r="J36" s="17"/>
    </row>
  </sheetData>
  <sheetProtection sheet="1" selectLockedCells="1"/>
  <mergeCells count="2">
    <mergeCell ref="E3:F3"/>
    <mergeCell ref="H1:I1"/>
  </mergeCells>
  <phoneticPr fontId="0" type="noConversion"/>
  <conditionalFormatting sqref="D5:D8">
    <cfRule type="cellIs" dxfId="33" priority="1" operator="equal">
      <formula>0</formula>
    </cfRule>
  </conditionalFormatting>
  <conditionalFormatting sqref="D13:D15 D18 D21 D24:D25 D28:D29">
    <cfRule type="cellIs" dxfId="32" priority="3" operator="equal">
      <formula>0</formula>
    </cfRule>
  </conditionalFormatting>
  <conditionalFormatting sqref="G5:H8 G13:H15 G18:H18 G21:H21 G24:H25 G28:H29">
    <cfRule type="cellIs" dxfId="31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view="pageLayout" topLeftCell="A3" zoomScaleNormal="75" workbookViewId="0">
      <selection activeCell="G26" sqref="G26"/>
    </sheetView>
  </sheetViews>
  <sheetFormatPr defaultColWidth="9.140625" defaultRowHeight="15" x14ac:dyDescent="0.2"/>
  <cols>
    <col min="1" max="1" width="41.42578125" style="34" customWidth="1"/>
    <col min="2" max="2" width="11" style="52" customWidth="1"/>
    <col min="3" max="3" width="4.5703125" style="52" hidden="1" customWidth="1"/>
    <col min="4" max="4" width="8.85546875" style="34" bestFit="1" customWidth="1"/>
    <col min="5" max="6" width="9.28515625" style="34" bestFit="1" customWidth="1"/>
    <col min="7" max="7" width="9.140625" style="12"/>
    <col min="8" max="8" width="11.5703125" style="34" bestFit="1" customWidth="1"/>
    <col min="9" max="9" width="10.28515625" style="38" bestFit="1" customWidth="1"/>
    <col min="10" max="10" width="13.28515625" style="34" bestFit="1" customWidth="1"/>
    <col min="11" max="14" width="9.140625" style="34"/>
    <col min="15" max="15" width="18.42578125" style="34" customWidth="1"/>
    <col min="16" max="16384" width="9.140625" style="34"/>
  </cols>
  <sheetData>
    <row r="1" spans="1:15" ht="16.5" thickBot="1" x14ac:dyDescent="0.3">
      <c r="H1" s="370" t="s">
        <v>450</v>
      </c>
      <c r="I1" s="371"/>
      <c r="J1" s="327">
        <f>Totals!A36</f>
        <v>842</v>
      </c>
    </row>
    <row r="3" spans="1:15" ht="16.5" thickBot="1" x14ac:dyDescent="0.3">
      <c r="A3" s="26"/>
      <c r="B3" s="60" t="s">
        <v>2</v>
      </c>
      <c r="C3" s="60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5" ht="15.75" x14ac:dyDescent="0.25">
      <c r="A4" s="26" t="s">
        <v>4</v>
      </c>
      <c r="B4" s="60" t="s">
        <v>5</v>
      </c>
      <c r="C4" s="60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5" x14ac:dyDescent="0.2">
      <c r="A5" s="268" t="s">
        <v>477</v>
      </c>
      <c r="B5" s="246">
        <v>2760</v>
      </c>
      <c r="C5" s="322">
        <f>SUM(B5*0.65)</f>
        <v>1794</v>
      </c>
      <c r="D5" s="329">
        <v>2300</v>
      </c>
      <c r="E5" s="170">
        <f>SUM('Dist 31'!F29,1)</f>
        <v>423601</v>
      </c>
      <c r="F5" s="170">
        <f t="shared" ref="F5:F8" si="0">SUM(E5+D5-1)</f>
        <v>425900</v>
      </c>
      <c r="G5" s="247">
        <v>25</v>
      </c>
      <c r="H5" s="247"/>
      <c r="I5" s="172" t="s">
        <v>152</v>
      </c>
      <c r="J5" s="248">
        <f t="shared" ref="J5:J8" si="1">MOD(D5,25)</f>
        <v>0</v>
      </c>
    </row>
    <row r="6" spans="1:15" x14ac:dyDescent="0.2">
      <c r="A6" s="276" t="s">
        <v>478</v>
      </c>
      <c r="B6" s="251">
        <v>1866</v>
      </c>
      <c r="C6" s="322">
        <f t="shared" ref="C6:C8" si="2">SUM(B6*0.65)</f>
        <v>1212.9000000000001</v>
      </c>
      <c r="D6" s="330">
        <v>1500</v>
      </c>
      <c r="E6" s="173">
        <f>SUM(F5+1)</f>
        <v>425901</v>
      </c>
      <c r="F6" s="173">
        <f t="shared" si="0"/>
        <v>427400</v>
      </c>
      <c r="G6" s="253">
        <v>25</v>
      </c>
      <c r="H6" s="253"/>
      <c r="I6" s="175" t="s">
        <v>152</v>
      </c>
      <c r="J6" s="257">
        <f t="shared" si="1"/>
        <v>0</v>
      </c>
    </row>
    <row r="7" spans="1:15" x14ac:dyDescent="0.2">
      <c r="A7" s="268" t="s">
        <v>479</v>
      </c>
      <c r="B7" s="246">
        <v>3029</v>
      </c>
      <c r="C7" s="322">
        <f t="shared" si="2"/>
        <v>1968.8500000000001</v>
      </c>
      <c r="D7" s="329">
        <v>1000</v>
      </c>
      <c r="E7" s="170">
        <f>SUM(F6+1)</f>
        <v>427401</v>
      </c>
      <c r="F7" s="170">
        <f t="shared" si="0"/>
        <v>428400</v>
      </c>
      <c r="G7" s="247">
        <v>25</v>
      </c>
      <c r="H7" s="247"/>
      <c r="I7" s="172" t="s">
        <v>152</v>
      </c>
      <c r="J7" s="248">
        <f t="shared" si="1"/>
        <v>0</v>
      </c>
    </row>
    <row r="8" spans="1:15" ht="15.75" thickBot="1" x14ac:dyDescent="0.25">
      <c r="A8" s="290" t="s">
        <v>480</v>
      </c>
      <c r="B8" s="281">
        <v>3517</v>
      </c>
      <c r="C8" s="323">
        <f t="shared" si="2"/>
        <v>2286.0500000000002</v>
      </c>
      <c r="D8" s="331">
        <v>3000</v>
      </c>
      <c r="E8" s="188">
        <f>SUM(F7+1)</f>
        <v>428401</v>
      </c>
      <c r="F8" s="188">
        <f t="shared" si="0"/>
        <v>431400</v>
      </c>
      <c r="G8" s="278">
        <v>25</v>
      </c>
      <c r="H8" s="278"/>
      <c r="I8" s="190" t="s">
        <v>152</v>
      </c>
      <c r="J8" s="279">
        <f t="shared" si="1"/>
        <v>0</v>
      </c>
    </row>
    <row r="9" spans="1:15" ht="15.75" x14ac:dyDescent="0.25">
      <c r="A9" s="7" t="s">
        <v>453</v>
      </c>
      <c r="B9" s="31">
        <f>SUM(B5:B8)</f>
        <v>11172</v>
      </c>
      <c r="C9" s="31"/>
      <c r="D9" s="28">
        <f>SUM(D5:D8)</f>
        <v>7800</v>
      </c>
      <c r="E9" s="17"/>
      <c r="F9" s="17"/>
      <c r="G9" s="31">
        <f>SUM(G5:G8)</f>
        <v>100</v>
      </c>
      <c r="H9" s="31">
        <f>SUM(H5:H8)</f>
        <v>0</v>
      </c>
      <c r="I9" s="13"/>
      <c r="J9" s="69"/>
    </row>
    <row r="10" spans="1:15" x14ac:dyDescent="0.2">
      <c r="A10" s="12"/>
      <c r="B10" s="27"/>
      <c r="C10" s="27"/>
      <c r="D10" s="12"/>
      <c r="E10" s="17"/>
      <c r="F10" s="17"/>
      <c r="H10" s="12"/>
      <c r="I10" s="13"/>
      <c r="J10" s="69"/>
    </row>
    <row r="11" spans="1:15" ht="16.5" thickBot="1" x14ac:dyDescent="0.3">
      <c r="A11" s="29" t="s">
        <v>6</v>
      </c>
      <c r="B11" s="27"/>
      <c r="C11" s="27"/>
      <c r="D11" s="12"/>
      <c r="E11" s="17"/>
      <c r="F11" s="17"/>
      <c r="H11" s="12"/>
      <c r="I11" s="13"/>
      <c r="J11" s="69"/>
    </row>
    <row r="12" spans="1:15" ht="15.75" x14ac:dyDescent="0.25">
      <c r="A12" s="7" t="s">
        <v>93</v>
      </c>
      <c r="B12" s="27"/>
      <c r="C12" s="27"/>
      <c r="D12" s="12"/>
      <c r="E12" s="17"/>
      <c r="F12" s="17"/>
      <c r="H12" s="12"/>
      <c r="I12" s="13"/>
      <c r="J12" s="69"/>
    </row>
    <row r="13" spans="1:15" x14ac:dyDescent="0.2">
      <c r="A13" s="247" t="s">
        <v>8</v>
      </c>
      <c r="B13" s="263"/>
      <c r="C13" s="263"/>
      <c r="D13" s="247">
        <v>100</v>
      </c>
      <c r="E13" s="170">
        <f>SUM(F8+1)</f>
        <v>431401</v>
      </c>
      <c r="F13" s="170">
        <f t="shared" ref="F13:F28" si="3">SUM(E13+D13-1)</f>
        <v>431500</v>
      </c>
      <c r="G13" s="247">
        <v>10</v>
      </c>
      <c r="H13" s="247"/>
      <c r="I13" s="172" t="s">
        <v>150</v>
      </c>
      <c r="J13" s="248">
        <f>MOD(D13,25)</f>
        <v>0</v>
      </c>
      <c r="L13" s="35"/>
      <c r="M13" s="36"/>
      <c r="O13" s="37"/>
    </row>
    <row r="14" spans="1:15" x14ac:dyDescent="0.2">
      <c r="A14" s="253" t="s">
        <v>9</v>
      </c>
      <c r="B14" s="264"/>
      <c r="C14" s="264"/>
      <c r="D14" s="253">
        <v>25</v>
      </c>
      <c r="E14" s="173">
        <f>SUM(F13+1)</f>
        <v>431501</v>
      </c>
      <c r="F14" s="173">
        <f>SUM(E14+D14-1)</f>
        <v>431525</v>
      </c>
      <c r="G14" s="253">
        <v>5</v>
      </c>
      <c r="H14" s="253"/>
      <c r="I14" s="175" t="s">
        <v>150</v>
      </c>
      <c r="J14" s="257">
        <f>MOD(D14,25)</f>
        <v>0</v>
      </c>
      <c r="L14" s="35"/>
      <c r="M14" s="36"/>
      <c r="O14" s="37"/>
    </row>
    <row r="15" spans="1:15" x14ac:dyDescent="0.2">
      <c r="A15" s="247" t="s">
        <v>284</v>
      </c>
      <c r="B15" s="263"/>
      <c r="C15" s="263"/>
      <c r="D15" s="247">
        <v>50</v>
      </c>
      <c r="E15" s="170">
        <f>SUM(F14+1)</f>
        <v>431526</v>
      </c>
      <c r="F15" s="170">
        <f t="shared" ref="F15:F21" si="4">SUM(E15+D15-1)</f>
        <v>431575</v>
      </c>
      <c r="G15" s="247">
        <v>5</v>
      </c>
      <c r="H15" s="247"/>
      <c r="I15" s="172" t="s">
        <v>150</v>
      </c>
      <c r="J15" s="248">
        <f t="shared" ref="J15" si="5">MOD(D15,25)</f>
        <v>0</v>
      </c>
    </row>
    <row r="16" spans="1:15" s="39" customFormat="1" ht="15.75" x14ac:dyDescent="0.25">
      <c r="A16" s="7"/>
      <c r="B16" s="28"/>
      <c r="C16" s="28"/>
      <c r="D16" s="7"/>
      <c r="E16" s="42"/>
      <c r="F16" s="42"/>
      <c r="G16" s="7"/>
      <c r="H16" s="7"/>
      <c r="I16" s="26"/>
      <c r="J16" s="106"/>
    </row>
    <row r="17" spans="1:10" ht="15.75" x14ac:dyDescent="0.25">
      <c r="A17" s="7" t="s">
        <v>444</v>
      </c>
      <c r="B17" s="27"/>
      <c r="C17" s="27"/>
      <c r="D17" s="12"/>
      <c r="E17" s="16"/>
      <c r="F17" s="16"/>
      <c r="H17" s="12"/>
      <c r="I17" s="13"/>
      <c r="J17" s="69"/>
    </row>
    <row r="18" spans="1:10" x14ac:dyDescent="0.2">
      <c r="A18" s="247" t="s">
        <v>442</v>
      </c>
      <c r="B18" s="263"/>
      <c r="C18" s="263"/>
      <c r="D18" s="247">
        <v>25</v>
      </c>
      <c r="E18" s="170">
        <f>SUM(F15+1)</f>
        <v>431576</v>
      </c>
      <c r="F18" s="170">
        <f t="shared" si="4"/>
        <v>431600</v>
      </c>
      <c r="G18" s="247">
        <v>5</v>
      </c>
      <c r="H18" s="247"/>
      <c r="I18" s="172" t="s">
        <v>443</v>
      </c>
      <c r="J18" s="248">
        <f>MOD(D18,25)</f>
        <v>0</v>
      </c>
    </row>
    <row r="19" spans="1:10" x14ac:dyDescent="0.2">
      <c r="A19" s="12"/>
      <c r="B19" s="27"/>
      <c r="C19" s="27"/>
      <c r="D19" s="12"/>
      <c r="E19" s="16"/>
      <c r="F19" s="16"/>
      <c r="H19" s="12"/>
      <c r="I19" s="13"/>
      <c r="J19" s="69"/>
    </row>
    <row r="20" spans="1:10" ht="15.75" x14ac:dyDescent="0.25">
      <c r="A20" s="7" t="s">
        <v>94</v>
      </c>
      <c r="B20" s="27"/>
      <c r="C20" s="27"/>
      <c r="D20" s="12"/>
      <c r="E20" s="16"/>
      <c r="F20" s="16"/>
      <c r="H20" s="12"/>
      <c r="I20" s="13"/>
      <c r="J20" s="69"/>
    </row>
    <row r="21" spans="1:10" x14ac:dyDescent="0.2">
      <c r="A21" s="247" t="s">
        <v>10</v>
      </c>
      <c r="B21" s="263"/>
      <c r="C21" s="263"/>
      <c r="D21" s="247">
        <v>1000</v>
      </c>
      <c r="E21" s="170">
        <f>SUM(F18+1)</f>
        <v>431601</v>
      </c>
      <c r="F21" s="170">
        <f t="shared" si="4"/>
        <v>432600</v>
      </c>
      <c r="G21" s="247">
        <v>100</v>
      </c>
      <c r="H21" s="247">
        <v>200</v>
      </c>
      <c r="I21" s="172" t="s">
        <v>152</v>
      </c>
      <c r="J21" s="248">
        <f>MOD(D21,25)</f>
        <v>0</v>
      </c>
    </row>
    <row r="22" spans="1:10" x14ac:dyDescent="0.2">
      <c r="A22" s="12"/>
      <c r="B22" s="27"/>
      <c r="C22" s="27"/>
      <c r="D22" s="12"/>
      <c r="E22" s="16"/>
      <c r="F22" s="16"/>
      <c r="H22" s="12"/>
      <c r="I22" s="13"/>
      <c r="J22" s="70"/>
    </row>
    <row r="23" spans="1:10" ht="15.75" x14ac:dyDescent="0.25">
      <c r="A23" s="7" t="s">
        <v>92</v>
      </c>
      <c r="B23" s="27"/>
      <c r="C23" s="27"/>
      <c r="D23" s="12"/>
      <c r="E23" s="16"/>
      <c r="F23" s="16"/>
      <c r="H23" s="12"/>
      <c r="I23" s="13"/>
      <c r="J23" s="70"/>
    </row>
    <row r="24" spans="1:10" x14ac:dyDescent="0.2">
      <c r="A24" s="247" t="s">
        <v>7</v>
      </c>
      <c r="B24" s="263"/>
      <c r="C24" s="263"/>
      <c r="D24" s="247">
        <v>25</v>
      </c>
      <c r="E24" s="170">
        <f>SUM(F21+1)</f>
        <v>432601</v>
      </c>
      <c r="F24" s="170">
        <f t="shared" si="3"/>
        <v>432625</v>
      </c>
      <c r="G24" s="247">
        <v>10</v>
      </c>
      <c r="H24" s="247"/>
      <c r="I24" s="172" t="s">
        <v>151</v>
      </c>
      <c r="J24" s="248">
        <f t="shared" ref="J24:J25" si="6">MOD(D24,25)</f>
        <v>0</v>
      </c>
    </row>
    <row r="25" spans="1:10" x14ac:dyDescent="0.2">
      <c r="A25" s="253" t="s">
        <v>96</v>
      </c>
      <c r="B25" s="264"/>
      <c r="C25" s="264"/>
      <c r="D25" s="253">
        <v>25</v>
      </c>
      <c r="E25" s="173">
        <f t="shared" ref="E25" si="7">SUM(F24+1)</f>
        <v>432626</v>
      </c>
      <c r="F25" s="173">
        <f t="shared" si="3"/>
        <v>432650</v>
      </c>
      <c r="G25" s="253">
        <v>10</v>
      </c>
      <c r="H25" s="253"/>
      <c r="I25" s="175" t="s">
        <v>151</v>
      </c>
      <c r="J25" s="257">
        <f t="shared" si="6"/>
        <v>0</v>
      </c>
    </row>
    <row r="26" spans="1:10" x14ac:dyDescent="0.2">
      <c r="A26" s="12"/>
      <c r="B26" s="27"/>
      <c r="C26" s="27"/>
      <c r="D26" s="12"/>
      <c r="E26" s="16"/>
      <c r="F26" s="16"/>
      <c r="H26" s="12"/>
      <c r="I26" s="13"/>
      <c r="J26" s="69"/>
    </row>
    <row r="27" spans="1:10" ht="15.75" x14ac:dyDescent="0.25">
      <c r="A27" s="7" t="s">
        <v>95</v>
      </c>
      <c r="B27" s="27"/>
      <c r="C27" s="27"/>
      <c r="D27" s="12"/>
      <c r="E27" s="16"/>
      <c r="F27" s="16"/>
      <c r="H27" s="12"/>
      <c r="I27" s="13"/>
      <c r="J27" s="70"/>
    </row>
    <row r="28" spans="1:10" x14ac:dyDescent="0.2">
      <c r="A28" s="247" t="s">
        <v>11</v>
      </c>
      <c r="B28" s="263"/>
      <c r="C28" s="263"/>
      <c r="D28" s="247">
        <v>25</v>
      </c>
      <c r="E28" s="170">
        <f>SUM(F25+1)</f>
        <v>432651</v>
      </c>
      <c r="F28" s="170">
        <f t="shared" si="3"/>
        <v>432675</v>
      </c>
      <c r="G28" s="247">
        <v>5</v>
      </c>
      <c r="H28" s="247"/>
      <c r="I28" s="172" t="s">
        <v>153</v>
      </c>
      <c r="J28" s="248">
        <f>MOD(D28,25)</f>
        <v>0</v>
      </c>
    </row>
    <row r="29" spans="1:10" ht="15.75" thickBot="1" x14ac:dyDescent="0.25">
      <c r="A29" s="278" t="s">
        <v>12</v>
      </c>
      <c r="B29" s="291"/>
      <c r="C29" s="291"/>
      <c r="D29" s="278">
        <v>50</v>
      </c>
      <c r="E29" s="188">
        <f>SUM(F28+1)</f>
        <v>432676</v>
      </c>
      <c r="F29" s="188">
        <f>SUM(E29+D29-1)</f>
        <v>432725</v>
      </c>
      <c r="G29" s="278">
        <v>5</v>
      </c>
      <c r="H29" s="278"/>
      <c r="I29" s="190" t="s">
        <v>153</v>
      </c>
      <c r="J29" s="279">
        <f>MOD(D29,25)</f>
        <v>0</v>
      </c>
    </row>
    <row r="30" spans="1:10" ht="15.75" x14ac:dyDescent="0.25">
      <c r="A30" s="74" t="s">
        <v>71</v>
      </c>
      <c r="B30" s="67"/>
      <c r="C30" s="67"/>
      <c r="D30" s="336">
        <f>SUM(D13:D29)</f>
        <v>1325</v>
      </c>
      <c r="E30" s="68"/>
      <c r="F30" s="66"/>
      <c r="G30" s="68"/>
      <c r="H30" s="68"/>
      <c r="I30" s="76"/>
      <c r="J30" s="77"/>
    </row>
    <row r="31" spans="1:10" ht="16.5" thickBot="1" x14ac:dyDescent="0.3">
      <c r="A31" s="78"/>
      <c r="B31" s="89"/>
      <c r="C31" s="89"/>
      <c r="D31" s="339"/>
      <c r="E31" s="79"/>
      <c r="F31" s="90"/>
      <c r="G31" s="79"/>
      <c r="H31" s="79"/>
      <c r="I31" s="80"/>
      <c r="J31" s="81"/>
    </row>
    <row r="32" spans="1:10" ht="16.5" thickBot="1" x14ac:dyDescent="0.3">
      <c r="A32" s="83" t="s">
        <v>873</v>
      </c>
      <c r="B32" s="92"/>
      <c r="C32" s="92"/>
      <c r="D32" s="337">
        <f>D9+D30</f>
        <v>9125</v>
      </c>
      <c r="E32" s="84"/>
      <c r="F32" s="84"/>
      <c r="G32" s="85">
        <f>SUM(G5:G29)</f>
        <v>355</v>
      </c>
      <c r="H32" s="85">
        <f>SUM(H5:H30)</f>
        <v>200</v>
      </c>
      <c r="I32" s="86"/>
      <c r="J32" s="93">
        <f>SUM(J5:J30)</f>
        <v>0</v>
      </c>
    </row>
    <row r="33" spans="1:10" x14ac:dyDescent="0.2">
      <c r="A33" s="17"/>
      <c r="B33" s="30"/>
      <c r="C33" s="30"/>
      <c r="D33" s="12"/>
      <c r="E33" s="17"/>
      <c r="F33" s="17"/>
      <c r="G33" s="17"/>
      <c r="H33" s="17"/>
      <c r="I33" s="20"/>
      <c r="J33" s="17"/>
    </row>
    <row r="34" spans="1:10" x14ac:dyDescent="0.2">
      <c r="A34" s="17"/>
      <c r="B34" s="30"/>
      <c r="C34" s="30"/>
      <c r="D34" s="12"/>
      <c r="E34" s="17"/>
      <c r="F34" s="17"/>
      <c r="G34" s="17"/>
      <c r="H34" s="17"/>
      <c r="I34" s="20"/>
      <c r="J34" s="17"/>
    </row>
    <row r="35" spans="1:10" x14ac:dyDescent="0.2">
      <c r="A35" s="17" t="s">
        <v>140</v>
      </c>
      <c r="B35" s="30"/>
      <c r="C35" s="30"/>
      <c r="D35" s="24">
        <f>F29-E5+1</f>
        <v>9125</v>
      </c>
      <c r="E35" s="17"/>
      <c r="F35" s="17"/>
      <c r="G35" s="17"/>
      <c r="H35" s="17"/>
      <c r="I35" s="20"/>
      <c r="J35" s="17"/>
    </row>
    <row r="36" spans="1:10" x14ac:dyDescent="0.2">
      <c r="A36" s="12"/>
      <c r="B36" s="27"/>
      <c r="C36" s="27"/>
      <c r="D36" s="12"/>
      <c r="E36" s="12"/>
      <c r="F36" s="12"/>
      <c r="H36" s="12"/>
      <c r="I36" s="13"/>
      <c r="J36" s="12"/>
    </row>
    <row r="37" spans="1:10" x14ac:dyDescent="0.2">
      <c r="A37" s="12"/>
      <c r="B37" s="27"/>
      <c r="C37" s="27"/>
      <c r="D37" s="12"/>
      <c r="E37" s="12"/>
      <c r="F37" s="12"/>
      <c r="H37" s="12"/>
      <c r="I37" s="13"/>
      <c r="J37" s="12"/>
    </row>
    <row r="38" spans="1:10" x14ac:dyDescent="0.2">
      <c r="A38" s="12"/>
      <c r="B38" s="27"/>
      <c r="C38" s="27"/>
      <c r="D38" s="12"/>
      <c r="E38" s="12"/>
      <c r="F38" s="12"/>
      <c r="H38" s="12"/>
      <c r="I38" s="13"/>
      <c r="J38" s="12"/>
    </row>
  </sheetData>
  <sheetProtection sheet="1" selectLockedCells="1"/>
  <mergeCells count="2">
    <mergeCell ref="E3:F3"/>
    <mergeCell ref="H1:I1"/>
  </mergeCells>
  <phoneticPr fontId="0" type="noConversion"/>
  <conditionalFormatting sqref="D5:D8">
    <cfRule type="cellIs" dxfId="30" priority="1" operator="equal">
      <formula>0</formula>
    </cfRule>
  </conditionalFormatting>
  <conditionalFormatting sqref="D13:D15 D18 D21 D24:D25 D28:D29">
    <cfRule type="cellIs" dxfId="29" priority="3" operator="equal">
      <formula>0</formula>
    </cfRule>
  </conditionalFormatting>
  <conditionalFormatting sqref="G5:H8 G13:H15 G18:H18 G21:H21 G24:H25 G28:H29">
    <cfRule type="cellIs" dxfId="28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5"/>
  <sheetViews>
    <sheetView view="pageLayout" topLeftCell="A2" zoomScaleNormal="75" workbookViewId="0">
      <selection activeCell="G28" sqref="G28"/>
    </sheetView>
  </sheetViews>
  <sheetFormatPr defaultColWidth="9.140625" defaultRowHeight="15" x14ac:dyDescent="0.2"/>
  <cols>
    <col min="1" max="1" width="41.42578125" style="34" customWidth="1"/>
    <col min="2" max="2" width="11" style="34" customWidth="1"/>
    <col min="3" max="3" width="4.42578125" style="34" hidden="1" customWidth="1"/>
    <col min="4" max="4" width="8.85546875" style="34" bestFit="1" customWidth="1"/>
    <col min="5" max="5" width="9.28515625" style="34" bestFit="1" customWidth="1"/>
    <col min="6" max="6" width="9.140625" style="34"/>
    <col min="7" max="7" width="9.140625" style="12"/>
    <col min="8" max="8" width="11.5703125" style="34" bestFit="1" customWidth="1"/>
    <col min="9" max="9" width="9.140625" style="38"/>
    <col min="10" max="10" width="13.28515625" style="34" bestFit="1" customWidth="1"/>
    <col min="11" max="16384" width="9.140625" style="34"/>
  </cols>
  <sheetData>
    <row r="1" spans="1:10" ht="16.5" thickBot="1" x14ac:dyDescent="0.3">
      <c r="H1" s="370" t="s">
        <v>450</v>
      </c>
      <c r="I1" s="371"/>
      <c r="J1" s="327">
        <f>Totals!A37</f>
        <v>843</v>
      </c>
    </row>
    <row r="3" spans="1:10" ht="16.5" thickBot="1" x14ac:dyDescent="0.3">
      <c r="A3" s="26"/>
      <c r="B3" s="26" t="s">
        <v>2</v>
      </c>
      <c r="C3" s="26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26" t="s">
        <v>5</v>
      </c>
      <c r="C4" s="26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84" t="s">
        <v>481</v>
      </c>
      <c r="B5" s="246">
        <v>3441</v>
      </c>
      <c r="C5" s="322">
        <f>SUM(B5*0.65)</f>
        <v>2236.65</v>
      </c>
      <c r="D5" s="329">
        <v>2900</v>
      </c>
      <c r="E5" s="170">
        <f>SUM('Dist 32'!F29,1)</f>
        <v>432726</v>
      </c>
      <c r="F5" s="170">
        <f t="shared" ref="F5:F10" si="0">SUM(E5+D5-1)</f>
        <v>435625</v>
      </c>
      <c r="G5" s="247">
        <v>25</v>
      </c>
      <c r="H5" s="247"/>
      <c r="I5" s="172" t="s">
        <v>152</v>
      </c>
      <c r="J5" s="248">
        <f t="shared" ref="J5:J20" si="1">MOD(D5,25)</f>
        <v>0</v>
      </c>
    </row>
    <row r="6" spans="1:10" x14ac:dyDescent="0.2">
      <c r="A6" s="249" t="s">
        <v>482</v>
      </c>
      <c r="B6" s="251">
        <v>3164</v>
      </c>
      <c r="C6" s="322">
        <f t="shared" ref="C6:C10" si="2">SUM(B6*0.65)</f>
        <v>2056.6</v>
      </c>
      <c r="D6" s="330">
        <v>2700</v>
      </c>
      <c r="E6" s="173">
        <f>SUM(F5+1)</f>
        <v>435626</v>
      </c>
      <c r="F6" s="173">
        <f t="shared" si="0"/>
        <v>438325</v>
      </c>
      <c r="G6" s="253">
        <v>25</v>
      </c>
      <c r="H6" s="253"/>
      <c r="I6" s="175" t="s">
        <v>152</v>
      </c>
      <c r="J6" s="257">
        <f t="shared" si="1"/>
        <v>0</v>
      </c>
    </row>
    <row r="7" spans="1:10" x14ac:dyDescent="0.2">
      <c r="A7" s="284" t="s">
        <v>483</v>
      </c>
      <c r="B7" s="246">
        <v>475</v>
      </c>
      <c r="C7" s="322">
        <f t="shared" si="2"/>
        <v>308.75</v>
      </c>
      <c r="D7" s="329">
        <f t="shared" ref="D7" si="3">MROUND(C7, 25)</f>
        <v>300</v>
      </c>
      <c r="E7" s="173">
        <f t="shared" ref="E7:E10" si="4">SUM(F6+1)</f>
        <v>438326</v>
      </c>
      <c r="F7" s="170">
        <f t="shared" si="0"/>
        <v>438625</v>
      </c>
      <c r="G7" s="247">
        <v>25</v>
      </c>
      <c r="H7" s="247"/>
      <c r="I7" s="172" t="s">
        <v>152</v>
      </c>
      <c r="J7" s="248">
        <f t="shared" si="1"/>
        <v>0</v>
      </c>
    </row>
    <row r="8" spans="1:10" x14ac:dyDescent="0.2">
      <c r="A8" s="276" t="s">
        <v>484</v>
      </c>
      <c r="B8" s="251">
        <v>3399</v>
      </c>
      <c r="C8" s="322">
        <f t="shared" si="2"/>
        <v>2209.35</v>
      </c>
      <c r="D8" s="330">
        <v>2900</v>
      </c>
      <c r="E8" s="173">
        <f t="shared" si="4"/>
        <v>438626</v>
      </c>
      <c r="F8" s="173">
        <f t="shared" si="0"/>
        <v>441525</v>
      </c>
      <c r="G8" s="253">
        <v>25</v>
      </c>
      <c r="H8" s="253"/>
      <c r="I8" s="175" t="s">
        <v>152</v>
      </c>
      <c r="J8" s="257">
        <f t="shared" si="1"/>
        <v>0</v>
      </c>
    </row>
    <row r="9" spans="1:10" x14ac:dyDescent="0.2">
      <c r="A9" s="268" t="s">
        <v>485</v>
      </c>
      <c r="B9" s="246">
        <v>2196</v>
      </c>
      <c r="C9" s="322">
        <f t="shared" si="2"/>
        <v>1427.4</v>
      </c>
      <c r="D9" s="329">
        <v>1800</v>
      </c>
      <c r="E9" s="173">
        <f t="shared" si="4"/>
        <v>441526</v>
      </c>
      <c r="F9" s="170">
        <f t="shared" si="0"/>
        <v>443325</v>
      </c>
      <c r="G9" s="247">
        <v>25</v>
      </c>
      <c r="H9" s="247"/>
      <c r="I9" s="172" t="s">
        <v>152</v>
      </c>
      <c r="J9" s="248">
        <f t="shared" si="1"/>
        <v>0</v>
      </c>
    </row>
    <row r="10" spans="1:10" ht="15.75" thickBot="1" x14ac:dyDescent="0.25">
      <c r="A10" s="290" t="s">
        <v>486</v>
      </c>
      <c r="B10" s="281">
        <v>3372</v>
      </c>
      <c r="C10" s="323">
        <f t="shared" si="2"/>
        <v>2191.8000000000002</v>
      </c>
      <c r="D10" s="331">
        <v>2800</v>
      </c>
      <c r="E10" s="188">
        <f t="shared" si="4"/>
        <v>443326</v>
      </c>
      <c r="F10" s="188">
        <f t="shared" si="0"/>
        <v>446125</v>
      </c>
      <c r="G10" s="278">
        <v>25</v>
      </c>
      <c r="H10" s="278"/>
      <c r="I10" s="190" t="s">
        <v>152</v>
      </c>
      <c r="J10" s="279">
        <f t="shared" si="1"/>
        <v>0</v>
      </c>
    </row>
    <row r="11" spans="1:10" ht="15.75" x14ac:dyDescent="0.25">
      <c r="A11" s="7" t="s">
        <v>36</v>
      </c>
      <c r="B11" s="31">
        <f>SUM(B5:B10)</f>
        <v>16047</v>
      </c>
      <c r="C11" s="31"/>
      <c r="D11" s="28">
        <f>SUM(D5:D10)</f>
        <v>13400</v>
      </c>
      <c r="E11" s="17"/>
      <c r="F11" s="17"/>
      <c r="G11" s="31">
        <f>SUM(G5:G10)</f>
        <v>150</v>
      </c>
      <c r="H11" s="31">
        <f>SUM(H5:H10)</f>
        <v>0</v>
      </c>
      <c r="I11" s="13"/>
      <c r="J11" s="69"/>
    </row>
    <row r="12" spans="1:10" x14ac:dyDescent="0.2">
      <c r="A12" s="12"/>
      <c r="B12" s="12"/>
      <c r="C12" s="12"/>
      <c r="D12" s="12"/>
      <c r="E12" s="17"/>
      <c r="F12" s="17"/>
      <c r="H12" s="12"/>
      <c r="I12" s="13"/>
      <c r="J12" s="69"/>
    </row>
    <row r="13" spans="1:10" ht="16.5" thickBot="1" x14ac:dyDescent="0.3">
      <c r="A13" s="29" t="s">
        <v>6</v>
      </c>
      <c r="B13" s="12"/>
      <c r="C13" s="12"/>
      <c r="D13" s="12"/>
      <c r="E13" s="17"/>
      <c r="F13" s="17"/>
      <c r="H13" s="12"/>
      <c r="I13" s="13"/>
      <c r="J13" s="69"/>
    </row>
    <row r="14" spans="1:10" ht="15.75" x14ac:dyDescent="0.25">
      <c r="A14" s="7" t="s">
        <v>93</v>
      </c>
      <c r="B14" s="12"/>
      <c r="C14" s="12"/>
      <c r="D14" s="12"/>
      <c r="E14" s="17"/>
      <c r="F14" s="17"/>
      <c r="H14" s="12"/>
      <c r="I14" s="13"/>
      <c r="J14" s="69"/>
    </row>
    <row r="15" spans="1:10" x14ac:dyDescent="0.2">
      <c r="A15" s="247" t="s">
        <v>8</v>
      </c>
      <c r="B15" s="247"/>
      <c r="C15" s="247"/>
      <c r="D15" s="247">
        <v>100</v>
      </c>
      <c r="E15" s="170">
        <f>SUM(F10+1)</f>
        <v>446126</v>
      </c>
      <c r="F15" s="170">
        <f>SUM(E15+D15-1)</f>
        <v>446225</v>
      </c>
      <c r="G15" s="247">
        <v>10</v>
      </c>
      <c r="H15" s="247"/>
      <c r="I15" s="172" t="s">
        <v>150</v>
      </c>
      <c r="J15" s="248">
        <f t="shared" si="1"/>
        <v>0</v>
      </c>
    </row>
    <row r="16" spans="1:10" x14ac:dyDescent="0.2">
      <c r="A16" s="253" t="s">
        <v>9</v>
      </c>
      <c r="B16" s="253"/>
      <c r="C16" s="253"/>
      <c r="D16" s="253">
        <v>25</v>
      </c>
      <c r="E16" s="173">
        <f>SUM(F15+1)</f>
        <v>446226</v>
      </c>
      <c r="F16" s="173">
        <f>SUM(E16+D16-1)</f>
        <v>446250</v>
      </c>
      <c r="G16" s="253">
        <v>5</v>
      </c>
      <c r="H16" s="253"/>
      <c r="I16" s="175" t="s">
        <v>150</v>
      </c>
      <c r="J16" s="257">
        <f t="shared" si="1"/>
        <v>0</v>
      </c>
    </row>
    <row r="17" spans="1:10" x14ac:dyDescent="0.2">
      <c r="A17" s="247" t="s">
        <v>284</v>
      </c>
      <c r="B17" s="247"/>
      <c r="C17" s="247"/>
      <c r="D17" s="247">
        <v>50</v>
      </c>
      <c r="E17" s="170">
        <f>SUM(F16+1)</f>
        <v>446251</v>
      </c>
      <c r="F17" s="170">
        <f t="shared" ref="F17:F20" si="5">SUM(E17+D17-1)</f>
        <v>446300</v>
      </c>
      <c r="G17" s="247">
        <v>5</v>
      </c>
      <c r="H17" s="247"/>
      <c r="I17" s="172" t="s">
        <v>150</v>
      </c>
      <c r="J17" s="248">
        <f t="shared" si="1"/>
        <v>0</v>
      </c>
    </row>
    <row r="18" spans="1:10" x14ac:dyDescent="0.2">
      <c r="A18" s="12"/>
      <c r="B18" s="12"/>
      <c r="C18" s="12"/>
      <c r="D18" s="12"/>
      <c r="E18" s="16"/>
      <c r="F18" s="16"/>
      <c r="H18" s="12"/>
      <c r="I18" s="13"/>
      <c r="J18" s="69"/>
    </row>
    <row r="19" spans="1:10" ht="15.75" x14ac:dyDescent="0.25">
      <c r="A19" s="7" t="s">
        <v>444</v>
      </c>
      <c r="B19" s="12"/>
      <c r="C19" s="12"/>
      <c r="D19" s="12"/>
      <c r="E19" s="16"/>
      <c r="F19" s="16"/>
      <c r="H19" s="12"/>
      <c r="I19" s="13"/>
      <c r="J19" s="69"/>
    </row>
    <row r="20" spans="1:10" x14ac:dyDescent="0.2">
      <c r="A20" s="247" t="s">
        <v>442</v>
      </c>
      <c r="B20" s="247"/>
      <c r="C20" s="247"/>
      <c r="D20" s="247">
        <v>25</v>
      </c>
      <c r="E20" s="170">
        <f>SUM(F17+1)</f>
        <v>446301</v>
      </c>
      <c r="F20" s="170">
        <f t="shared" si="5"/>
        <v>446325</v>
      </c>
      <c r="G20" s="247">
        <v>5</v>
      </c>
      <c r="H20" s="247"/>
      <c r="I20" s="172" t="s">
        <v>443</v>
      </c>
      <c r="J20" s="248">
        <f t="shared" si="1"/>
        <v>0</v>
      </c>
    </row>
    <row r="21" spans="1:10" x14ac:dyDescent="0.2">
      <c r="A21" s="12"/>
      <c r="B21" s="12"/>
      <c r="C21" s="12"/>
      <c r="D21" s="12"/>
      <c r="E21" s="16"/>
      <c r="F21" s="16"/>
      <c r="H21" s="12"/>
      <c r="I21" s="13"/>
      <c r="J21" s="69"/>
    </row>
    <row r="22" spans="1:10" ht="15.75" x14ac:dyDescent="0.25">
      <c r="A22" s="7" t="s">
        <v>94</v>
      </c>
      <c r="B22" s="12"/>
      <c r="C22" s="12"/>
      <c r="D22" s="12"/>
      <c r="E22" s="16"/>
      <c r="F22" s="16"/>
      <c r="H22" s="12"/>
      <c r="I22" s="13"/>
      <c r="J22" s="69"/>
    </row>
    <row r="23" spans="1:10" x14ac:dyDescent="0.2">
      <c r="A23" s="247" t="s">
        <v>10</v>
      </c>
      <c r="B23" s="247"/>
      <c r="C23" s="247"/>
      <c r="D23" s="247">
        <v>1500</v>
      </c>
      <c r="E23" s="170">
        <f>SUM(F20+1)</f>
        <v>446326</v>
      </c>
      <c r="F23" s="170">
        <f>SUM(E23+D23-1)</f>
        <v>447825</v>
      </c>
      <c r="G23" s="247">
        <v>100</v>
      </c>
      <c r="H23" s="247">
        <v>200</v>
      </c>
      <c r="I23" s="172" t="s">
        <v>152</v>
      </c>
      <c r="J23" s="248">
        <f>MOD(D23,25)</f>
        <v>0</v>
      </c>
    </row>
    <row r="24" spans="1:10" x14ac:dyDescent="0.2">
      <c r="A24" s="12"/>
      <c r="B24" s="12"/>
      <c r="C24" s="12"/>
      <c r="D24" s="12"/>
      <c r="E24" s="16"/>
      <c r="F24" s="16"/>
      <c r="H24" s="12"/>
      <c r="I24" s="13"/>
      <c r="J24" s="70"/>
    </row>
    <row r="25" spans="1:10" ht="15.75" x14ac:dyDescent="0.25">
      <c r="A25" s="7" t="s">
        <v>92</v>
      </c>
      <c r="B25" s="12"/>
      <c r="C25" s="12"/>
      <c r="D25" s="12"/>
      <c r="E25" s="16"/>
      <c r="F25" s="16"/>
      <c r="H25" s="12"/>
      <c r="I25" s="13"/>
      <c r="J25" s="70"/>
    </row>
    <row r="26" spans="1:10" x14ac:dyDescent="0.2">
      <c r="A26" s="247" t="s">
        <v>7</v>
      </c>
      <c r="B26" s="247"/>
      <c r="C26" s="247"/>
      <c r="D26" s="247">
        <v>25</v>
      </c>
      <c r="E26" s="170">
        <f>SUM(F23+1)</f>
        <v>447826</v>
      </c>
      <c r="F26" s="170">
        <f t="shared" ref="F26:F27" si="6">SUM(E26+D26-1)</f>
        <v>447850</v>
      </c>
      <c r="G26" s="247">
        <v>10</v>
      </c>
      <c r="H26" s="247"/>
      <c r="I26" s="172" t="s">
        <v>151</v>
      </c>
      <c r="J26" s="248">
        <f t="shared" ref="J26:J27" si="7">MOD(D26,25)</f>
        <v>0</v>
      </c>
    </row>
    <row r="27" spans="1:10" x14ac:dyDescent="0.2">
      <c r="A27" s="253" t="s">
        <v>96</v>
      </c>
      <c r="B27" s="253"/>
      <c r="C27" s="253"/>
      <c r="D27" s="253">
        <v>25</v>
      </c>
      <c r="E27" s="173">
        <f t="shared" ref="E27" si="8">SUM(F26+1)</f>
        <v>447851</v>
      </c>
      <c r="F27" s="173">
        <f t="shared" si="6"/>
        <v>447875</v>
      </c>
      <c r="G27" s="253">
        <v>10</v>
      </c>
      <c r="H27" s="253"/>
      <c r="I27" s="175" t="s">
        <v>151</v>
      </c>
      <c r="J27" s="257">
        <f t="shared" si="7"/>
        <v>0</v>
      </c>
    </row>
    <row r="28" spans="1:10" x14ac:dyDescent="0.2">
      <c r="A28" s="12"/>
      <c r="B28" s="12"/>
      <c r="C28" s="12"/>
      <c r="D28" s="12"/>
      <c r="E28" s="16"/>
      <c r="F28" s="16"/>
      <c r="H28" s="12"/>
      <c r="I28" s="13"/>
      <c r="J28" s="70"/>
    </row>
    <row r="29" spans="1:10" ht="15.75" x14ac:dyDescent="0.25">
      <c r="A29" s="7" t="s">
        <v>95</v>
      </c>
      <c r="B29" s="12"/>
      <c r="C29" s="12"/>
      <c r="D29" s="12"/>
      <c r="E29" s="16"/>
      <c r="F29" s="16"/>
      <c r="H29" s="12"/>
      <c r="I29" s="13"/>
      <c r="J29" s="70"/>
    </row>
    <row r="30" spans="1:10" x14ac:dyDescent="0.2">
      <c r="A30" s="247" t="s">
        <v>11</v>
      </c>
      <c r="B30" s="247"/>
      <c r="C30" s="247"/>
      <c r="D30" s="247">
        <v>25</v>
      </c>
      <c r="E30" s="170">
        <f>SUM(F27+1)</f>
        <v>447876</v>
      </c>
      <c r="F30" s="170">
        <f>SUM(E30+D30-1)</f>
        <v>447900</v>
      </c>
      <c r="G30" s="247">
        <v>5</v>
      </c>
      <c r="H30" s="247"/>
      <c r="I30" s="172" t="s">
        <v>153</v>
      </c>
      <c r="J30" s="248">
        <f>MOD(D30,25)</f>
        <v>0</v>
      </c>
    </row>
    <row r="31" spans="1:10" ht="15.75" thickBot="1" x14ac:dyDescent="0.25">
      <c r="A31" s="278" t="s">
        <v>12</v>
      </c>
      <c r="B31" s="278"/>
      <c r="C31" s="278"/>
      <c r="D31" s="278">
        <v>25</v>
      </c>
      <c r="E31" s="188">
        <f>SUM(F30+1)</f>
        <v>447901</v>
      </c>
      <c r="F31" s="188">
        <f>SUM(E31+D31-1)</f>
        <v>447925</v>
      </c>
      <c r="G31" s="278">
        <v>5</v>
      </c>
      <c r="H31" s="278"/>
      <c r="I31" s="190" t="s">
        <v>153</v>
      </c>
      <c r="J31" s="279">
        <f>MOD(D31,25)</f>
        <v>0</v>
      </c>
    </row>
    <row r="32" spans="1:10" ht="15.75" x14ac:dyDescent="0.25">
      <c r="A32" s="74" t="s">
        <v>72</v>
      </c>
      <c r="B32" s="68"/>
      <c r="C32" s="68"/>
      <c r="D32" s="336">
        <f>SUM(D15:D31)</f>
        <v>1800</v>
      </c>
      <c r="E32" s="68"/>
      <c r="F32" s="68"/>
      <c r="G32" s="68"/>
      <c r="H32" s="68"/>
      <c r="I32" s="76"/>
      <c r="J32" s="77"/>
    </row>
    <row r="33" spans="1:10" ht="16.5" thickBot="1" x14ac:dyDescent="0.3">
      <c r="A33" s="32"/>
      <c r="B33" s="17"/>
      <c r="C33" s="17"/>
      <c r="D33" s="28"/>
      <c r="E33" s="17"/>
      <c r="F33" s="17"/>
      <c r="G33" s="17"/>
      <c r="H33" s="17"/>
      <c r="I33" s="20"/>
      <c r="J33" s="70"/>
    </row>
    <row r="34" spans="1:10" ht="16.5" thickBot="1" x14ac:dyDescent="0.3">
      <c r="A34" s="94" t="s">
        <v>336</v>
      </c>
      <c r="B34" s="95"/>
      <c r="C34" s="95"/>
      <c r="D34" s="338">
        <f>D11+D32</f>
        <v>15200</v>
      </c>
      <c r="E34" s="95"/>
      <c r="F34" s="95"/>
      <c r="G34" s="96">
        <f>SUM(G5:G31)</f>
        <v>455</v>
      </c>
      <c r="H34" s="96">
        <f>SUM(H5:H32)</f>
        <v>200</v>
      </c>
      <c r="I34" s="97"/>
      <c r="J34" s="98">
        <f>SUM(J5:J32)</f>
        <v>0</v>
      </c>
    </row>
    <row r="35" spans="1:10" x14ac:dyDescent="0.2">
      <c r="A35" s="17"/>
      <c r="B35" s="17"/>
      <c r="C35" s="17"/>
      <c r="D35" s="12"/>
      <c r="E35" s="17"/>
      <c r="F35" s="17"/>
      <c r="G35" s="17"/>
      <c r="H35" s="17"/>
      <c r="I35" s="20"/>
      <c r="J35" s="17"/>
    </row>
    <row r="36" spans="1:10" x14ac:dyDescent="0.2">
      <c r="A36" s="17"/>
      <c r="B36" s="17"/>
      <c r="C36" s="17"/>
      <c r="D36" s="12"/>
      <c r="E36" s="17"/>
      <c r="F36" s="17"/>
      <c r="G36" s="17"/>
      <c r="H36" s="17"/>
      <c r="I36" s="20"/>
      <c r="J36" s="17"/>
    </row>
    <row r="37" spans="1:10" x14ac:dyDescent="0.2">
      <c r="A37" s="17" t="s">
        <v>140</v>
      </c>
      <c r="B37" s="17"/>
      <c r="C37" s="17"/>
      <c r="D37" s="24">
        <f>F31-E5+1</f>
        <v>15200</v>
      </c>
      <c r="E37" s="17"/>
      <c r="F37" s="17"/>
      <c r="G37" s="17"/>
      <c r="H37" s="17"/>
      <c r="I37" s="20"/>
      <c r="J37" s="17"/>
    </row>
    <row r="38" spans="1:10" x14ac:dyDescent="0.2">
      <c r="A38" s="12"/>
      <c r="B38" s="12"/>
      <c r="C38" s="12"/>
      <c r="D38" s="12"/>
      <c r="E38" s="12"/>
      <c r="F38" s="12"/>
      <c r="H38" s="12"/>
      <c r="I38" s="13"/>
      <c r="J38" s="12"/>
    </row>
    <row r="39" spans="1:10" x14ac:dyDescent="0.2">
      <c r="A39" s="12"/>
      <c r="B39" s="12"/>
      <c r="C39" s="12"/>
      <c r="D39" s="12"/>
      <c r="E39" s="12"/>
      <c r="F39" s="12"/>
      <c r="H39" s="12"/>
      <c r="I39" s="13"/>
      <c r="J39" s="12"/>
    </row>
    <row r="40" spans="1:10" x14ac:dyDescent="0.2">
      <c r="A40" s="12"/>
      <c r="B40" s="12"/>
      <c r="C40" s="12"/>
      <c r="D40" s="12"/>
      <c r="E40" s="12"/>
      <c r="F40" s="12"/>
      <c r="H40" s="12"/>
      <c r="I40" s="13"/>
      <c r="J40" s="12"/>
    </row>
    <row r="41" spans="1:10" x14ac:dyDescent="0.2">
      <c r="A41" s="12"/>
      <c r="B41" s="12"/>
      <c r="C41" s="12"/>
      <c r="D41" s="12"/>
      <c r="E41" s="12"/>
      <c r="F41" s="12"/>
      <c r="H41" s="12"/>
      <c r="I41" s="13"/>
      <c r="J41" s="12"/>
    </row>
    <row r="42" spans="1:10" x14ac:dyDescent="0.2">
      <c r="A42" s="12"/>
      <c r="B42" s="12"/>
      <c r="C42" s="12"/>
      <c r="D42" s="12"/>
      <c r="E42" s="12"/>
      <c r="F42" s="12"/>
      <c r="H42" s="12"/>
      <c r="I42" s="13"/>
      <c r="J42" s="12"/>
    </row>
    <row r="43" spans="1:10" x14ac:dyDescent="0.2">
      <c r="A43" s="12"/>
      <c r="B43" s="12"/>
      <c r="C43" s="12"/>
      <c r="D43" s="12"/>
      <c r="E43" s="12"/>
      <c r="F43" s="12"/>
      <c r="H43" s="12"/>
      <c r="I43" s="13"/>
      <c r="J43" s="12"/>
    </row>
    <row r="44" spans="1:10" x14ac:dyDescent="0.2">
      <c r="A44" s="12"/>
      <c r="B44" s="12"/>
      <c r="C44" s="12"/>
      <c r="D44" s="12"/>
      <c r="E44" s="12"/>
      <c r="F44" s="12"/>
      <c r="H44" s="12"/>
      <c r="I44" s="13"/>
      <c r="J44" s="12"/>
    </row>
    <row r="45" spans="1:10" x14ac:dyDescent="0.2">
      <c r="A45" s="12"/>
      <c r="B45" s="12"/>
      <c r="C45" s="12"/>
      <c r="D45" s="12"/>
      <c r="E45" s="12"/>
      <c r="F45" s="12"/>
      <c r="H45" s="12"/>
      <c r="I45" s="13"/>
      <c r="J45" s="12"/>
    </row>
  </sheetData>
  <sheetProtection sheet="1" selectLockedCells="1"/>
  <mergeCells count="2">
    <mergeCell ref="E3:F3"/>
    <mergeCell ref="H1:I1"/>
  </mergeCells>
  <phoneticPr fontId="0" type="noConversion"/>
  <conditionalFormatting sqref="D5:D10">
    <cfRule type="cellIs" dxfId="27" priority="1" operator="equal">
      <formula>0</formula>
    </cfRule>
  </conditionalFormatting>
  <conditionalFormatting sqref="D15:D17 D20 D23 D26:D27 D30:D31">
    <cfRule type="cellIs" dxfId="26" priority="3" operator="equal">
      <formula>0</formula>
    </cfRule>
  </conditionalFormatting>
  <conditionalFormatting sqref="G5:H10 G15:H17 G20:H20 G23:H23 G26:H27 G30:H31">
    <cfRule type="cellIs" dxfId="25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4"/>
  <sheetViews>
    <sheetView view="pageLayout" topLeftCell="A2" zoomScaleNormal="75" workbookViewId="0">
      <selection activeCell="G30" sqref="G30"/>
    </sheetView>
  </sheetViews>
  <sheetFormatPr defaultColWidth="9.140625" defaultRowHeight="15" x14ac:dyDescent="0.2"/>
  <cols>
    <col min="1" max="1" width="40" style="6" customWidth="1"/>
    <col min="2" max="2" width="11" style="6" customWidth="1"/>
    <col min="3" max="3" width="4.85546875" style="6" hidden="1" customWidth="1"/>
    <col min="4" max="4" width="11" style="6" bestFit="1" customWidth="1"/>
    <col min="5" max="6" width="9.28515625" style="6" bestFit="1" customWidth="1"/>
    <col min="7" max="7" width="9.28515625" style="12" bestFit="1" customWidth="1"/>
    <col min="8" max="8" width="11.7109375" style="6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Totals!A38</f>
        <v>844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68" t="s">
        <v>487</v>
      </c>
      <c r="B5" s="246">
        <v>2153</v>
      </c>
      <c r="C5" s="322">
        <f>SUM(B5*0.65)</f>
        <v>1399.45</v>
      </c>
      <c r="D5" s="329">
        <v>1800</v>
      </c>
      <c r="E5" s="170">
        <f>SUM('Dist 33'!F31,1)</f>
        <v>447926</v>
      </c>
      <c r="F5" s="170">
        <f t="shared" ref="F5:F12" si="0">SUM(E5+D5-1)</f>
        <v>449725</v>
      </c>
      <c r="G5" s="247">
        <v>25</v>
      </c>
      <c r="H5" s="247"/>
      <c r="I5" s="172" t="s">
        <v>152</v>
      </c>
      <c r="J5" s="248">
        <f t="shared" ref="J5:J12" si="1">MOD(D5,25)</f>
        <v>0</v>
      </c>
    </row>
    <row r="6" spans="1:10" x14ac:dyDescent="0.2">
      <c r="A6" s="276" t="s">
        <v>661</v>
      </c>
      <c r="B6" s="251">
        <v>158</v>
      </c>
      <c r="C6" s="322">
        <f t="shared" ref="C6:C12" si="2">SUM(B6*0.65)</f>
        <v>102.7</v>
      </c>
      <c r="D6" s="330">
        <f t="shared" ref="D6" si="3">MROUND(C6, 25)</f>
        <v>100</v>
      </c>
      <c r="E6" s="173">
        <f t="shared" ref="E6:E12" si="4">SUM(F5+1)</f>
        <v>449726</v>
      </c>
      <c r="F6" s="173">
        <f t="shared" si="0"/>
        <v>449825</v>
      </c>
      <c r="G6" s="253">
        <v>25</v>
      </c>
      <c r="H6" s="253"/>
      <c r="I6" s="175" t="s">
        <v>152</v>
      </c>
      <c r="J6" s="257">
        <f t="shared" si="1"/>
        <v>0</v>
      </c>
    </row>
    <row r="7" spans="1:10" x14ac:dyDescent="0.2">
      <c r="A7" s="284" t="s">
        <v>488</v>
      </c>
      <c r="B7" s="246">
        <v>2402</v>
      </c>
      <c r="C7" s="322">
        <f t="shared" si="2"/>
        <v>1561.3</v>
      </c>
      <c r="D7" s="329">
        <v>2000</v>
      </c>
      <c r="E7" s="170">
        <f t="shared" si="4"/>
        <v>449826</v>
      </c>
      <c r="F7" s="170">
        <f t="shared" si="0"/>
        <v>451825</v>
      </c>
      <c r="G7" s="247">
        <v>25</v>
      </c>
      <c r="H7" s="247"/>
      <c r="I7" s="172" t="s">
        <v>152</v>
      </c>
      <c r="J7" s="248">
        <f t="shared" si="1"/>
        <v>0</v>
      </c>
    </row>
    <row r="8" spans="1:10" x14ac:dyDescent="0.2">
      <c r="A8" s="249" t="s">
        <v>489</v>
      </c>
      <c r="B8" s="251">
        <v>1093</v>
      </c>
      <c r="C8" s="322">
        <f t="shared" si="2"/>
        <v>710.45</v>
      </c>
      <c r="D8" s="330">
        <v>800</v>
      </c>
      <c r="E8" s="173">
        <f t="shared" si="4"/>
        <v>451826</v>
      </c>
      <c r="F8" s="173">
        <f t="shared" si="0"/>
        <v>452625</v>
      </c>
      <c r="G8" s="253">
        <v>25</v>
      </c>
      <c r="H8" s="253"/>
      <c r="I8" s="175" t="s">
        <v>152</v>
      </c>
      <c r="J8" s="257">
        <f t="shared" si="1"/>
        <v>0</v>
      </c>
    </row>
    <row r="9" spans="1:10" x14ac:dyDescent="0.2">
      <c r="A9" s="284" t="s">
        <v>490</v>
      </c>
      <c r="B9" s="246">
        <v>3041</v>
      </c>
      <c r="C9" s="322">
        <f t="shared" si="2"/>
        <v>1976.65</v>
      </c>
      <c r="D9" s="329">
        <v>2600</v>
      </c>
      <c r="E9" s="170">
        <f t="shared" si="4"/>
        <v>452626</v>
      </c>
      <c r="F9" s="170">
        <f t="shared" si="0"/>
        <v>455225</v>
      </c>
      <c r="G9" s="247">
        <v>25</v>
      </c>
      <c r="H9" s="247"/>
      <c r="I9" s="172" t="s">
        <v>152</v>
      </c>
      <c r="J9" s="248">
        <f t="shared" si="1"/>
        <v>0</v>
      </c>
    </row>
    <row r="10" spans="1:10" x14ac:dyDescent="0.2">
      <c r="A10" s="249" t="s">
        <v>662</v>
      </c>
      <c r="B10" s="251">
        <v>3133</v>
      </c>
      <c r="C10" s="322">
        <f t="shared" si="2"/>
        <v>2036.45</v>
      </c>
      <c r="D10" s="330">
        <v>2600</v>
      </c>
      <c r="E10" s="173">
        <f t="shared" si="4"/>
        <v>455226</v>
      </c>
      <c r="F10" s="173">
        <f t="shared" si="0"/>
        <v>457825</v>
      </c>
      <c r="G10" s="253">
        <v>25</v>
      </c>
      <c r="H10" s="253"/>
      <c r="I10" s="175" t="s">
        <v>152</v>
      </c>
      <c r="J10" s="257">
        <f t="shared" si="1"/>
        <v>0</v>
      </c>
    </row>
    <row r="11" spans="1:10" x14ac:dyDescent="0.2">
      <c r="A11" s="284" t="s">
        <v>491</v>
      </c>
      <c r="B11" s="246">
        <v>2640</v>
      </c>
      <c r="C11" s="322">
        <f t="shared" si="2"/>
        <v>1716</v>
      </c>
      <c r="D11" s="329">
        <v>2300</v>
      </c>
      <c r="E11" s="170">
        <f t="shared" si="4"/>
        <v>457826</v>
      </c>
      <c r="F11" s="170">
        <f t="shared" si="0"/>
        <v>460125</v>
      </c>
      <c r="G11" s="247">
        <v>25</v>
      </c>
      <c r="H11" s="247"/>
      <c r="I11" s="172" t="s">
        <v>152</v>
      </c>
      <c r="J11" s="248">
        <f t="shared" si="1"/>
        <v>0</v>
      </c>
    </row>
    <row r="12" spans="1:10" ht="15.75" thickBot="1" x14ac:dyDescent="0.25">
      <c r="A12" s="272" t="s">
        <v>492</v>
      </c>
      <c r="B12" s="281">
        <v>1190</v>
      </c>
      <c r="C12" s="323">
        <f t="shared" si="2"/>
        <v>773.5</v>
      </c>
      <c r="D12" s="331">
        <v>1000</v>
      </c>
      <c r="E12" s="188">
        <f t="shared" si="4"/>
        <v>460126</v>
      </c>
      <c r="F12" s="188">
        <f t="shared" si="0"/>
        <v>461125</v>
      </c>
      <c r="G12" s="278">
        <v>25</v>
      </c>
      <c r="H12" s="278"/>
      <c r="I12" s="190" t="s">
        <v>152</v>
      </c>
      <c r="J12" s="279">
        <f t="shared" si="1"/>
        <v>0</v>
      </c>
    </row>
    <row r="13" spans="1:10" ht="15.75" x14ac:dyDescent="0.25">
      <c r="A13" s="7" t="s">
        <v>13</v>
      </c>
      <c r="B13" s="31">
        <f>SUM(B5:B12)</f>
        <v>15810</v>
      </c>
      <c r="C13" s="31"/>
      <c r="D13" s="28">
        <f>SUM(D5:D12)</f>
        <v>13200</v>
      </c>
      <c r="E13" s="17"/>
      <c r="F13" s="17"/>
      <c r="G13" s="28">
        <f>SUM(G5:G12)</f>
        <v>200</v>
      </c>
      <c r="H13" s="28">
        <f>SUM(H5:H12)</f>
        <v>0</v>
      </c>
      <c r="I13" s="13"/>
      <c r="J13" s="69"/>
    </row>
    <row r="14" spans="1:10" x14ac:dyDescent="0.2">
      <c r="A14" s="12"/>
      <c r="B14" s="12"/>
      <c r="C14" s="12"/>
      <c r="D14" s="12"/>
      <c r="E14" s="17"/>
      <c r="F14" s="17"/>
      <c r="H14" s="12"/>
      <c r="I14" s="13"/>
      <c r="J14" s="69"/>
    </row>
    <row r="15" spans="1:10" ht="16.5" thickBot="1" x14ac:dyDescent="0.3">
      <c r="A15" s="29" t="s">
        <v>6</v>
      </c>
      <c r="B15" s="12"/>
      <c r="C15" s="12"/>
      <c r="D15" s="12"/>
      <c r="E15" s="17"/>
      <c r="F15" s="17"/>
      <c r="H15" s="12"/>
      <c r="I15" s="13"/>
      <c r="J15" s="69"/>
    </row>
    <row r="16" spans="1:10" s="39" customFormat="1" ht="15.75" x14ac:dyDescent="0.25">
      <c r="A16" s="7" t="s">
        <v>93</v>
      </c>
      <c r="B16" s="7"/>
      <c r="C16" s="7"/>
      <c r="D16" s="7"/>
      <c r="E16" s="32"/>
      <c r="F16" s="32"/>
      <c r="G16" s="7"/>
      <c r="H16" s="7"/>
      <c r="I16" s="26"/>
      <c r="J16" s="88"/>
    </row>
    <row r="17" spans="1:10" x14ac:dyDescent="0.2">
      <c r="A17" s="247" t="s">
        <v>8</v>
      </c>
      <c r="B17" s="247"/>
      <c r="C17" s="247"/>
      <c r="D17" s="247">
        <v>100</v>
      </c>
      <c r="E17" s="170">
        <f>SUM(F12+1)</f>
        <v>461126</v>
      </c>
      <c r="F17" s="170">
        <f>SUM(E17+D17-1)</f>
        <v>461225</v>
      </c>
      <c r="G17" s="247">
        <v>10</v>
      </c>
      <c r="H17" s="247"/>
      <c r="I17" s="172" t="s">
        <v>150</v>
      </c>
      <c r="J17" s="248">
        <f>MOD(D17,25)</f>
        <v>0</v>
      </c>
    </row>
    <row r="18" spans="1:10" x14ac:dyDescent="0.2">
      <c r="A18" s="253" t="s">
        <v>9</v>
      </c>
      <c r="B18" s="253"/>
      <c r="C18" s="253"/>
      <c r="D18" s="253">
        <v>25</v>
      </c>
      <c r="E18" s="173">
        <f>SUM(F17+1)</f>
        <v>461226</v>
      </c>
      <c r="F18" s="173">
        <f>SUM(E18+D18-1)</f>
        <v>461250</v>
      </c>
      <c r="G18" s="253">
        <v>5</v>
      </c>
      <c r="H18" s="253"/>
      <c r="I18" s="175" t="s">
        <v>150</v>
      </c>
      <c r="J18" s="257">
        <f t="shared" ref="J18:J22" si="5">MOD(D18,25)</f>
        <v>0</v>
      </c>
    </row>
    <row r="19" spans="1:10" x14ac:dyDescent="0.2">
      <c r="A19" s="247" t="s">
        <v>284</v>
      </c>
      <c r="B19" s="247"/>
      <c r="C19" s="247"/>
      <c r="D19" s="247">
        <v>50</v>
      </c>
      <c r="E19" s="170">
        <f>SUM(F18+1)</f>
        <v>461251</v>
      </c>
      <c r="F19" s="170">
        <f t="shared" ref="F19:F22" si="6">SUM(E19+D19-1)</f>
        <v>461300</v>
      </c>
      <c r="G19" s="247">
        <v>5</v>
      </c>
      <c r="H19" s="247"/>
      <c r="I19" s="172" t="s">
        <v>150</v>
      </c>
      <c r="J19" s="248">
        <f t="shared" si="5"/>
        <v>0</v>
      </c>
    </row>
    <row r="20" spans="1:10" x14ac:dyDescent="0.2">
      <c r="A20" s="12"/>
      <c r="B20" s="12"/>
      <c r="C20" s="12"/>
      <c r="D20" s="12"/>
      <c r="E20" s="16"/>
      <c r="F20" s="16"/>
      <c r="H20" s="12"/>
      <c r="I20" s="13"/>
      <c r="J20" s="69"/>
    </row>
    <row r="21" spans="1:10" ht="15.75" x14ac:dyDescent="0.2">
      <c r="A21" s="107" t="s">
        <v>444</v>
      </c>
      <c r="B21" s="12"/>
      <c r="C21" s="12"/>
      <c r="D21" s="12"/>
      <c r="E21" s="16"/>
      <c r="F21" s="16"/>
      <c r="H21" s="12"/>
      <c r="I21" s="13"/>
      <c r="J21" s="69"/>
    </row>
    <row r="22" spans="1:10" x14ac:dyDescent="0.2">
      <c r="A22" s="247" t="s">
        <v>442</v>
      </c>
      <c r="B22" s="247"/>
      <c r="C22" s="247"/>
      <c r="D22" s="247">
        <v>25</v>
      </c>
      <c r="E22" s="170">
        <f>SUM(F19+1)</f>
        <v>461301</v>
      </c>
      <c r="F22" s="170">
        <f t="shared" si="6"/>
        <v>461325</v>
      </c>
      <c r="G22" s="247">
        <v>5</v>
      </c>
      <c r="H22" s="247"/>
      <c r="I22" s="172" t="s">
        <v>443</v>
      </c>
      <c r="J22" s="248">
        <f t="shared" si="5"/>
        <v>0</v>
      </c>
    </row>
    <row r="23" spans="1:10" x14ac:dyDescent="0.2">
      <c r="A23" s="12"/>
      <c r="B23" s="12"/>
      <c r="C23" s="12"/>
      <c r="D23" s="12"/>
      <c r="E23" s="16"/>
      <c r="F23" s="16"/>
      <c r="H23" s="12"/>
      <c r="I23" s="13"/>
      <c r="J23" s="69"/>
    </row>
    <row r="24" spans="1:10" ht="15.75" x14ac:dyDescent="0.25">
      <c r="A24" s="7" t="s">
        <v>94</v>
      </c>
      <c r="B24" s="12"/>
      <c r="C24" s="12"/>
      <c r="D24" s="12"/>
      <c r="E24" s="16"/>
      <c r="F24" s="16"/>
      <c r="H24" s="12"/>
      <c r="I24" s="13"/>
      <c r="J24" s="69"/>
    </row>
    <row r="25" spans="1:10" x14ac:dyDescent="0.2">
      <c r="A25" s="247" t="s">
        <v>10</v>
      </c>
      <c r="B25" s="247"/>
      <c r="C25" s="247"/>
      <c r="D25" s="247">
        <v>2500</v>
      </c>
      <c r="E25" s="170">
        <f>SUM(F22+1)</f>
        <v>461326</v>
      </c>
      <c r="F25" s="170">
        <f>SUM(E25+D25-1)</f>
        <v>463825</v>
      </c>
      <c r="G25" s="247">
        <v>100</v>
      </c>
      <c r="H25" s="247">
        <v>200</v>
      </c>
      <c r="I25" s="172" t="s">
        <v>152</v>
      </c>
      <c r="J25" s="248">
        <f>MOD(D25,25)</f>
        <v>0</v>
      </c>
    </row>
    <row r="26" spans="1:10" x14ac:dyDescent="0.2">
      <c r="A26" s="12"/>
      <c r="B26" s="12"/>
      <c r="C26" s="12"/>
      <c r="D26" s="40"/>
      <c r="E26" s="16"/>
      <c r="F26" s="16"/>
      <c r="H26" s="12"/>
      <c r="I26" s="13"/>
      <c r="J26" s="70"/>
    </row>
    <row r="27" spans="1:10" ht="15.75" x14ac:dyDescent="0.25">
      <c r="A27" s="7" t="s">
        <v>92</v>
      </c>
      <c r="B27" s="12"/>
      <c r="C27" s="12"/>
      <c r="D27" s="12"/>
      <c r="E27" s="16"/>
      <c r="F27" s="16"/>
      <c r="H27" s="12"/>
      <c r="I27" s="13"/>
      <c r="J27" s="70"/>
    </row>
    <row r="28" spans="1:10" x14ac:dyDescent="0.2">
      <c r="A28" s="247" t="s">
        <v>7</v>
      </c>
      <c r="B28" s="247"/>
      <c r="C28" s="247"/>
      <c r="D28" s="247">
        <v>25</v>
      </c>
      <c r="E28" s="170">
        <f>SUM(F25+1)</f>
        <v>463826</v>
      </c>
      <c r="F28" s="170">
        <f t="shared" ref="F28:F29" si="7">SUM(E28+D28-1)</f>
        <v>463850</v>
      </c>
      <c r="G28" s="247">
        <v>10</v>
      </c>
      <c r="H28" s="247"/>
      <c r="I28" s="172" t="s">
        <v>151</v>
      </c>
      <c r="J28" s="248">
        <f t="shared" ref="J28:J29" si="8">MOD(D28,25)</f>
        <v>0</v>
      </c>
    </row>
    <row r="29" spans="1:10" x14ac:dyDescent="0.2">
      <c r="A29" s="253" t="s">
        <v>96</v>
      </c>
      <c r="B29" s="253"/>
      <c r="C29" s="253"/>
      <c r="D29" s="253">
        <v>25</v>
      </c>
      <c r="E29" s="173">
        <f t="shared" ref="E29" si="9">SUM(F28+1)</f>
        <v>463851</v>
      </c>
      <c r="F29" s="173">
        <f t="shared" si="7"/>
        <v>463875</v>
      </c>
      <c r="G29" s="253">
        <v>10</v>
      </c>
      <c r="H29" s="253"/>
      <c r="I29" s="175" t="s">
        <v>151</v>
      </c>
      <c r="J29" s="257">
        <f t="shared" si="8"/>
        <v>0</v>
      </c>
    </row>
    <row r="30" spans="1:10" x14ac:dyDescent="0.2">
      <c r="A30" s="12"/>
      <c r="B30" s="12"/>
      <c r="C30" s="12"/>
      <c r="D30" s="12"/>
      <c r="E30" s="16"/>
      <c r="F30" s="16"/>
      <c r="H30" s="12"/>
      <c r="I30" s="13"/>
      <c r="J30" s="70"/>
    </row>
    <row r="31" spans="1:10" ht="15.75" x14ac:dyDescent="0.25">
      <c r="A31" s="7" t="s">
        <v>95</v>
      </c>
      <c r="B31" s="12"/>
      <c r="C31" s="12"/>
      <c r="D31" s="12"/>
      <c r="E31" s="16"/>
      <c r="F31" s="16"/>
      <c r="H31" s="12"/>
      <c r="I31" s="13"/>
      <c r="J31" s="70"/>
    </row>
    <row r="32" spans="1:10" x14ac:dyDescent="0.2">
      <c r="A32" s="247" t="s">
        <v>11</v>
      </c>
      <c r="B32" s="247"/>
      <c r="C32" s="247"/>
      <c r="D32" s="247">
        <v>25</v>
      </c>
      <c r="E32" s="170">
        <f>SUM(F29+1)</f>
        <v>463876</v>
      </c>
      <c r="F32" s="170">
        <f>SUM(E32+D32-1)</f>
        <v>463900</v>
      </c>
      <c r="G32" s="247">
        <v>5</v>
      </c>
      <c r="H32" s="247"/>
      <c r="I32" s="172" t="s">
        <v>153</v>
      </c>
      <c r="J32" s="248">
        <f>MOD(D32,25)</f>
        <v>0</v>
      </c>
    </row>
    <row r="33" spans="1:10" ht="15.75" thickBot="1" x14ac:dyDescent="0.25">
      <c r="A33" s="278" t="s">
        <v>12</v>
      </c>
      <c r="B33" s="278"/>
      <c r="C33" s="278"/>
      <c r="D33" s="278">
        <v>25</v>
      </c>
      <c r="E33" s="188">
        <f>SUM(F32+1)</f>
        <v>463901</v>
      </c>
      <c r="F33" s="188">
        <f>SUM(E33+D33-1)</f>
        <v>463925</v>
      </c>
      <c r="G33" s="278">
        <v>5</v>
      </c>
      <c r="H33" s="278"/>
      <c r="I33" s="190" t="s">
        <v>153</v>
      </c>
      <c r="J33" s="279">
        <f>MOD(D33,25)</f>
        <v>0</v>
      </c>
    </row>
    <row r="34" spans="1:10" ht="15.75" x14ac:dyDescent="0.25">
      <c r="A34" s="74" t="s">
        <v>48</v>
      </c>
      <c r="B34" s="68"/>
      <c r="C34" s="68"/>
      <c r="D34" s="336">
        <f>SUM(D17:D33)</f>
        <v>2800</v>
      </c>
      <c r="E34" s="68"/>
      <c r="F34" s="68"/>
      <c r="G34" s="68"/>
      <c r="H34" s="68"/>
      <c r="I34" s="76"/>
      <c r="J34" s="77"/>
    </row>
    <row r="35" spans="1:10" ht="16.5" thickBot="1" x14ac:dyDescent="0.3">
      <c r="A35" s="32"/>
      <c r="B35" s="17"/>
      <c r="C35" s="17"/>
      <c r="D35" s="28"/>
      <c r="E35" s="17"/>
      <c r="F35" s="17"/>
      <c r="G35" s="17"/>
      <c r="H35" s="17"/>
      <c r="I35" s="20"/>
      <c r="J35" s="70"/>
    </row>
    <row r="36" spans="1:10" ht="16.5" thickBot="1" x14ac:dyDescent="0.3">
      <c r="A36" s="83" t="s">
        <v>311</v>
      </c>
      <c r="B36" s="84"/>
      <c r="C36" s="84"/>
      <c r="D36" s="337">
        <f>D13+D34</f>
        <v>16000</v>
      </c>
      <c r="E36" s="84"/>
      <c r="F36" s="84"/>
      <c r="G36" s="85">
        <f>SUM(G5:G34)</f>
        <v>555</v>
      </c>
      <c r="H36" s="85">
        <f>SUM(H5:H34)</f>
        <v>200</v>
      </c>
      <c r="I36" s="86"/>
      <c r="J36" s="93">
        <f>SUM(J5:J34)</f>
        <v>0</v>
      </c>
    </row>
    <row r="37" spans="1:10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x14ac:dyDescent="0.2">
      <c r="A38" s="17"/>
      <c r="B38" s="17"/>
      <c r="C38" s="17"/>
      <c r="D38" s="12"/>
      <c r="E38" s="17"/>
      <c r="F38" s="17"/>
      <c r="G38" s="17"/>
      <c r="H38" s="17"/>
      <c r="I38" s="20"/>
      <c r="J38" s="17"/>
    </row>
    <row r="39" spans="1:10" x14ac:dyDescent="0.2">
      <c r="A39" s="17" t="s">
        <v>140</v>
      </c>
      <c r="B39" s="17"/>
      <c r="C39" s="17"/>
      <c r="D39" s="24">
        <f>F33-E5+1</f>
        <v>16000</v>
      </c>
      <c r="E39" s="17"/>
      <c r="F39" s="17"/>
      <c r="G39" s="17"/>
      <c r="H39" s="17"/>
      <c r="I39" s="20"/>
      <c r="J39" s="17"/>
    </row>
    <row r="40" spans="1:10" x14ac:dyDescent="0.2">
      <c r="A40" s="12"/>
      <c r="B40" s="12"/>
      <c r="C40" s="12"/>
      <c r="D40" s="12"/>
      <c r="E40" s="12"/>
      <c r="F40" s="12"/>
      <c r="H40" s="12"/>
      <c r="I40" s="13"/>
      <c r="J40" s="12"/>
    </row>
    <row r="41" spans="1:10" x14ac:dyDescent="0.2">
      <c r="A41" s="12"/>
      <c r="B41" s="12"/>
      <c r="C41" s="12"/>
      <c r="D41" s="12"/>
      <c r="E41" s="12"/>
      <c r="F41" s="12"/>
      <c r="H41" s="12"/>
      <c r="I41" s="13"/>
      <c r="J41" s="12"/>
    </row>
    <row r="42" spans="1:10" x14ac:dyDescent="0.2">
      <c r="A42" s="12"/>
      <c r="B42" s="12"/>
      <c r="C42" s="12"/>
      <c r="D42" s="12"/>
      <c r="E42" s="12"/>
      <c r="F42" s="12"/>
      <c r="H42" s="12"/>
      <c r="I42" s="13"/>
      <c r="J42" s="12"/>
    </row>
    <row r="43" spans="1:10" x14ac:dyDescent="0.2">
      <c r="A43" s="12"/>
      <c r="B43" s="12"/>
      <c r="C43" s="12"/>
      <c r="D43" s="12"/>
      <c r="E43" s="12"/>
      <c r="F43" s="12"/>
      <c r="H43" s="12"/>
      <c r="I43" s="13"/>
      <c r="J43" s="12"/>
    </row>
    <row r="44" spans="1:10" x14ac:dyDescent="0.2">
      <c r="A44" s="12"/>
      <c r="B44" s="12"/>
      <c r="C44" s="12"/>
      <c r="D44" s="12"/>
      <c r="E44" s="12"/>
      <c r="F44" s="12"/>
      <c r="H44" s="12"/>
      <c r="I44" s="13"/>
      <c r="J44" s="12"/>
    </row>
  </sheetData>
  <sheetProtection sheet="1" selectLockedCells="1"/>
  <mergeCells count="2">
    <mergeCell ref="E3:F3"/>
    <mergeCell ref="H1:I1"/>
  </mergeCells>
  <phoneticPr fontId="0" type="noConversion"/>
  <conditionalFormatting sqref="D5:D12">
    <cfRule type="cellIs" dxfId="24" priority="1" operator="equal">
      <formula>0</formula>
    </cfRule>
  </conditionalFormatting>
  <conditionalFormatting sqref="D17:D19 D22 D25 D28:D29 D32:D33">
    <cfRule type="cellIs" dxfId="23" priority="3" operator="equal">
      <formula>0</formula>
    </cfRule>
  </conditionalFormatting>
  <conditionalFormatting sqref="G5:H12 G17:H19 G22:H22 G25:H25 G28:H29 G32:H33">
    <cfRule type="cellIs" dxfId="22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9"/>
  <sheetViews>
    <sheetView view="pageLayout" zoomScaleNormal="75" workbookViewId="0">
      <selection activeCell="G30" sqref="G30"/>
    </sheetView>
  </sheetViews>
  <sheetFormatPr defaultColWidth="9.140625" defaultRowHeight="15" x14ac:dyDescent="0.2"/>
  <cols>
    <col min="1" max="1" width="42" style="6" customWidth="1"/>
    <col min="2" max="2" width="11" style="6" customWidth="1"/>
    <col min="3" max="3" width="5" style="6" hidden="1" customWidth="1"/>
    <col min="4" max="4" width="9" style="6" bestFit="1" customWidth="1"/>
    <col min="5" max="6" width="9.28515625" style="6" bestFit="1" customWidth="1"/>
    <col min="7" max="7" width="9.28515625" style="12" bestFit="1" customWidth="1"/>
    <col min="8" max="8" width="11.5703125" style="6" bestFit="1" customWidth="1"/>
    <col min="9" max="9" width="10.28515625" style="1" bestFit="1" customWidth="1"/>
    <col min="10" max="10" width="13.28515625" style="6" bestFit="1" customWidth="1"/>
    <col min="11" max="13" width="9.140625" style="6"/>
    <col min="14" max="14" width="18.85546875" style="6" customWidth="1"/>
    <col min="15" max="16384" width="9.140625" style="6"/>
  </cols>
  <sheetData>
    <row r="1" spans="1:10" ht="16.5" thickBot="1" x14ac:dyDescent="0.3">
      <c r="H1" s="370" t="s">
        <v>450</v>
      </c>
      <c r="I1" s="371"/>
      <c r="J1" s="327">
        <f>Totals!A39</f>
        <v>845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84" t="s">
        <v>493</v>
      </c>
      <c r="B5" s="246">
        <v>970</v>
      </c>
      <c r="C5" s="322">
        <f>SUM(B5*0.65)</f>
        <v>630.5</v>
      </c>
      <c r="D5" s="329">
        <v>700</v>
      </c>
      <c r="E5" s="170">
        <f>SUM('Dist 34'!F33,1)</f>
        <v>463926</v>
      </c>
      <c r="F5" s="170">
        <f t="shared" ref="F5:F12" si="0">SUM(E5+D5-1)</f>
        <v>464625</v>
      </c>
      <c r="G5" s="247">
        <v>25</v>
      </c>
      <c r="H5" s="247"/>
      <c r="I5" s="172" t="s">
        <v>152</v>
      </c>
      <c r="J5" s="248">
        <f t="shared" ref="J5:J12" si="1">MOD(D5,25)</f>
        <v>0</v>
      </c>
    </row>
    <row r="6" spans="1:10" x14ac:dyDescent="0.2">
      <c r="A6" s="249" t="s">
        <v>494</v>
      </c>
      <c r="B6" s="251">
        <v>3924</v>
      </c>
      <c r="C6" s="322">
        <f t="shared" ref="C6:C12" si="2">SUM(B6*0.65)</f>
        <v>2550.6</v>
      </c>
      <c r="D6" s="330">
        <v>3400</v>
      </c>
      <c r="E6" s="173">
        <f>SUM(F5+1)</f>
        <v>464626</v>
      </c>
      <c r="F6" s="173">
        <f t="shared" si="0"/>
        <v>468025</v>
      </c>
      <c r="G6" s="253">
        <v>25</v>
      </c>
      <c r="H6" s="253"/>
      <c r="I6" s="175" t="s">
        <v>152</v>
      </c>
      <c r="J6" s="257">
        <f t="shared" si="1"/>
        <v>0</v>
      </c>
    </row>
    <row r="7" spans="1:10" x14ac:dyDescent="0.2">
      <c r="A7" s="268" t="s">
        <v>495</v>
      </c>
      <c r="B7" s="246">
        <v>1352</v>
      </c>
      <c r="C7" s="322">
        <f t="shared" si="2"/>
        <v>878.80000000000007</v>
      </c>
      <c r="D7" s="329">
        <v>1000</v>
      </c>
      <c r="E7" s="170">
        <f t="shared" ref="E7:E12" si="3">SUM(F6+1)</f>
        <v>468026</v>
      </c>
      <c r="F7" s="170">
        <f t="shared" si="0"/>
        <v>469025</v>
      </c>
      <c r="G7" s="247">
        <v>25</v>
      </c>
      <c r="H7" s="247"/>
      <c r="I7" s="172" t="s">
        <v>152</v>
      </c>
      <c r="J7" s="248">
        <f t="shared" si="1"/>
        <v>0</v>
      </c>
    </row>
    <row r="8" spans="1:10" x14ac:dyDescent="0.2">
      <c r="A8" s="276" t="s">
        <v>496</v>
      </c>
      <c r="B8" s="251">
        <v>1752</v>
      </c>
      <c r="C8" s="322">
        <f t="shared" si="2"/>
        <v>1138.8</v>
      </c>
      <c r="D8" s="330">
        <v>1500</v>
      </c>
      <c r="E8" s="173">
        <f t="shared" si="3"/>
        <v>469026</v>
      </c>
      <c r="F8" s="173">
        <f t="shared" si="0"/>
        <v>470525</v>
      </c>
      <c r="G8" s="253">
        <v>25</v>
      </c>
      <c r="H8" s="253"/>
      <c r="I8" s="175" t="s">
        <v>152</v>
      </c>
      <c r="J8" s="257">
        <f t="shared" si="1"/>
        <v>0</v>
      </c>
    </row>
    <row r="9" spans="1:10" x14ac:dyDescent="0.2">
      <c r="A9" s="268" t="s">
        <v>497</v>
      </c>
      <c r="B9" s="246">
        <v>527</v>
      </c>
      <c r="C9" s="322">
        <f t="shared" si="2"/>
        <v>342.55</v>
      </c>
      <c r="D9" s="329">
        <v>400</v>
      </c>
      <c r="E9" s="170">
        <f t="shared" si="3"/>
        <v>470526</v>
      </c>
      <c r="F9" s="170">
        <f t="shared" si="0"/>
        <v>470925</v>
      </c>
      <c r="G9" s="247">
        <v>25</v>
      </c>
      <c r="H9" s="247"/>
      <c r="I9" s="172" t="s">
        <v>152</v>
      </c>
      <c r="J9" s="248">
        <f t="shared" si="1"/>
        <v>0</v>
      </c>
    </row>
    <row r="10" spans="1:10" x14ac:dyDescent="0.2">
      <c r="A10" s="276" t="s">
        <v>498</v>
      </c>
      <c r="B10" s="251">
        <v>1589</v>
      </c>
      <c r="C10" s="322">
        <f t="shared" si="2"/>
        <v>1032.8500000000001</v>
      </c>
      <c r="D10" s="330">
        <v>1300</v>
      </c>
      <c r="E10" s="173">
        <f t="shared" si="3"/>
        <v>470926</v>
      </c>
      <c r="F10" s="173">
        <f t="shared" si="0"/>
        <v>472225</v>
      </c>
      <c r="G10" s="253">
        <v>25</v>
      </c>
      <c r="H10" s="253"/>
      <c r="I10" s="175" t="s">
        <v>152</v>
      </c>
      <c r="J10" s="257">
        <f t="shared" si="1"/>
        <v>0</v>
      </c>
    </row>
    <row r="11" spans="1:10" x14ac:dyDescent="0.2">
      <c r="A11" s="268" t="s">
        <v>499</v>
      </c>
      <c r="B11" s="246">
        <v>1813</v>
      </c>
      <c r="C11" s="322">
        <f t="shared" si="2"/>
        <v>1178.45</v>
      </c>
      <c r="D11" s="329">
        <v>1400</v>
      </c>
      <c r="E11" s="170">
        <f t="shared" si="3"/>
        <v>472226</v>
      </c>
      <c r="F11" s="170">
        <f t="shared" si="0"/>
        <v>473625</v>
      </c>
      <c r="G11" s="247">
        <v>25</v>
      </c>
      <c r="H11" s="247"/>
      <c r="I11" s="172" t="s">
        <v>152</v>
      </c>
      <c r="J11" s="248">
        <f t="shared" si="1"/>
        <v>0</v>
      </c>
    </row>
    <row r="12" spans="1:10" ht="15.75" thickBot="1" x14ac:dyDescent="0.25">
      <c r="A12" s="272" t="s">
        <v>500</v>
      </c>
      <c r="B12" s="281">
        <v>3719</v>
      </c>
      <c r="C12" s="323">
        <f t="shared" si="2"/>
        <v>2417.35</v>
      </c>
      <c r="D12" s="331">
        <v>3100</v>
      </c>
      <c r="E12" s="188">
        <f t="shared" si="3"/>
        <v>473626</v>
      </c>
      <c r="F12" s="188">
        <f t="shared" si="0"/>
        <v>476725</v>
      </c>
      <c r="G12" s="278">
        <v>25</v>
      </c>
      <c r="H12" s="278"/>
      <c r="I12" s="190" t="s">
        <v>152</v>
      </c>
      <c r="J12" s="279">
        <f t="shared" si="1"/>
        <v>0</v>
      </c>
    </row>
    <row r="13" spans="1:10" ht="15.75" x14ac:dyDescent="0.25">
      <c r="A13" s="7" t="s">
        <v>37</v>
      </c>
      <c r="B13" s="31">
        <f>SUM(B5:B12)</f>
        <v>15646</v>
      </c>
      <c r="C13" s="31"/>
      <c r="D13" s="28">
        <f>SUM(D5:D12)</f>
        <v>12800</v>
      </c>
      <c r="E13" s="17"/>
      <c r="F13" s="17"/>
      <c r="G13" s="31">
        <f>SUM(G5:G12)</f>
        <v>200</v>
      </c>
      <c r="H13" s="31">
        <f>SUM(H5:H12)</f>
        <v>0</v>
      </c>
      <c r="I13" s="13"/>
      <c r="J13" s="69"/>
    </row>
    <row r="14" spans="1:10" x14ac:dyDescent="0.2">
      <c r="A14" s="12"/>
      <c r="B14" s="12"/>
      <c r="C14" s="12"/>
      <c r="D14" s="12"/>
      <c r="E14" s="17"/>
      <c r="F14" s="17"/>
      <c r="H14" s="12"/>
      <c r="I14" s="13"/>
      <c r="J14" s="69"/>
    </row>
    <row r="15" spans="1:10" ht="16.5" thickBot="1" x14ac:dyDescent="0.3">
      <c r="A15" s="29" t="s">
        <v>6</v>
      </c>
      <c r="B15" s="12"/>
      <c r="C15" s="12"/>
      <c r="D15" s="12"/>
      <c r="E15" s="33"/>
      <c r="F15" s="33"/>
      <c r="H15" s="12"/>
      <c r="I15" s="13"/>
      <c r="J15" s="69"/>
    </row>
    <row r="16" spans="1:10" ht="15.75" x14ac:dyDescent="0.25">
      <c r="A16" s="7" t="s">
        <v>93</v>
      </c>
      <c r="B16" s="12"/>
      <c r="C16" s="12"/>
      <c r="D16" s="12"/>
      <c r="E16" s="33"/>
      <c r="F16" s="33"/>
      <c r="H16" s="12"/>
      <c r="I16" s="13"/>
      <c r="J16" s="69"/>
    </row>
    <row r="17" spans="1:14" x14ac:dyDescent="0.2">
      <c r="A17" s="247" t="s">
        <v>8</v>
      </c>
      <c r="B17" s="247"/>
      <c r="C17" s="247"/>
      <c r="D17" s="247">
        <v>100</v>
      </c>
      <c r="E17" s="170">
        <f>F12+1</f>
        <v>476726</v>
      </c>
      <c r="F17" s="170">
        <f>SUM(E17+D17-1)</f>
        <v>476825</v>
      </c>
      <c r="G17" s="247">
        <v>10</v>
      </c>
      <c r="H17" s="247"/>
      <c r="I17" s="172" t="s">
        <v>150</v>
      </c>
      <c r="J17" s="248">
        <f>MOD(D17,25)</f>
        <v>0</v>
      </c>
      <c r="K17" s="35"/>
      <c r="L17" s="36"/>
      <c r="M17" s="34"/>
      <c r="N17" s="37"/>
    </row>
    <row r="18" spans="1:14" x14ac:dyDescent="0.2">
      <c r="A18" s="253" t="s">
        <v>9</v>
      </c>
      <c r="B18" s="253"/>
      <c r="C18" s="253"/>
      <c r="D18" s="253">
        <v>25</v>
      </c>
      <c r="E18" s="173">
        <f>SUM(F17+1)</f>
        <v>476826</v>
      </c>
      <c r="F18" s="173">
        <f>SUM(E18+D18-1)</f>
        <v>476850</v>
      </c>
      <c r="G18" s="253">
        <v>5</v>
      </c>
      <c r="H18" s="253"/>
      <c r="I18" s="175" t="s">
        <v>150</v>
      </c>
      <c r="J18" s="257">
        <f t="shared" ref="J18:J22" si="4">MOD(D18,25)</f>
        <v>0</v>
      </c>
      <c r="K18" s="35"/>
      <c r="L18" s="36"/>
      <c r="M18" s="34"/>
      <c r="N18" s="37"/>
    </row>
    <row r="19" spans="1:14" x14ac:dyDescent="0.2">
      <c r="A19" s="253" t="s">
        <v>284</v>
      </c>
      <c r="B19" s="253"/>
      <c r="C19" s="253"/>
      <c r="D19" s="253">
        <v>50</v>
      </c>
      <c r="E19" s="173">
        <f>SUM(F18+1)</f>
        <v>476851</v>
      </c>
      <c r="F19" s="173">
        <f t="shared" ref="F19:F22" si="5">SUM(E19+D19-1)</f>
        <v>476900</v>
      </c>
      <c r="G19" s="253">
        <v>5</v>
      </c>
      <c r="H19" s="253"/>
      <c r="I19" s="175" t="s">
        <v>150</v>
      </c>
      <c r="J19" s="257">
        <f t="shared" si="4"/>
        <v>0</v>
      </c>
    </row>
    <row r="20" spans="1:14" x14ac:dyDescent="0.2">
      <c r="A20" s="12"/>
      <c r="B20" s="12"/>
      <c r="C20" s="12"/>
      <c r="D20" s="12"/>
      <c r="E20" s="16"/>
      <c r="F20" s="16"/>
      <c r="H20" s="12"/>
      <c r="I20" s="13"/>
      <c r="J20" s="69"/>
    </row>
    <row r="21" spans="1:14" ht="15.75" x14ac:dyDescent="0.25">
      <c r="A21" s="7" t="s">
        <v>444</v>
      </c>
      <c r="B21" s="12"/>
      <c r="C21" s="12"/>
      <c r="D21" s="12"/>
      <c r="E21" s="16"/>
      <c r="F21" s="16"/>
      <c r="H21" s="12"/>
      <c r="I21" s="13"/>
      <c r="J21" s="69"/>
    </row>
    <row r="22" spans="1:14" x14ac:dyDescent="0.2">
      <c r="A22" s="247" t="s">
        <v>442</v>
      </c>
      <c r="B22" s="247"/>
      <c r="C22" s="247"/>
      <c r="D22" s="247">
        <v>25</v>
      </c>
      <c r="E22" s="170">
        <f>SUM(F19+1)</f>
        <v>476901</v>
      </c>
      <c r="F22" s="170">
        <f t="shared" si="5"/>
        <v>476925</v>
      </c>
      <c r="G22" s="247">
        <v>5</v>
      </c>
      <c r="H22" s="247"/>
      <c r="I22" s="172" t="s">
        <v>443</v>
      </c>
      <c r="J22" s="248">
        <f t="shared" si="4"/>
        <v>0</v>
      </c>
    </row>
    <row r="23" spans="1:14" x14ac:dyDescent="0.2">
      <c r="A23" s="12"/>
      <c r="B23" s="12"/>
      <c r="C23" s="12"/>
      <c r="D23" s="12"/>
      <c r="E23" s="16"/>
      <c r="F23" s="16"/>
      <c r="H23" s="12"/>
      <c r="I23" s="13"/>
      <c r="J23" s="69"/>
    </row>
    <row r="24" spans="1:14" ht="15.75" x14ac:dyDescent="0.25">
      <c r="A24" s="7" t="s">
        <v>94</v>
      </c>
      <c r="B24" s="12"/>
      <c r="C24" s="12"/>
      <c r="D24" s="12"/>
      <c r="E24" s="16"/>
      <c r="F24" s="16"/>
      <c r="H24" s="12"/>
      <c r="I24" s="13"/>
      <c r="J24" s="69"/>
    </row>
    <row r="25" spans="1:14" x14ac:dyDescent="0.2">
      <c r="A25" s="247" t="s">
        <v>10</v>
      </c>
      <c r="B25" s="247"/>
      <c r="C25" s="247"/>
      <c r="D25" s="247">
        <v>1500</v>
      </c>
      <c r="E25" s="170">
        <f>SUM(F22+1)</f>
        <v>476926</v>
      </c>
      <c r="F25" s="170">
        <f>SUM(E25+D25-1)</f>
        <v>478425</v>
      </c>
      <c r="G25" s="247">
        <v>100</v>
      </c>
      <c r="H25" s="247">
        <v>200</v>
      </c>
      <c r="I25" s="172" t="s">
        <v>152</v>
      </c>
      <c r="J25" s="248">
        <f>MOD(D25,25)</f>
        <v>0</v>
      </c>
    </row>
    <row r="26" spans="1:14" x14ac:dyDescent="0.2">
      <c r="A26" s="12"/>
      <c r="B26" s="12"/>
      <c r="C26" s="12"/>
      <c r="D26" s="40"/>
      <c r="E26" s="16"/>
      <c r="F26" s="16"/>
      <c r="H26" s="12"/>
      <c r="I26" s="13"/>
      <c r="J26" s="70"/>
    </row>
    <row r="27" spans="1:14" ht="15.75" x14ac:dyDescent="0.25">
      <c r="A27" s="7" t="s">
        <v>92</v>
      </c>
      <c r="B27" s="12"/>
      <c r="C27" s="12"/>
      <c r="D27" s="12"/>
      <c r="E27" s="16"/>
      <c r="F27" s="16"/>
      <c r="H27" s="12"/>
      <c r="I27" s="13"/>
      <c r="J27" s="70"/>
    </row>
    <row r="28" spans="1:14" x14ac:dyDescent="0.2">
      <c r="A28" s="247" t="s">
        <v>7</v>
      </c>
      <c r="B28" s="247"/>
      <c r="C28" s="247"/>
      <c r="D28" s="247">
        <v>25</v>
      </c>
      <c r="E28" s="170">
        <f>SUM(F25+1)</f>
        <v>478426</v>
      </c>
      <c r="F28" s="170">
        <f t="shared" ref="F28:F29" si="6">SUM(E28+D28-1)</f>
        <v>478450</v>
      </c>
      <c r="G28" s="247">
        <v>10</v>
      </c>
      <c r="H28" s="247"/>
      <c r="I28" s="172" t="s">
        <v>151</v>
      </c>
      <c r="J28" s="248">
        <f t="shared" ref="J28:J29" si="7">MOD(D28,25)</f>
        <v>0</v>
      </c>
    </row>
    <row r="29" spans="1:14" x14ac:dyDescent="0.2">
      <c r="A29" s="253" t="s">
        <v>96</v>
      </c>
      <c r="B29" s="253"/>
      <c r="C29" s="253"/>
      <c r="D29" s="253">
        <v>25</v>
      </c>
      <c r="E29" s="173">
        <f t="shared" ref="E29" si="8">SUM(F28+1)</f>
        <v>478451</v>
      </c>
      <c r="F29" s="173">
        <f t="shared" si="6"/>
        <v>478475</v>
      </c>
      <c r="G29" s="253">
        <v>10</v>
      </c>
      <c r="H29" s="253"/>
      <c r="I29" s="175" t="s">
        <v>151</v>
      </c>
      <c r="J29" s="257">
        <f t="shared" si="7"/>
        <v>0</v>
      </c>
    </row>
    <row r="30" spans="1:14" x14ac:dyDescent="0.2">
      <c r="A30" s="12"/>
      <c r="B30" s="12"/>
      <c r="C30" s="12"/>
      <c r="D30" s="12"/>
      <c r="E30" s="16"/>
      <c r="F30" s="16"/>
      <c r="H30" s="12"/>
      <c r="I30" s="13"/>
      <c r="J30" s="70"/>
    </row>
    <row r="31" spans="1:14" ht="15.75" x14ac:dyDescent="0.25">
      <c r="A31" s="7" t="s">
        <v>95</v>
      </c>
      <c r="B31" s="12"/>
      <c r="C31" s="12"/>
      <c r="D31" s="12"/>
      <c r="E31" s="16"/>
      <c r="F31" s="16"/>
      <c r="H31" s="12"/>
      <c r="I31" s="13"/>
      <c r="J31" s="70"/>
    </row>
    <row r="32" spans="1:14" x14ac:dyDescent="0.2">
      <c r="A32" s="247" t="s">
        <v>11</v>
      </c>
      <c r="B32" s="247"/>
      <c r="C32" s="247"/>
      <c r="D32" s="247">
        <v>25</v>
      </c>
      <c r="E32" s="170">
        <f>SUM(F29+1)</f>
        <v>478476</v>
      </c>
      <c r="F32" s="170">
        <f>SUM(E32+D32-1)</f>
        <v>478500</v>
      </c>
      <c r="G32" s="247">
        <v>5</v>
      </c>
      <c r="H32" s="247"/>
      <c r="I32" s="172" t="s">
        <v>153</v>
      </c>
      <c r="J32" s="248">
        <f>MOD(D32,25)</f>
        <v>0</v>
      </c>
    </row>
    <row r="33" spans="1:10" ht="15.75" thickBot="1" x14ac:dyDescent="0.25">
      <c r="A33" s="278" t="s">
        <v>12</v>
      </c>
      <c r="B33" s="278"/>
      <c r="C33" s="278"/>
      <c r="D33" s="278">
        <v>25</v>
      </c>
      <c r="E33" s="188">
        <f>SUM(F32+1)</f>
        <v>478501</v>
      </c>
      <c r="F33" s="188">
        <f>SUM(E33+D33-1)</f>
        <v>478525</v>
      </c>
      <c r="G33" s="278">
        <v>5</v>
      </c>
      <c r="H33" s="278"/>
      <c r="I33" s="190" t="s">
        <v>153</v>
      </c>
      <c r="J33" s="279">
        <f>MOD(D33,25)</f>
        <v>0</v>
      </c>
    </row>
    <row r="34" spans="1:10" ht="15.75" x14ac:dyDescent="0.25">
      <c r="A34" s="74" t="s">
        <v>73</v>
      </c>
      <c r="B34" s="68"/>
      <c r="C34" s="68"/>
      <c r="D34" s="336">
        <f>SUM(D17:D33)</f>
        <v>1800</v>
      </c>
      <c r="E34" s="68"/>
      <c r="F34" s="68"/>
      <c r="G34" s="74"/>
      <c r="H34" s="74"/>
      <c r="I34" s="76"/>
      <c r="J34" s="77"/>
    </row>
    <row r="35" spans="1:10" ht="16.5" thickBot="1" x14ac:dyDescent="0.3">
      <c r="A35" s="32"/>
      <c r="B35" s="17"/>
      <c r="C35" s="17"/>
      <c r="D35" s="28"/>
      <c r="E35" s="17"/>
      <c r="F35" s="17"/>
      <c r="G35" s="32"/>
      <c r="H35" s="32"/>
      <c r="I35" s="20"/>
      <c r="J35" s="70"/>
    </row>
    <row r="36" spans="1:10" ht="16.5" thickBot="1" x14ac:dyDescent="0.3">
      <c r="A36" s="83" t="s">
        <v>337</v>
      </c>
      <c r="B36" s="84"/>
      <c r="C36" s="84"/>
      <c r="D36" s="337">
        <f>D13+D34</f>
        <v>14600</v>
      </c>
      <c r="E36" s="84"/>
      <c r="F36" s="84"/>
      <c r="G36" s="85">
        <f>SUM(G5:G34)</f>
        <v>555</v>
      </c>
      <c r="H36" s="85">
        <f>SUM(H5:H34)</f>
        <v>200</v>
      </c>
      <c r="I36" s="86"/>
      <c r="J36" s="93">
        <f>SUM(J5:J34)</f>
        <v>0</v>
      </c>
    </row>
    <row r="37" spans="1:10" x14ac:dyDescent="0.2">
      <c r="A37" s="17"/>
      <c r="B37" s="17"/>
      <c r="C37" s="17"/>
      <c r="D37" s="12"/>
      <c r="E37" s="17"/>
      <c r="F37" s="17"/>
      <c r="G37" s="17"/>
      <c r="H37" s="17"/>
      <c r="I37" s="20"/>
      <c r="J37" s="17"/>
    </row>
    <row r="38" spans="1:10" x14ac:dyDescent="0.2">
      <c r="A38" s="17"/>
      <c r="B38" s="17"/>
      <c r="C38" s="17"/>
      <c r="D38" s="12"/>
      <c r="E38" s="17"/>
      <c r="F38" s="17"/>
      <c r="G38" s="17"/>
      <c r="H38" s="17"/>
      <c r="I38" s="20"/>
      <c r="J38" s="17"/>
    </row>
    <row r="39" spans="1:10" x14ac:dyDescent="0.2">
      <c r="A39" s="17" t="s">
        <v>140</v>
      </c>
      <c r="B39" s="17"/>
      <c r="C39" s="17"/>
      <c r="D39" s="24">
        <f>F33-E5+1</f>
        <v>14600</v>
      </c>
      <c r="E39" s="17"/>
      <c r="F39" s="17"/>
      <c r="G39" s="17"/>
      <c r="H39" s="17"/>
      <c r="I39" s="20"/>
      <c r="J39" s="17"/>
    </row>
  </sheetData>
  <sheetProtection sheet="1" selectLockedCells="1"/>
  <mergeCells count="2">
    <mergeCell ref="E3:F3"/>
    <mergeCell ref="H1:I1"/>
  </mergeCells>
  <phoneticPr fontId="0" type="noConversion"/>
  <conditionalFormatting sqref="D5:D12">
    <cfRule type="cellIs" dxfId="21" priority="1" operator="equal">
      <formula>0</formula>
    </cfRule>
  </conditionalFormatting>
  <conditionalFormatting sqref="D17:D19 D22 D25 D28:D29 D32:D33">
    <cfRule type="cellIs" dxfId="20" priority="3" operator="equal">
      <formula>0</formula>
    </cfRule>
  </conditionalFormatting>
  <conditionalFormatting sqref="G5:H12 G17:H19 G22:H22 G25:H25 G28:H29 G32:H33">
    <cfRule type="cellIs" dxfId="19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6"/>
  <sheetViews>
    <sheetView view="pageLayout" zoomScaleNormal="75" workbookViewId="0">
      <selection activeCell="G45" sqref="G45"/>
    </sheetView>
  </sheetViews>
  <sheetFormatPr defaultColWidth="9.140625" defaultRowHeight="15" x14ac:dyDescent="0.2"/>
  <cols>
    <col min="1" max="1" width="40.7109375" style="6" customWidth="1"/>
    <col min="2" max="2" width="11" style="6" customWidth="1"/>
    <col min="3" max="3" width="5.140625" style="6" hidden="1" customWidth="1"/>
    <col min="4" max="4" width="9.42578125" style="6" bestFit="1" customWidth="1"/>
    <col min="5" max="6" width="9.28515625" style="6" bestFit="1" customWidth="1"/>
    <col min="7" max="7" width="10.5703125" style="12" bestFit="1" customWidth="1"/>
    <col min="8" max="8" width="11.5703125" style="12" bestFit="1" customWidth="1"/>
    <col min="9" max="9" width="9.140625" style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Totals!A40</f>
        <v>846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68" t="s">
        <v>501</v>
      </c>
      <c r="B5" s="256">
        <v>1674</v>
      </c>
      <c r="C5" s="322">
        <f>SUM(B5*0.65)</f>
        <v>1088.1000000000001</v>
      </c>
      <c r="D5" s="329">
        <v>1400</v>
      </c>
      <c r="E5" s="170">
        <f>SUM('Dist 35'!F33,1)</f>
        <v>478526</v>
      </c>
      <c r="F5" s="170">
        <f t="shared" ref="F5:F44" si="0">SUM(E5+D5-1)</f>
        <v>479925</v>
      </c>
      <c r="G5" s="247">
        <v>25</v>
      </c>
      <c r="H5" s="247"/>
      <c r="I5" s="172" t="s">
        <v>152</v>
      </c>
      <c r="J5" s="248">
        <f>MOD(D5,25)</f>
        <v>0</v>
      </c>
    </row>
    <row r="6" spans="1:10" x14ac:dyDescent="0.2">
      <c r="A6" s="276" t="s">
        <v>502</v>
      </c>
      <c r="B6" s="255">
        <v>1586</v>
      </c>
      <c r="C6" s="322">
        <f t="shared" ref="C6:C44" si="1">SUM(B6*0.65)</f>
        <v>1030.9000000000001</v>
      </c>
      <c r="D6" s="330">
        <v>1300</v>
      </c>
      <c r="E6" s="173">
        <f>SUM(F5+1)</f>
        <v>479926</v>
      </c>
      <c r="F6" s="173">
        <f t="shared" si="0"/>
        <v>481225</v>
      </c>
      <c r="G6" s="253">
        <v>25</v>
      </c>
      <c r="H6" s="253"/>
      <c r="I6" s="175" t="s">
        <v>152</v>
      </c>
      <c r="J6" s="257">
        <f t="shared" ref="J6:J54" si="2">MOD(D6,25)</f>
        <v>0</v>
      </c>
    </row>
    <row r="7" spans="1:10" x14ac:dyDescent="0.2">
      <c r="A7" s="284" t="s">
        <v>503</v>
      </c>
      <c r="B7" s="256">
        <v>110</v>
      </c>
      <c r="C7" s="322">
        <f t="shared" si="1"/>
        <v>71.5</v>
      </c>
      <c r="D7" s="329">
        <v>100</v>
      </c>
      <c r="E7" s="170">
        <f t="shared" ref="E7:E44" si="3">SUM(F6+1)</f>
        <v>481226</v>
      </c>
      <c r="F7" s="170">
        <f t="shared" si="0"/>
        <v>481325</v>
      </c>
      <c r="G7" s="247">
        <v>25</v>
      </c>
      <c r="H7" s="247"/>
      <c r="I7" s="172" t="s">
        <v>152</v>
      </c>
      <c r="J7" s="248">
        <f t="shared" si="2"/>
        <v>0</v>
      </c>
    </row>
    <row r="8" spans="1:10" x14ac:dyDescent="0.2">
      <c r="A8" s="276" t="s">
        <v>504</v>
      </c>
      <c r="B8" s="255">
        <v>47</v>
      </c>
      <c r="C8" s="322">
        <f t="shared" si="1"/>
        <v>30.55</v>
      </c>
      <c r="D8" s="330">
        <v>50</v>
      </c>
      <c r="E8" s="173">
        <f t="shared" si="3"/>
        <v>481326</v>
      </c>
      <c r="F8" s="173">
        <f t="shared" si="0"/>
        <v>481375</v>
      </c>
      <c r="G8" s="253">
        <v>25</v>
      </c>
      <c r="H8" s="253"/>
      <c r="I8" s="175" t="s">
        <v>152</v>
      </c>
      <c r="J8" s="257">
        <f t="shared" si="2"/>
        <v>0</v>
      </c>
    </row>
    <row r="9" spans="1:10" x14ac:dyDescent="0.2">
      <c r="A9" s="268" t="s">
        <v>505</v>
      </c>
      <c r="B9" s="256">
        <v>109</v>
      </c>
      <c r="C9" s="322">
        <f t="shared" si="1"/>
        <v>70.850000000000009</v>
      </c>
      <c r="D9" s="329">
        <v>75</v>
      </c>
      <c r="E9" s="170">
        <f t="shared" si="3"/>
        <v>481376</v>
      </c>
      <c r="F9" s="170">
        <f t="shared" si="0"/>
        <v>481450</v>
      </c>
      <c r="G9" s="247">
        <v>25</v>
      </c>
      <c r="H9" s="247"/>
      <c r="I9" s="172" t="s">
        <v>152</v>
      </c>
      <c r="J9" s="248">
        <f t="shared" si="2"/>
        <v>0</v>
      </c>
    </row>
    <row r="10" spans="1:10" x14ac:dyDescent="0.2">
      <c r="A10" s="276" t="s">
        <v>506</v>
      </c>
      <c r="B10" s="255">
        <v>47</v>
      </c>
      <c r="C10" s="322">
        <f t="shared" si="1"/>
        <v>30.55</v>
      </c>
      <c r="D10" s="330">
        <v>50</v>
      </c>
      <c r="E10" s="173">
        <f t="shared" si="3"/>
        <v>481451</v>
      </c>
      <c r="F10" s="173">
        <f t="shared" si="0"/>
        <v>481500</v>
      </c>
      <c r="G10" s="253">
        <v>25</v>
      </c>
      <c r="H10" s="253"/>
      <c r="I10" s="175" t="s">
        <v>152</v>
      </c>
      <c r="J10" s="257">
        <f t="shared" si="2"/>
        <v>0</v>
      </c>
    </row>
    <row r="11" spans="1:10" x14ac:dyDescent="0.2">
      <c r="A11" s="268" t="s">
        <v>507</v>
      </c>
      <c r="B11" s="256">
        <v>73</v>
      </c>
      <c r="C11" s="322">
        <f t="shared" si="1"/>
        <v>47.45</v>
      </c>
      <c r="D11" s="329">
        <f t="shared" ref="D11:D42" si="4">MROUND(C11, 25)</f>
        <v>50</v>
      </c>
      <c r="E11" s="170">
        <f t="shared" si="3"/>
        <v>481501</v>
      </c>
      <c r="F11" s="170">
        <f t="shared" si="0"/>
        <v>481550</v>
      </c>
      <c r="G11" s="247">
        <v>25</v>
      </c>
      <c r="H11" s="247"/>
      <c r="I11" s="172" t="s">
        <v>152</v>
      </c>
      <c r="J11" s="248">
        <f t="shared" si="2"/>
        <v>0</v>
      </c>
    </row>
    <row r="12" spans="1:10" x14ac:dyDescent="0.2">
      <c r="A12" s="276" t="s">
        <v>508</v>
      </c>
      <c r="B12" s="255">
        <v>114</v>
      </c>
      <c r="C12" s="322">
        <f t="shared" si="1"/>
        <v>74.100000000000009</v>
      </c>
      <c r="D12" s="330">
        <v>100</v>
      </c>
      <c r="E12" s="173">
        <f t="shared" si="3"/>
        <v>481551</v>
      </c>
      <c r="F12" s="173">
        <f t="shared" si="0"/>
        <v>481650</v>
      </c>
      <c r="G12" s="253">
        <v>25</v>
      </c>
      <c r="H12" s="253"/>
      <c r="I12" s="175" t="s">
        <v>152</v>
      </c>
      <c r="J12" s="257">
        <f t="shared" si="2"/>
        <v>0</v>
      </c>
    </row>
    <row r="13" spans="1:10" x14ac:dyDescent="0.2">
      <c r="A13" s="268" t="s">
        <v>535</v>
      </c>
      <c r="B13" s="256">
        <v>197</v>
      </c>
      <c r="C13" s="322">
        <f t="shared" si="1"/>
        <v>128.05000000000001</v>
      </c>
      <c r="D13" s="329">
        <v>175</v>
      </c>
      <c r="E13" s="170">
        <f t="shared" si="3"/>
        <v>481651</v>
      </c>
      <c r="F13" s="170">
        <f t="shared" si="0"/>
        <v>481825</v>
      </c>
      <c r="G13" s="247">
        <v>25</v>
      </c>
      <c r="H13" s="247"/>
      <c r="I13" s="172" t="s">
        <v>152</v>
      </c>
      <c r="J13" s="248">
        <f t="shared" si="2"/>
        <v>0</v>
      </c>
    </row>
    <row r="14" spans="1:10" x14ac:dyDescent="0.2">
      <c r="A14" s="276" t="s">
        <v>509</v>
      </c>
      <c r="B14" s="255">
        <v>191</v>
      </c>
      <c r="C14" s="322">
        <f t="shared" si="1"/>
        <v>124.15</v>
      </c>
      <c r="D14" s="330">
        <f t="shared" si="4"/>
        <v>125</v>
      </c>
      <c r="E14" s="173">
        <f t="shared" si="3"/>
        <v>481826</v>
      </c>
      <c r="F14" s="173">
        <f t="shared" si="0"/>
        <v>481950</v>
      </c>
      <c r="G14" s="253">
        <v>25</v>
      </c>
      <c r="H14" s="253"/>
      <c r="I14" s="175" t="s">
        <v>152</v>
      </c>
      <c r="J14" s="257">
        <f t="shared" si="2"/>
        <v>0</v>
      </c>
    </row>
    <row r="15" spans="1:10" x14ac:dyDescent="0.2">
      <c r="A15" s="284" t="s">
        <v>536</v>
      </c>
      <c r="B15" s="256">
        <v>1090</v>
      </c>
      <c r="C15" s="322">
        <f t="shared" si="1"/>
        <v>708.5</v>
      </c>
      <c r="D15" s="329">
        <v>900</v>
      </c>
      <c r="E15" s="170">
        <f t="shared" si="3"/>
        <v>481951</v>
      </c>
      <c r="F15" s="170">
        <f t="shared" si="0"/>
        <v>482850</v>
      </c>
      <c r="G15" s="247">
        <v>25</v>
      </c>
      <c r="H15" s="247"/>
      <c r="I15" s="172" t="s">
        <v>152</v>
      </c>
      <c r="J15" s="248">
        <f t="shared" si="2"/>
        <v>0</v>
      </c>
    </row>
    <row r="16" spans="1:10" x14ac:dyDescent="0.2">
      <c r="A16" s="276" t="s">
        <v>510</v>
      </c>
      <c r="B16" s="255">
        <v>971</v>
      </c>
      <c r="C16" s="322">
        <f t="shared" si="1"/>
        <v>631.15</v>
      </c>
      <c r="D16" s="330">
        <v>825</v>
      </c>
      <c r="E16" s="177">
        <f t="shared" si="3"/>
        <v>482851</v>
      </c>
      <c r="F16" s="173">
        <f t="shared" si="0"/>
        <v>483675</v>
      </c>
      <c r="G16" s="253">
        <v>25</v>
      </c>
      <c r="H16" s="253"/>
      <c r="I16" s="175" t="s">
        <v>152</v>
      </c>
      <c r="J16" s="257">
        <f t="shared" si="2"/>
        <v>0</v>
      </c>
    </row>
    <row r="17" spans="1:10" x14ac:dyDescent="0.2">
      <c r="A17" s="268" t="s">
        <v>511</v>
      </c>
      <c r="B17" s="256">
        <v>3196</v>
      </c>
      <c r="C17" s="322">
        <f t="shared" si="1"/>
        <v>2077.4</v>
      </c>
      <c r="D17" s="329">
        <v>2600</v>
      </c>
      <c r="E17" s="170">
        <f t="shared" si="3"/>
        <v>483676</v>
      </c>
      <c r="F17" s="170">
        <f t="shared" si="0"/>
        <v>486275</v>
      </c>
      <c r="G17" s="247">
        <v>25</v>
      </c>
      <c r="H17" s="247"/>
      <c r="I17" s="172" t="s">
        <v>152</v>
      </c>
      <c r="J17" s="248">
        <f t="shared" si="2"/>
        <v>0</v>
      </c>
    </row>
    <row r="18" spans="1:10" x14ac:dyDescent="0.2">
      <c r="A18" s="276" t="s">
        <v>512</v>
      </c>
      <c r="B18" s="255">
        <v>109</v>
      </c>
      <c r="C18" s="322">
        <f t="shared" si="1"/>
        <v>70.850000000000009</v>
      </c>
      <c r="D18" s="330">
        <f t="shared" si="4"/>
        <v>75</v>
      </c>
      <c r="E18" s="177">
        <f t="shared" si="3"/>
        <v>486276</v>
      </c>
      <c r="F18" s="173">
        <f t="shared" si="0"/>
        <v>486350</v>
      </c>
      <c r="G18" s="253">
        <v>25</v>
      </c>
      <c r="H18" s="253"/>
      <c r="I18" s="175" t="s">
        <v>152</v>
      </c>
      <c r="J18" s="257">
        <f t="shared" si="2"/>
        <v>0</v>
      </c>
    </row>
    <row r="19" spans="1:10" x14ac:dyDescent="0.2">
      <c r="A19" s="268" t="s">
        <v>513</v>
      </c>
      <c r="B19" s="256">
        <v>212</v>
      </c>
      <c r="C19" s="322">
        <f t="shared" si="1"/>
        <v>137.80000000000001</v>
      </c>
      <c r="D19" s="329">
        <v>175</v>
      </c>
      <c r="E19" s="170">
        <f t="shared" si="3"/>
        <v>486351</v>
      </c>
      <c r="F19" s="170">
        <f t="shared" si="0"/>
        <v>486525</v>
      </c>
      <c r="G19" s="247">
        <v>25</v>
      </c>
      <c r="H19" s="247"/>
      <c r="I19" s="172" t="s">
        <v>152</v>
      </c>
      <c r="J19" s="248">
        <f t="shared" si="2"/>
        <v>0</v>
      </c>
    </row>
    <row r="20" spans="1:10" x14ac:dyDescent="0.2">
      <c r="A20" s="276" t="s">
        <v>514</v>
      </c>
      <c r="B20" s="255">
        <v>400</v>
      </c>
      <c r="C20" s="322">
        <f t="shared" si="1"/>
        <v>260</v>
      </c>
      <c r="D20" s="330">
        <v>375</v>
      </c>
      <c r="E20" s="177">
        <f t="shared" si="3"/>
        <v>486526</v>
      </c>
      <c r="F20" s="173">
        <f t="shared" si="0"/>
        <v>486900</v>
      </c>
      <c r="G20" s="253">
        <v>25</v>
      </c>
      <c r="H20" s="253"/>
      <c r="I20" s="175" t="s">
        <v>152</v>
      </c>
      <c r="J20" s="257">
        <f t="shared" si="2"/>
        <v>0</v>
      </c>
    </row>
    <row r="21" spans="1:10" x14ac:dyDescent="0.2">
      <c r="A21" s="268" t="s">
        <v>537</v>
      </c>
      <c r="B21" s="256">
        <v>298</v>
      </c>
      <c r="C21" s="322">
        <f t="shared" si="1"/>
        <v>193.70000000000002</v>
      </c>
      <c r="D21" s="329">
        <v>250</v>
      </c>
      <c r="E21" s="170">
        <f t="shared" si="3"/>
        <v>486901</v>
      </c>
      <c r="F21" s="170">
        <f t="shared" si="0"/>
        <v>487150</v>
      </c>
      <c r="G21" s="247">
        <v>25</v>
      </c>
      <c r="H21" s="247"/>
      <c r="I21" s="172" t="s">
        <v>152</v>
      </c>
      <c r="J21" s="248">
        <f t="shared" si="2"/>
        <v>0</v>
      </c>
    </row>
    <row r="22" spans="1:10" x14ac:dyDescent="0.2">
      <c r="A22" s="249" t="s">
        <v>515</v>
      </c>
      <c r="B22" s="255">
        <v>327</v>
      </c>
      <c r="C22" s="322">
        <f t="shared" si="1"/>
        <v>212.55</v>
      </c>
      <c r="D22" s="330">
        <v>250</v>
      </c>
      <c r="E22" s="177">
        <f t="shared" si="3"/>
        <v>487151</v>
      </c>
      <c r="F22" s="173">
        <f t="shared" si="0"/>
        <v>487400</v>
      </c>
      <c r="G22" s="253">
        <v>25</v>
      </c>
      <c r="H22" s="253"/>
      <c r="I22" s="175" t="s">
        <v>152</v>
      </c>
      <c r="J22" s="257">
        <f t="shared" si="2"/>
        <v>0</v>
      </c>
    </row>
    <row r="23" spans="1:10" x14ac:dyDescent="0.2">
      <c r="A23" s="268" t="s">
        <v>538</v>
      </c>
      <c r="B23" s="256">
        <v>519</v>
      </c>
      <c r="C23" s="322">
        <f t="shared" si="1"/>
        <v>337.35</v>
      </c>
      <c r="D23" s="329">
        <v>450</v>
      </c>
      <c r="E23" s="170">
        <f t="shared" si="3"/>
        <v>487401</v>
      </c>
      <c r="F23" s="170">
        <f t="shared" si="0"/>
        <v>487850</v>
      </c>
      <c r="G23" s="247">
        <v>25</v>
      </c>
      <c r="H23" s="247"/>
      <c r="I23" s="172" t="s">
        <v>152</v>
      </c>
      <c r="J23" s="248">
        <f t="shared" si="2"/>
        <v>0</v>
      </c>
    </row>
    <row r="24" spans="1:10" x14ac:dyDescent="0.2">
      <c r="A24" s="249" t="s">
        <v>516</v>
      </c>
      <c r="B24" s="255">
        <v>115</v>
      </c>
      <c r="C24" s="322">
        <f t="shared" si="1"/>
        <v>74.75</v>
      </c>
      <c r="D24" s="330">
        <v>100</v>
      </c>
      <c r="E24" s="177">
        <f t="shared" si="3"/>
        <v>487851</v>
      </c>
      <c r="F24" s="173">
        <f t="shared" si="0"/>
        <v>487950</v>
      </c>
      <c r="G24" s="253">
        <v>25</v>
      </c>
      <c r="H24" s="253"/>
      <c r="I24" s="175" t="s">
        <v>152</v>
      </c>
      <c r="J24" s="257">
        <f t="shared" si="2"/>
        <v>0</v>
      </c>
    </row>
    <row r="25" spans="1:10" x14ac:dyDescent="0.2">
      <c r="A25" s="284" t="s">
        <v>517</v>
      </c>
      <c r="B25" s="256">
        <v>114</v>
      </c>
      <c r="C25" s="322">
        <f t="shared" si="1"/>
        <v>74.100000000000009</v>
      </c>
      <c r="D25" s="329">
        <v>100</v>
      </c>
      <c r="E25" s="170">
        <f t="shared" si="3"/>
        <v>487951</v>
      </c>
      <c r="F25" s="170">
        <f t="shared" si="0"/>
        <v>488050</v>
      </c>
      <c r="G25" s="247">
        <v>25</v>
      </c>
      <c r="H25" s="247"/>
      <c r="I25" s="172" t="s">
        <v>152</v>
      </c>
      <c r="J25" s="248">
        <f t="shared" si="2"/>
        <v>0</v>
      </c>
    </row>
    <row r="26" spans="1:10" x14ac:dyDescent="0.2">
      <c r="A26" s="276" t="s">
        <v>518</v>
      </c>
      <c r="B26" s="255">
        <v>63</v>
      </c>
      <c r="C26" s="322">
        <f t="shared" si="1"/>
        <v>40.950000000000003</v>
      </c>
      <c r="D26" s="330">
        <f t="shared" si="4"/>
        <v>50</v>
      </c>
      <c r="E26" s="177">
        <f t="shared" si="3"/>
        <v>488051</v>
      </c>
      <c r="F26" s="173">
        <f t="shared" si="0"/>
        <v>488100</v>
      </c>
      <c r="G26" s="253">
        <v>25</v>
      </c>
      <c r="H26" s="253"/>
      <c r="I26" s="175" t="s">
        <v>152</v>
      </c>
      <c r="J26" s="257">
        <f t="shared" si="2"/>
        <v>0</v>
      </c>
    </row>
    <row r="27" spans="1:10" x14ac:dyDescent="0.2">
      <c r="A27" s="284" t="s">
        <v>519</v>
      </c>
      <c r="B27" s="256">
        <v>179</v>
      </c>
      <c r="C27" s="322">
        <f t="shared" si="1"/>
        <v>116.35000000000001</v>
      </c>
      <c r="D27" s="329">
        <v>150</v>
      </c>
      <c r="E27" s="170">
        <f t="shared" si="3"/>
        <v>488101</v>
      </c>
      <c r="F27" s="170">
        <f t="shared" si="0"/>
        <v>488250</v>
      </c>
      <c r="G27" s="247">
        <v>25</v>
      </c>
      <c r="H27" s="247"/>
      <c r="I27" s="172" t="s">
        <v>152</v>
      </c>
      <c r="J27" s="248">
        <f t="shared" si="2"/>
        <v>0</v>
      </c>
    </row>
    <row r="28" spans="1:10" x14ac:dyDescent="0.2">
      <c r="A28" s="249" t="s">
        <v>520</v>
      </c>
      <c r="B28" s="255">
        <v>106</v>
      </c>
      <c r="C28" s="322">
        <f t="shared" si="1"/>
        <v>68.900000000000006</v>
      </c>
      <c r="D28" s="330">
        <v>100</v>
      </c>
      <c r="E28" s="177">
        <f t="shared" si="3"/>
        <v>488251</v>
      </c>
      <c r="F28" s="173">
        <f t="shared" si="0"/>
        <v>488350</v>
      </c>
      <c r="G28" s="253">
        <v>25</v>
      </c>
      <c r="H28" s="253"/>
      <c r="I28" s="175" t="s">
        <v>152</v>
      </c>
      <c r="J28" s="257">
        <f t="shared" si="2"/>
        <v>0</v>
      </c>
    </row>
    <row r="29" spans="1:10" x14ac:dyDescent="0.2">
      <c r="A29" s="268" t="s">
        <v>539</v>
      </c>
      <c r="B29" s="256">
        <v>534</v>
      </c>
      <c r="C29" s="322">
        <f t="shared" si="1"/>
        <v>347.1</v>
      </c>
      <c r="D29" s="329">
        <v>450</v>
      </c>
      <c r="E29" s="170">
        <f t="shared" si="3"/>
        <v>488351</v>
      </c>
      <c r="F29" s="170">
        <f t="shared" si="0"/>
        <v>488800</v>
      </c>
      <c r="G29" s="247">
        <v>25</v>
      </c>
      <c r="H29" s="247"/>
      <c r="I29" s="172" t="s">
        <v>152</v>
      </c>
      <c r="J29" s="248">
        <f t="shared" si="2"/>
        <v>0</v>
      </c>
    </row>
    <row r="30" spans="1:10" x14ac:dyDescent="0.2">
      <c r="A30" s="276" t="s">
        <v>521</v>
      </c>
      <c r="B30" s="255">
        <v>69</v>
      </c>
      <c r="C30" s="322">
        <f t="shared" si="1"/>
        <v>44.85</v>
      </c>
      <c r="D30" s="330">
        <f t="shared" si="4"/>
        <v>50</v>
      </c>
      <c r="E30" s="177">
        <f t="shared" si="3"/>
        <v>488801</v>
      </c>
      <c r="F30" s="173">
        <f t="shared" si="0"/>
        <v>488850</v>
      </c>
      <c r="G30" s="253">
        <v>25</v>
      </c>
      <c r="H30" s="253"/>
      <c r="I30" s="175" t="s">
        <v>152</v>
      </c>
      <c r="J30" s="257">
        <f t="shared" si="2"/>
        <v>0</v>
      </c>
    </row>
    <row r="31" spans="1:10" x14ac:dyDescent="0.2">
      <c r="A31" s="284" t="s">
        <v>844</v>
      </c>
      <c r="B31" s="256">
        <v>120</v>
      </c>
      <c r="C31" s="322">
        <f t="shared" si="1"/>
        <v>78</v>
      </c>
      <c r="D31" s="329">
        <v>100</v>
      </c>
      <c r="E31" s="170">
        <f t="shared" si="3"/>
        <v>488851</v>
      </c>
      <c r="F31" s="170">
        <f t="shared" si="0"/>
        <v>488950</v>
      </c>
      <c r="G31" s="247">
        <v>25</v>
      </c>
      <c r="H31" s="247"/>
      <c r="I31" s="172" t="s">
        <v>152</v>
      </c>
      <c r="J31" s="248">
        <f t="shared" si="2"/>
        <v>0</v>
      </c>
    </row>
    <row r="32" spans="1:10" x14ac:dyDescent="0.2">
      <c r="A32" s="249" t="s">
        <v>522</v>
      </c>
      <c r="B32" s="255">
        <v>264</v>
      </c>
      <c r="C32" s="322">
        <f t="shared" si="1"/>
        <v>171.6</v>
      </c>
      <c r="D32" s="330">
        <v>225</v>
      </c>
      <c r="E32" s="177">
        <f t="shared" si="3"/>
        <v>488951</v>
      </c>
      <c r="F32" s="173">
        <f t="shared" si="0"/>
        <v>489175</v>
      </c>
      <c r="G32" s="253">
        <v>25</v>
      </c>
      <c r="H32" s="253"/>
      <c r="I32" s="175" t="s">
        <v>152</v>
      </c>
      <c r="J32" s="257">
        <f t="shared" si="2"/>
        <v>0</v>
      </c>
    </row>
    <row r="33" spans="1:10" x14ac:dyDescent="0.2">
      <c r="A33" s="268" t="s">
        <v>523</v>
      </c>
      <c r="B33" s="256">
        <v>90</v>
      </c>
      <c r="C33" s="322">
        <f t="shared" si="1"/>
        <v>58.5</v>
      </c>
      <c r="D33" s="329">
        <v>75</v>
      </c>
      <c r="E33" s="170">
        <f t="shared" si="3"/>
        <v>489176</v>
      </c>
      <c r="F33" s="170">
        <f t="shared" si="0"/>
        <v>489250</v>
      </c>
      <c r="G33" s="247">
        <v>25</v>
      </c>
      <c r="H33" s="247"/>
      <c r="I33" s="172" t="s">
        <v>152</v>
      </c>
      <c r="J33" s="248">
        <f t="shared" si="2"/>
        <v>0</v>
      </c>
    </row>
    <row r="34" spans="1:10" x14ac:dyDescent="0.2">
      <c r="A34" s="276" t="s">
        <v>524</v>
      </c>
      <c r="B34" s="255">
        <v>118</v>
      </c>
      <c r="C34" s="322">
        <f t="shared" si="1"/>
        <v>76.7</v>
      </c>
      <c r="D34" s="330">
        <v>100</v>
      </c>
      <c r="E34" s="177">
        <f t="shared" si="3"/>
        <v>489251</v>
      </c>
      <c r="F34" s="173">
        <f t="shared" si="0"/>
        <v>489350</v>
      </c>
      <c r="G34" s="253">
        <v>25</v>
      </c>
      <c r="H34" s="253"/>
      <c r="I34" s="175" t="s">
        <v>152</v>
      </c>
      <c r="J34" s="257">
        <f t="shared" si="2"/>
        <v>0</v>
      </c>
    </row>
    <row r="35" spans="1:10" x14ac:dyDescent="0.2">
      <c r="A35" s="268" t="s">
        <v>525</v>
      </c>
      <c r="B35" s="256">
        <v>567</v>
      </c>
      <c r="C35" s="322">
        <f t="shared" si="1"/>
        <v>368.55</v>
      </c>
      <c r="D35" s="329">
        <v>475</v>
      </c>
      <c r="E35" s="170">
        <f t="shared" si="3"/>
        <v>489351</v>
      </c>
      <c r="F35" s="170">
        <f t="shared" si="0"/>
        <v>489825</v>
      </c>
      <c r="G35" s="247">
        <v>25</v>
      </c>
      <c r="H35" s="247"/>
      <c r="I35" s="172" t="s">
        <v>152</v>
      </c>
      <c r="J35" s="248">
        <f t="shared" si="2"/>
        <v>0</v>
      </c>
    </row>
    <row r="36" spans="1:10" x14ac:dyDescent="0.2">
      <c r="A36" s="276" t="s">
        <v>526</v>
      </c>
      <c r="B36" s="255">
        <v>69</v>
      </c>
      <c r="C36" s="322">
        <f t="shared" si="1"/>
        <v>44.85</v>
      </c>
      <c r="D36" s="330">
        <f t="shared" si="4"/>
        <v>50</v>
      </c>
      <c r="E36" s="177">
        <f t="shared" si="3"/>
        <v>489826</v>
      </c>
      <c r="F36" s="173">
        <f t="shared" si="0"/>
        <v>489875</v>
      </c>
      <c r="G36" s="253">
        <v>25</v>
      </c>
      <c r="H36" s="253"/>
      <c r="I36" s="175" t="s">
        <v>152</v>
      </c>
      <c r="J36" s="257">
        <f t="shared" si="2"/>
        <v>0</v>
      </c>
    </row>
    <row r="37" spans="1:10" x14ac:dyDescent="0.2">
      <c r="A37" s="284" t="s">
        <v>527</v>
      </c>
      <c r="B37" s="256">
        <v>215</v>
      </c>
      <c r="C37" s="322">
        <f t="shared" si="1"/>
        <v>139.75</v>
      </c>
      <c r="D37" s="329">
        <v>175</v>
      </c>
      <c r="E37" s="170">
        <f t="shared" si="3"/>
        <v>489876</v>
      </c>
      <c r="F37" s="170">
        <f t="shared" si="0"/>
        <v>490050</v>
      </c>
      <c r="G37" s="247">
        <v>25</v>
      </c>
      <c r="H37" s="247"/>
      <c r="I37" s="172" t="s">
        <v>152</v>
      </c>
      <c r="J37" s="248">
        <f t="shared" si="2"/>
        <v>0</v>
      </c>
    </row>
    <row r="38" spans="1:10" x14ac:dyDescent="0.2">
      <c r="A38" s="249" t="s">
        <v>528</v>
      </c>
      <c r="B38" s="255">
        <v>173</v>
      </c>
      <c r="C38" s="322">
        <f t="shared" si="1"/>
        <v>112.45</v>
      </c>
      <c r="D38" s="330">
        <v>150</v>
      </c>
      <c r="E38" s="177">
        <f t="shared" si="3"/>
        <v>490051</v>
      </c>
      <c r="F38" s="173">
        <f t="shared" si="0"/>
        <v>490200</v>
      </c>
      <c r="G38" s="253">
        <v>25</v>
      </c>
      <c r="H38" s="253"/>
      <c r="I38" s="175" t="s">
        <v>152</v>
      </c>
      <c r="J38" s="257">
        <f t="shared" si="2"/>
        <v>0</v>
      </c>
    </row>
    <row r="39" spans="1:10" x14ac:dyDescent="0.2">
      <c r="A39" s="284" t="s">
        <v>529</v>
      </c>
      <c r="B39" s="256">
        <v>105</v>
      </c>
      <c r="C39" s="322">
        <f t="shared" si="1"/>
        <v>68.25</v>
      </c>
      <c r="D39" s="329">
        <f t="shared" si="4"/>
        <v>75</v>
      </c>
      <c r="E39" s="170">
        <f t="shared" si="3"/>
        <v>490201</v>
      </c>
      <c r="F39" s="170">
        <f t="shared" si="0"/>
        <v>490275</v>
      </c>
      <c r="G39" s="247">
        <v>25</v>
      </c>
      <c r="H39" s="247"/>
      <c r="I39" s="172" t="s">
        <v>152</v>
      </c>
      <c r="J39" s="248">
        <f t="shared" si="2"/>
        <v>0</v>
      </c>
    </row>
    <row r="40" spans="1:10" x14ac:dyDescent="0.2">
      <c r="A40" s="249" t="s">
        <v>530</v>
      </c>
      <c r="B40" s="255">
        <v>56</v>
      </c>
      <c r="C40" s="322">
        <f t="shared" si="1"/>
        <v>36.4</v>
      </c>
      <c r="D40" s="330">
        <v>50</v>
      </c>
      <c r="E40" s="177">
        <f t="shared" si="3"/>
        <v>490276</v>
      </c>
      <c r="F40" s="173">
        <f t="shared" si="0"/>
        <v>490325</v>
      </c>
      <c r="G40" s="253">
        <v>25</v>
      </c>
      <c r="H40" s="253"/>
      <c r="I40" s="175" t="s">
        <v>152</v>
      </c>
      <c r="J40" s="257">
        <f t="shared" si="2"/>
        <v>0</v>
      </c>
    </row>
    <row r="41" spans="1:10" x14ac:dyDescent="0.2">
      <c r="A41" s="268" t="s">
        <v>531</v>
      </c>
      <c r="B41" s="256">
        <v>155</v>
      </c>
      <c r="C41" s="322">
        <f t="shared" si="1"/>
        <v>100.75</v>
      </c>
      <c r="D41" s="329">
        <f t="shared" si="4"/>
        <v>100</v>
      </c>
      <c r="E41" s="170">
        <f t="shared" si="3"/>
        <v>490326</v>
      </c>
      <c r="F41" s="170">
        <f t="shared" si="0"/>
        <v>490425</v>
      </c>
      <c r="G41" s="247">
        <v>25</v>
      </c>
      <c r="H41" s="247"/>
      <c r="I41" s="172" t="s">
        <v>152</v>
      </c>
      <c r="J41" s="248">
        <f t="shared" si="2"/>
        <v>0</v>
      </c>
    </row>
    <row r="42" spans="1:10" x14ac:dyDescent="0.2">
      <c r="A42" s="276" t="s">
        <v>532</v>
      </c>
      <c r="B42" s="255">
        <v>70</v>
      </c>
      <c r="C42" s="322">
        <f t="shared" si="1"/>
        <v>45.5</v>
      </c>
      <c r="D42" s="330">
        <f t="shared" si="4"/>
        <v>50</v>
      </c>
      <c r="E42" s="177">
        <f t="shared" si="3"/>
        <v>490426</v>
      </c>
      <c r="F42" s="173">
        <f t="shared" si="0"/>
        <v>490475</v>
      </c>
      <c r="G42" s="253">
        <v>25</v>
      </c>
      <c r="H42" s="253"/>
      <c r="I42" s="175" t="s">
        <v>152</v>
      </c>
      <c r="J42" s="257">
        <f t="shared" si="2"/>
        <v>0</v>
      </c>
    </row>
    <row r="43" spans="1:10" x14ac:dyDescent="0.2">
      <c r="A43" s="268" t="s">
        <v>533</v>
      </c>
      <c r="B43" s="256">
        <v>1376</v>
      </c>
      <c r="C43" s="322">
        <f t="shared" si="1"/>
        <v>894.4</v>
      </c>
      <c r="D43" s="329">
        <v>1100</v>
      </c>
      <c r="E43" s="170">
        <f t="shared" si="3"/>
        <v>490476</v>
      </c>
      <c r="F43" s="170">
        <f t="shared" si="0"/>
        <v>491575</v>
      </c>
      <c r="G43" s="247">
        <v>25</v>
      </c>
      <c r="H43" s="247"/>
      <c r="I43" s="172" t="s">
        <v>152</v>
      </c>
      <c r="J43" s="248">
        <f t="shared" si="2"/>
        <v>0</v>
      </c>
    </row>
    <row r="44" spans="1:10" ht="15.75" thickBot="1" x14ac:dyDescent="0.25">
      <c r="A44" s="290" t="s">
        <v>534</v>
      </c>
      <c r="B44" s="280">
        <v>141</v>
      </c>
      <c r="C44" s="322">
        <f t="shared" si="1"/>
        <v>91.65</v>
      </c>
      <c r="D44" s="330">
        <v>125</v>
      </c>
      <c r="E44" s="185">
        <f t="shared" si="3"/>
        <v>491576</v>
      </c>
      <c r="F44" s="188">
        <f t="shared" si="0"/>
        <v>491700</v>
      </c>
      <c r="G44" s="278">
        <v>25</v>
      </c>
      <c r="H44" s="278"/>
      <c r="I44" s="190" t="s">
        <v>152</v>
      </c>
      <c r="J44" s="279">
        <f t="shared" si="2"/>
        <v>0</v>
      </c>
    </row>
    <row r="45" spans="1:10" ht="15.75" x14ac:dyDescent="0.25">
      <c r="A45" s="7" t="s">
        <v>38</v>
      </c>
      <c r="B45" s="31">
        <f>SUM(B5:B44)</f>
        <v>15969</v>
      </c>
      <c r="C45" s="31"/>
      <c r="D45" s="28">
        <f>SUM(D5:D44)</f>
        <v>13175</v>
      </c>
      <c r="E45" s="17"/>
      <c r="F45" s="17"/>
      <c r="G45" s="28">
        <f>SUM(G5:G44)</f>
        <v>1000</v>
      </c>
      <c r="H45" s="12">
        <f>SUM(H5:H44)</f>
        <v>0</v>
      </c>
      <c r="I45" s="13"/>
      <c r="J45" s="99"/>
    </row>
    <row r="46" spans="1:10" x14ac:dyDescent="0.2">
      <c r="A46" s="12"/>
      <c r="B46" s="12"/>
      <c r="C46" s="12"/>
      <c r="D46" s="12"/>
      <c r="E46" s="17"/>
      <c r="F46" s="17"/>
      <c r="I46" s="13"/>
      <c r="J46" s="99"/>
    </row>
    <row r="47" spans="1:10" ht="16.5" thickBot="1" x14ac:dyDescent="0.3">
      <c r="A47" s="29" t="s">
        <v>6</v>
      </c>
      <c r="B47" s="12"/>
      <c r="C47" s="12"/>
      <c r="D47" s="12"/>
      <c r="E47" s="17"/>
      <c r="F47" s="17"/>
      <c r="I47" s="13"/>
      <c r="J47" s="99"/>
    </row>
    <row r="48" spans="1:10" ht="15.75" x14ac:dyDescent="0.25">
      <c r="A48" s="7" t="s">
        <v>93</v>
      </c>
      <c r="B48" s="12"/>
      <c r="C48" s="12"/>
      <c r="D48" s="12"/>
      <c r="E48" s="17"/>
      <c r="F48" s="17"/>
      <c r="I48" s="13"/>
      <c r="J48" s="99"/>
    </row>
    <row r="49" spans="1:10" x14ac:dyDescent="0.2">
      <c r="A49" s="247" t="s">
        <v>8</v>
      </c>
      <c r="B49" s="247"/>
      <c r="C49" s="247"/>
      <c r="D49" s="247">
        <v>100</v>
      </c>
      <c r="E49" s="170">
        <f>SUM(F44+1)</f>
        <v>491701</v>
      </c>
      <c r="F49" s="170">
        <f>SUM(E49+D49-1)</f>
        <v>491800</v>
      </c>
      <c r="G49" s="247">
        <v>10</v>
      </c>
      <c r="H49" s="247"/>
      <c r="I49" s="172" t="s">
        <v>150</v>
      </c>
      <c r="J49" s="248">
        <f t="shared" si="2"/>
        <v>0</v>
      </c>
    </row>
    <row r="50" spans="1:10" x14ac:dyDescent="0.2">
      <c r="A50" s="253" t="s">
        <v>9</v>
      </c>
      <c r="B50" s="253"/>
      <c r="C50" s="253"/>
      <c r="D50" s="253">
        <v>25</v>
      </c>
      <c r="E50" s="173">
        <f t="shared" ref="E50:E51" si="5">SUM(F49+1)</f>
        <v>491801</v>
      </c>
      <c r="F50" s="173">
        <f t="shared" ref="F50:F54" si="6">SUM(E50+D50-1)</f>
        <v>491825</v>
      </c>
      <c r="G50" s="253">
        <v>5</v>
      </c>
      <c r="H50" s="253"/>
      <c r="I50" s="175" t="s">
        <v>150</v>
      </c>
      <c r="J50" s="257">
        <f t="shared" si="2"/>
        <v>0</v>
      </c>
    </row>
    <row r="51" spans="1:10" x14ac:dyDescent="0.2">
      <c r="A51" s="247" t="s">
        <v>284</v>
      </c>
      <c r="B51" s="247"/>
      <c r="C51" s="247"/>
      <c r="D51" s="247">
        <v>50</v>
      </c>
      <c r="E51" s="170">
        <f t="shared" si="5"/>
        <v>491826</v>
      </c>
      <c r="F51" s="170">
        <f t="shared" si="6"/>
        <v>491875</v>
      </c>
      <c r="G51" s="247">
        <v>5</v>
      </c>
      <c r="H51" s="247"/>
      <c r="I51" s="172" t="s">
        <v>150</v>
      </c>
      <c r="J51" s="248">
        <f t="shared" si="2"/>
        <v>0</v>
      </c>
    </row>
    <row r="52" spans="1:10" x14ac:dyDescent="0.2">
      <c r="A52" s="12"/>
      <c r="B52" s="12"/>
      <c r="C52" s="12"/>
      <c r="D52" s="12"/>
      <c r="E52" s="16"/>
      <c r="F52" s="16"/>
      <c r="I52" s="13"/>
      <c r="J52" s="69"/>
    </row>
    <row r="53" spans="1:10" ht="15.75" x14ac:dyDescent="0.25">
      <c r="A53" s="7" t="s">
        <v>444</v>
      </c>
      <c r="B53" s="12"/>
      <c r="C53" s="12"/>
      <c r="D53" s="12"/>
      <c r="E53" s="16"/>
      <c r="F53" s="16"/>
      <c r="I53" s="13"/>
      <c r="J53" s="69"/>
    </row>
    <row r="54" spans="1:10" x14ac:dyDescent="0.2">
      <c r="A54" s="247" t="s">
        <v>442</v>
      </c>
      <c r="B54" s="247"/>
      <c r="C54" s="247"/>
      <c r="D54" s="247">
        <v>25</v>
      </c>
      <c r="E54" s="170">
        <f>SUM(F51+1)</f>
        <v>491876</v>
      </c>
      <c r="F54" s="170">
        <f t="shared" si="6"/>
        <v>491900</v>
      </c>
      <c r="G54" s="247">
        <v>5</v>
      </c>
      <c r="H54" s="247"/>
      <c r="I54" s="172" t="s">
        <v>443</v>
      </c>
      <c r="J54" s="248">
        <f t="shared" si="2"/>
        <v>0</v>
      </c>
    </row>
    <row r="55" spans="1:10" x14ac:dyDescent="0.2">
      <c r="A55" s="12"/>
      <c r="B55" s="12"/>
      <c r="C55" s="12"/>
      <c r="D55" s="12"/>
      <c r="E55" s="16"/>
      <c r="F55" s="16"/>
      <c r="I55" s="13"/>
      <c r="J55" s="69"/>
    </row>
    <row r="56" spans="1:10" ht="15.75" x14ac:dyDescent="0.25">
      <c r="A56" s="7" t="s">
        <v>94</v>
      </c>
      <c r="B56" s="12"/>
      <c r="C56" s="12"/>
      <c r="D56" s="12"/>
      <c r="E56" s="16"/>
      <c r="F56" s="16"/>
      <c r="I56" s="13"/>
      <c r="J56" s="69"/>
    </row>
    <row r="57" spans="1:10" x14ac:dyDescent="0.2">
      <c r="A57" s="247" t="s">
        <v>10</v>
      </c>
      <c r="B57" s="247"/>
      <c r="C57" s="247"/>
      <c r="D57" s="247">
        <v>1000</v>
      </c>
      <c r="E57" s="170">
        <f>SUM(F54+1)</f>
        <v>491901</v>
      </c>
      <c r="F57" s="170">
        <f t="shared" ref="F57:F100" si="7">SUM(E57+D57-1)</f>
        <v>492900</v>
      </c>
      <c r="G57" s="247">
        <v>100</v>
      </c>
      <c r="H57" s="247">
        <v>200</v>
      </c>
      <c r="I57" s="172" t="s">
        <v>152</v>
      </c>
      <c r="J57" s="248">
        <f>MOD(D57,25)</f>
        <v>0</v>
      </c>
    </row>
    <row r="58" spans="1:10" x14ac:dyDescent="0.2">
      <c r="A58" s="252" t="s">
        <v>682</v>
      </c>
      <c r="B58" s="252"/>
      <c r="C58" s="252"/>
      <c r="D58" s="252">
        <v>25</v>
      </c>
      <c r="E58" s="177">
        <f>SUM(F57+1)</f>
        <v>492901</v>
      </c>
      <c r="F58" s="177">
        <f t="shared" si="7"/>
        <v>492925</v>
      </c>
      <c r="G58" s="252">
        <v>5</v>
      </c>
      <c r="H58" s="252"/>
      <c r="I58" s="179" t="s">
        <v>152</v>
      </c>
      <c r="J58" s="254">
        <f t="shared" ref="J58:J92" si="8">MOD(D58,25)</f>
        <v>0</v>
      </c>
    </row>
    <row r="59" spans="1:10" x14ac:dyDescent="0.2">
      <c r="A59" s="247" t="s">
        <v>683</v>
      </c>
      <c r="B59" s="247"/>
      <c r="C59" s="247"/>
      <c r="D59" s="247">
        <v>25</v>
      </c>
      <c r="E59" s="170">
        <f t="shared" ref="E59:E92" si="9">SUM(F58+1)</f>
        <v>492926</v>
      </c>
      <c r="F59" s="170">
        <f t="shared" si="7"/>
        <v>492950</v>
      </c>
      <c r="G59" s="247">
        <v>5</v>
      </c>
      <c r="H59" s="247"/>
      <c r="I59" s="172" t="s">
        <v>152</v>
      </c>
      <c r="J59" s="248">
        <f t="shared" si="8"/>
        <v>0</v>
      </c>
    </row>
    <row r="60" spans="1:10" x14ac:dyDescent="0.2">
      <c r="A60" s="252" t="s">
        <v>672</v>
      </c>
      <c r="B60" s="252"/>
      <c r="C60" s="252"/>
      <c r="D60" s="252">
        <v>25</v>
      </c>
      <c r="E60" s="177">
        <f t="shared" si="9"/>
        <v>492951</v>
      </c>
      <c r="F60" s="177">
        <f t="shared" si="7"/>
        <v>492975</v>
      </c>
      <c r="G60" s="252">
        <v>5</v>
      </c>
      <c r="H60" s="252"/>
      <c r="I60" s="179" t="s">
        <v>152</v>
      </c>
      <c r="J60" s="254">
        <f t="shared" si="8"/>
        <v>0</v>
      </c>
    </row>
    <row r="61" spans="1:10" x14ac:dyDescent="0.2">
      <c r="A61" s="247" t="s">
        <v>665</v>
      </c>
      <c r="B61" s="247"/>
      <c r="C61" s="247"/>
      <c r="D61" s="247">
        <v>25</v>
      </c>
      <c r="E61" s="170">
        <f t="shared" si="9"/>
        <v>492976</v>
      </c>
      <c r="F61" s="170">
        <f t="shared" si="7"/>
        <v>493000</v>
      </c>
      <c r="G61" s="247">
        <v>5</v>
      </c>
      <c r="H61" s="247"/>
      <c r="I61" s="172" t="s">
        <v>152</v>
      </c>
      <c r="J61" s="248">
        <f t="shared" si="8"/>
        <v>0</v>
      </c>
    </row>
    <row r="62" spans="1:10" x14ac:dyDescent="0.2">
      <c r="A62" s="252" t="s">
        <v>684</v>
      </c>
      <c r="B62" s="252"/>
      <c r="C62" s="252"/>
      <c r="D62" s="252">
        <v>25</v>
      </c>
      <c r="E62" s="177">
        <f t="shared" si="9"/>
        <v>493001</v>
      </c>
      <c r="F62" s="177">
        <f t="shared" si="7"/>
        <v>493025</v>
      </c>
      <c r="G62" s="252">
        <v>5</v>
      </c>
      <c r="H62" s="252"/>
      <c r="I62" s="179" t="s">
        <v>152</v>
      </c>
      <c r="J62" s="254">
        <f t="shared" si="8"/>
        <v>0</v>
      </c>
    </row>
    <row r="63" spans="1:10" x14ac:dyDescent="0.2">
      <c r="A63" s="247" t="s">
        <v>676</v>
      </c>
      <c r="B63" s="247"/>
      <c r="C63" s="247"/>
      <c r="D63" s="247">
        <v>25</v>
      </c>
      <c r="E63" s="170">
        <f t="shared" si="9"/>
        <v>493026</v>
      </c>
      <c r="F63" s="170">
        <f t="shared" si="7"/>
        <v>493050</v>
      </c>
      <c r="G63" s="247">
        <v>5</v>
      </c>
      <c r="H63" s="247"/>
      <c r="I63" s="172" t="s">
        <v>152</v>
      </c>
      <c r="J63" s="248">
        <f t="shared" si="8"/>
        <v>0</v>
      </c>
    </row>
    <row r="64" spans="1:10" x14ac:dyDescent="0.2">
      <c r="A64" s="252" t="s">
        <v>680</v>
      </c>
      <c r="B64" s="252"/>
      <c r="C64" s="252"/>
      <c r="D64" s="252">
        <v>25</v>
      </c>
      <c r="E64" s="177">
        <f t="shared" si="9"/>
        <v>493051</v>
      </c>
      <c r="F64" s="177">
        <f t="shared" si="7"/>
        <v>493075</v>
      </c>
      <c r="G64" s="252">
        <v>5</v>
      </c>
      <c r="H64" s="252"/>
      <c r="I64" s="179" t="s">
        <v>152</v>
      </c>
      <c r="J64" s="254">
        <f t="shared" si="8"/>
        <v>0</v>
      </c>
    </row>
    <row r="65" spans="1:10" x14ac:dyDescent="0.2">
      <c r="A65" s="247" t="s">
        <v>671</v>
      </c>
      <c r="B65" s="247"/>
      <c r="C65" s="247"/>
      <c r="D65" s="247">
        <v>25</v>
      </c>
      <c r="E65" s="170">
        <f t="shared" si="9"/>
        <v>493076</v>
      </c>
      <c r="F65" s="170">
        <f t="shared" si="7"/>
        <v>493100</v>
      </c>
      <c r="G65" s="247">
        <v>5</v>
      </c>
      <c r="H65" s="247"/>
      <c r="I65" s="172" t="s">
        <v>152</v>
      </c>
      <c r="J65" s="248">
        <f t="shared" si="8"/>
        <v>0</v>
      </c>
    </row>
    <row r="66" spans="1:10" x14ac:dyDescent="0.2">
      <c r="A66" s="252" t="s">
        <v>673</v>
      </c>
      <c r="B66" s="252"/>
      <c r="C66" s="252"/>
      <c r="D66" s="252">
        <v>25</v>
      </c>
      <c r="E66" s="177">
        <f t="shared" si="9"/>
        <v>493101</v>
      </c>
      <c r="F66" s="177">
        <f t="shared" si="7"/>
        <v>493125</v>
      </c>
      <c r="G66" s="252">
        <v>5</v>
      </c>
      <c r="H66" s="252"/>
      <c r="I66" s="179" t="s">
        <v>152</v>
      </c>
      <c r="J66" s="254">
        <f t="shared" si="8"/>
        <v>0</v>
      </c>
    </row>
    <row r="67" spans="1:10" x14ac:dyDescent="0.2">
      <c r="A67" s="247" t="s">
        <v>685</v>
      </c>
      <c r="B67" s="247"/>
      <c r="C67" s="247"/>
      <c r="D67" s="247">
        <v>25</v>
      </c>
      <c r="E67" s="170">
        <f t="shared" si="9"/>
        <v>493126</v>
      </c>
      <c r="F67" s="170">
        <f t="shared" si="7"/>
        <v>493150</v>
      </c>
      <c r="G67" s="247">
        <v>5</v>
      </c>
      <c r="H67" s="247"/>
      <c r="I67" s="172" t="s">
        <v>152</v>
      </c>
      <c r="J67" s="248">
        <f t="shared" si="8"/>
        <v>0</v>
      </c>
    </row>
    <row r="68" spans="1:10" x14ac:dyDescent="0.2">
      <c r="A68" s="252" t="s">
        <v>668</v>
      </c>
      <c r="B68" s="252"/>
      <c r="C68" s="252"/>
      <c r="D68" s="252">
        <v>50</v>
      </c>
      <c r="E68" s="177">
        <f t="shared" si="9"/>
        <v>493151</v>
      </c>
      <c r="F68" s="177">
        <f t="shared" si="7"/>
        <v>493200</v>
      </c>
      <c r="G68" s="252">
        <v>5</v>
      </c>
      <c r="H68" s="252"/>
      <c r="I68" s="179" t="s">
        <v>152</v>
      </c>
      <c r="J68" s="254">
        <f t="shared" si="8"/>
        <v>0</v>
      </c>
    </row>
    <row r="69" spans="1:10" x14ac:dyDescent="0.2">
      <c r="A69" s="247" t="s">
        <v>686</v>
      </c>
      <c r="B69" s="247"/>
      <c r="C69" s="247"/>
      <c r="D69" s="247">
        <v>200</v>
      </c>
      <c r="E69" s="170">
        <f t="shared" si="9"/>
        <v>493201</v>
      </c>
      <c r="F69" s="170">
        <f t="shared" si="7"/>
        <v>493400</v>
      </c>
      <c r="G69" s="247">
        <v>5</v>
      </c>
      <c r="H69" s="247"/>
      <c r="I69" s="172" t="s">
        <v>152</v>
      </c>
      <c r="J69" s="248">
        <f t="shared" si="8"/>
        <v>0</v>
      </c>
    </row>
    <row r="70" spans="1:10" x14ac:dyDescent="0.2">
      <c r="A70" s="252" t="s">
        <v>675</v>
      </c>
      <c r="B70" s="252"/>
      <c r="C70" s="252"/>
      <c r="D70" s="252">
        <v>50</v>
      </c>
      <c r="E70" s="177">
        <f t="shared" si="9"/>
        <v>493401</v>
      </c>
      <c r="F70" s="177">
        <f t="shared" si="7"/>
        <v>493450</v>
      </c>
      <c r="G70" s="252">
        <v>5</v>
      </c>
      <c r="H70" s="252"/>
      <c r="I70" s="179" t="s">
        <v>152</v>
      </c>
      <c r="J70" s="254">
        <f t="shared" si="8"/>
        <v>0</v>
      </c>
    </row>
    <row r="71" spans="1:10" x14ac:dyDescent="0.2">
      <c r="A71" s="247" t="s">
        <v>669</v>
      </c>
      <c r="B71" s="247"/>
      <c r="C71" s="247"/>
      <c r="D71" s="247">
        <v>50</v>
      </c>
      <c r="E71" s="170">
        <f t="shared" si="9"/>
        <v>493451</v>
      </c>
      <c r="F71" s="170">
        <f t="shared" si="7"/>
        <v>493500</v>
      </c>
      <c r="G71" s="247">
        <v>5</v>
      </c>
      <c r="H71" s="247"/>
      <c r="I71" s="172" t="s">
        <v>152</v>
      </c>
      <c r="J71" s="248">
        <f t="shared" si="8"/>
        <v>0</v>
      </c>
    </row>
    <row r="72" spans="1:10" x14ac:dyDescent="0.2">
      <c r="A72" s="252" t="s">
        <v>687</v>
      </c>
      <c r="B72" s="252"/>
      <c r="C72" s="252"/>
      <c r="D72" s="252">
        <v>50</v>
      </c>
      <c r="E72" s="177">
        <f t="shared" si="9"/>
        <v>493501</v>
      </c>
      <c r="F72" s="177">
        <f t="shared" si="7"/>
        <v>493550</v>
      </c>
      <c r="G72" s="252">
        <v>5</v>
      </c>
      <c r="H72" s="252"/>
      <c r="I72" s="179" t="s">
        <v>152</v>
      </c>
      <c r="J72" s="254">
        <f t="shared" si="8"/>
        <v>0</v>
      </c>
    </row>
    <row r="73" spans="1:10" x14ac:dyDescent="0.2">
      <c r="A73" s="247" t="s">
        <v>681</v>
      </c>
      <c r="B73" s="247"/>
      <c r="C73" s="247"/>
      <c r="D73" s="247">
        <v>50</v>
      </c>
      <c r="E73" s="170">
        <f t="shared" si="9"/>
        <v>493551</v>
      </c>
      <c r="F73" s="170">
        <f t="shared" si="7"/>
        <v>493600</v>
      </c>
      <c r="G73" s="247">
        <v>5</v>
      </c>
      <c r="H73" s="247"/>
      <c r="I73" s="172" t="s">
        <v>152</v>
      </c>
      <c r="J73" s="248">
        <f t="shared" si="8"/>
        <v>0</v>
      </c>
    </row>
    <row r="74" spans="1:10" x14ac:dyDescent="0.2">
      <c r="A74" s="252" t="s">
        <v>688</v>
      </c>
      <c r="B74" s="252"/>
      <c r="C74" s="252"/>
      <c r="D74" s="252">
        <v>25</v>
      </c>
      <c r="E74" s="177">
        <f t="shared" si="9"/>
        <v>493601</v>
      </c>
      <c r="F74" s="177">
        <f t="shared" si="7"/>
        <v>493625</v>
      </c>
      <c r="G74" s="252">
        <v>5</v>
      </c>
      <c r="H74" s="252"/>
      <c r="I74" s="179" t="s">
        <v>152</v>
      </c>
      <c r="J74" s="254">
        <f t="shared" si="8"/>
        <v>0</v>
      </c>
    </row>
    <row r="75" spans="1:10" x14ac:dyDescent="0.2">
      <c r="A75" s="247" t="s">
        <v>670</v>
      </c>
      <c r="B75" s="247"/>
      <c r="C75" s="247"/>
      <c r="D75" s="247">
        <v>25</v>
      </c>
      <c r="E75" s="170">
        <f t="shared" si="9"/>
        <v>493626</v>
      </c>
      <c r="F75" s="170">
        <f t="shared" si="7"/>
        <v>493650</v>
      </c>
      <c r="G75" s="247">
        <v>5</v>
      </c>
      <c r="H75" s="247"/>
      <c r="I75" s="172" t="s">
        <v>152</v>
      </c>
      <c r="J75" s="248">
        <f t="shared" si="8"/>
        <v>0</v>
      </c>
    </row>
    <row r="76" spans="1:10" x14ac:dyDescent="0.2">
      <c r="A76" s="252" t="s">
        <v>689</v>
      </c>
      <c r="B76" s="252"/>
      <c r="C76" s="252"/>
      <c r="D76" s="252">
        <v>25</v>
      </c>
      <c r="E76" s="177">
        <f t="shared" si="9"/>
        <v>493651</v>
      </c>
      <c r="F76" s="177">
        <f t="shared" si="7"/>
        <v>493675</v>
      </c>
      <c r="G76" s="252">
        <v>5</v>
      </c>
      <c r="H76" s="252"/>
      <c r="I76" s="179" t="s">
        <v>152</v>
      </c>
      <c r="J76" s="254">
        <f t="shared" si="8"/>
        <v>0</v>
      </c>
    </row>
    <row r="77" spans="1:10" x14ac:dyDescent="0.2">
      <c r="A77" s="247" t="s">
        <v>699</v>
      </c>
      <c r="B77" s="247"/>
      <c r="C77" s="247"/>
      <c r="D77" s="247">
        <v>25</v>
      </c>
      <c r="E77" s="170">
        <f t="shared" si="9"/>
        <v>493676</v>
      </c>
      <c r="F77" s="170">
        <f t="shared" si="7"/>
        <v>493700</v>
      </c>
      <c r="G77" s="247">
        <v>5</v>
      </c>
      <c r="H77" s="247"/>
      <c r="I77" s="172" t="s">
        <v>152</v>
      </c>
      <c r="J77" s="248">
        <f t="shared" si="8"/>
        <v>0</v>
      </c>
    </row>
    <row r="78" spans="1:10" x14ac:dyDescent="0.2">
      <c r="A78" s="252" t="s">
        <v>690</v>
      </c>
      <c r="B78" s="252"/>
      <c r="C78" s="252"/>
      <c r="D78" s="252">
        <v>25</v>
      </c>
      <c r="E78" s="177">
        <f t="shared" si="9"/>
        <v>493701</v>
      </c>
      <c r="F78" s="177">
        <f t="shared" si="7"/>
        <v>493725</v>
      </c>
      <c r="G78" s="252">
        <v>5</v>
      </c>
      <c r="H78" s="252"/>
      <c r="I78" s="179" t="s">
        <v>152</v>
      </c>
      <c r="J78" s="254">
        <f t="shared" si="8"/>
        <v>0</v>
      </c>
    </row>
    <row r="79" spans="1:10" x14ac:dyDescent="0.2">
      <c r="A79" s="247" t="s">
        <v>691</v>
      </c>
      <c r="B79" s="247"/>
      <c r="C79" s="247"/>
      <c r="D79" s="247">
        <v>25</v>
      </c>
      <c r="E79" s="170">
        <f t="shared" si="9"/>
        <v>493726</v>
      </c>
      <c r="F79" s="170">
        <f t="shared" si="7"/>
        <v>493750</v>
      </c>
      <c r="G79" s="247">
        <v>5</v>
      </c>
      <c r="H79" s="247"/>
      <c r="I79" s="172" t="s">
        <v>152</v>
      </c>
      <c r="J79" s="248">
        <f t="shared" si="8"/>
        <v>0</v>
      </c>
    </row>
    <row r="80" spans="1:10" x14ac:dyDescent="0.2">
      <c r="A80" s="252" t="s">
        <v>692</v>
      </c>
      <c r="B80" s="252"/>
      <c r="C80" s="252"/>
      <c r="D80" s="252">
        <v>25</v>
      </c>
      <c r="E80" s="177">
        <f t="shared" si="9"/>
        <v>493751</v>
      </c>
      <c r="F80" s="177">
        <f t="shared" si="7"/>
        <v>493775</v>
      </c>
      <c r="G80" s="252">
        <v>5</v>
      </c>
      <c r="H80" s="252"/>
      <c r="I80" s="179" t="s">
        <v>152</v>
      </c>
      <c r="J80" s="254">
        <f t="shared" si="8"/>
        <v>0</v>
      </c>
    </row>
    <row r="81" spans="1:10" x14ac:dyDescent="0.2">
      <c r="A81" s="247" t="s">
        <v>693</v>
      </c>
      <c r="B81" s="247"/>
      <c r="C81" s="247"/>
      <c r="D81" s="247">
        <v>25</v>
      </c>
      <c r="E81" s="170">
        <f t="shared" si="9"/>
        <v>493776</v>
      </c>
      <c r="F81" s="170">
        <f t="shared" si="7"/>
        <v>493800</v>
      </c>
      <c r="G81" s="247">
        <v>5</v>
      </c>
      <c r="H81" s="247"/>
      <c r="I81" s="172" t="s">
        <v>152</v>
      </c>
      <c r="J81" s="248">
        <f t="shared" si="8"/>
        <v>0</v>
      </c>
    </row>
    <row r="82" spans="1:10" x14ac:dyDescent="0.2">
      <c r="A82" s="252" t="s">
        <v>677</v>
      </c>
      <c r="B82" s="252"/>
      <c r="C82" s="252"/>
      <c r="D82" s="252">
        <v>25</v>
      </c>
      <c r="E82" s="177">
        <f t="shared" si="9"/>
        <v>493801</v>
      </c>
      <c r="F82" s="177">
        <f t="shared" si="7"/>
        <v>493825</v>
      </c>
      <c r="G82" s="252">
        <v>5</v>
      </c>
      <c r="H82" s="252"/>
      <c r="I82" s="179" t="s">
        <v>152</v>
      </c>
      <c r="J82" s="254">
        <f t="shared" si="8"/>
        <v>0</v>
      </c>
    </row>
    <row r="83" spans="1:10" x14ac:dyDescent="0.2">
      <c r="A83" s="247" t="s">
        <v>694</v>
      </c>
      <c r="B83" s="247"/>
      <c r="C83" s="247"/>
      <c r="D83" s="247">
        <v>25</v>
      </c>
      <c r="E83" s="170">
        <f t="shared" si="9"/>
        <v>493826</v>
      </c>
      <c r="F83" s="170">
        <f t="shared" si="7"/>
        <v>493850</v>
      </c>
      <c r="G83" s="247">
        <v>5</v>
      </c>
      <c r="H83" s="247"/>
      <c r="I83" s="172" t="s">
        <v>152</v>
      </c>
      <c r="J83" s="248">
        <f t="shared" si="8"/>
        <v>0</v>
      </c>
    </row>
    <row r="84" spans="1:10" x14ac:dyDescent="0.2">
      <c r="A84" s="252" t="s">
        <v>666</v>
      </c>
      <c r="B84" s="252"/>
      <c r="C84" s="252"/>
      <c r="D84" s="252">
        <v>25</v>
      </c>
      <c r="E84" s="177">
        <f t="shared" si="9"/>
        <v>493851</v>
      </c>
      <c r="F84" s="177">
        <f t="shared" si="7"/>
        <v>493875</v>
      </c>
      <c r="G84" s="252">
        <v>5</v>
      </c>
      <c r="H84" s="252"/>
      <c r="I84" s="179" t="s">
        <v>152</v>
      </c>
      <c r="J84" s="254">
        <f t="shared" si="8"/>
        <v>0</v>
      </c>
    </row>
    <row r="85" spans="1:10" x14ac:dyDescent="0.2">
      <c r="A85" s="247" t="s">
        <v>679</v>
      </c>
      <c r="B85" s="247"/>
      <c r="C85" s="247"/>
      <c r="D85" s="247">
        <v>25</v>
      </c>
      <c r="E85" s="170">
        <f t="shared" si="9"/>
        <v>493876</v>
      </c>
      <c r="F85" s="170">
        <f t="shared" si="7"/>
        <v>493900</v>
      </c>
      <c r="G85" s="247">
        <v>5</v>
      </c>
      <c r="H85" s="247"/>
      <c r="I85" s="172" t="s">
        <v>152</v>
      </c>
      <c r="J85" s="248">
        <f t="shared" si="8"/>
        <v>0</v>
      </c>
    </row>
    <row r="86" spans="1:10" x14ac:dyDescent="0.2">
      <c r="A86" s="252" t="s">
        <v>695</v>
      </c>
      <c r="B86" s="252"/>
      <c r="C86" s="252"/>
      <c r="D86" s="252">
        <v>25</v>
      </c>
      <c r="E86" s="177">
        <f t="shared" si="9"/>
        <v>493901</v>
      </c>
      <c r="F86" s="177">
        <f t="shared" si="7"/>
        <v>493925</v>
      </c>
      <c r="G86" s="252">
        <v>5</v>
      </c>
      <c r="H86" s="252"/>
      <c r="I86" s="179" t="s">
        <v>152</v>
      </c>
      <c r="J86" s="254">
        <f t="shared" si="8"/>
        <v>0</v>
      </c>
    </row>
    <row r="87" spans="1:10" x14ac:dyDescent="0.2">
      <c r="A87" s="247" t="s">
        <v>696</v>
      </c>
      <c r="B87" s="247"/>
      <c r="C87" s="247"/>
      <c r="D87" s="247">
        <v>25</v>
      </c>
      <c r="E87" s="170">
        <f t="shared" si="9"/>
        <v>493926</v>
      </c>
      <c r="F87" s="170">
        <f t="shared" si="7"/>
        <v>493950</v>
      </c>
      <c r="G87" s="247">
        <v>5</v>
      </c>
      <c r="H87" s="247"/>
      <c r="I87" s="172" t="s">
        <v>152</v>
      </c>
      <c r="J87" s="248">
        <f t="shared" si="8"/>
        <v>0</v>
      </c>
    </row>
    <row r="88" spans="1:10" x14ac:dyDescent="0.2">
      <c r="A88" s="252" t="s">
        <v>697</v>
      </c>
      <c r="B88" s="252"/>
      <c r="C88" s="252"/>
      <c r="D88" s="252">
        <v>25</v>
      </c>
      <c r="E88" s="177">
        <f t="shared" si="9"/>
        <v>493951</v>
      </c>
      <c r="F88" s="177">
        <f t="shared" si="7"/>
        <v>493975</v>
      </c>
      <c r="G88" s="252">
        <v>5</v>
      </c>
      <c r="H88" s="252"/>
      <c r="I88" s="179" t="s">
        <v>152</v>
      </c>
      <c r="J88" s="254">
        <f t="shared" si="8"/>
        <v>0</v>
      </c>
    </row>
    <row r="89" spans="1:10" x14ac:dyDescent="0.2">
      <c r="A89" s="247" t="s">
        <v>698</v>
      </c>
      <c r="B89" s="247"/>
      <c r="C89" s="247"/>
      <c r="D89" s="247">
        <v>25</v>
      </c>
      <c r="E89" s="170">
        <f t="shared" si="9"/>
        <v>493976</v>
      </c>
      <c r="F89" s="170">
        <f t="shared" si="7"/>
        <v>494000</v>
      </c>
      <c r="G89" s="247">
        <v>5</v>
      </c>
      <c r="H89" s="247"/>
      <c r="I89" s="172" t="s">
        <v>152</v>
      </c>
      <c r="J89" s="248">
        <f t="shared" si="8"/>
        <v>0</v>
      </c>
    </row>
    <row r="90" spans="1:10" x14ac:dyDescent="0.2">
      <c r="A90" s="252" t="s">
        <v>674</v>
      </c>
      <c r="B90" s="252"/>
      <c r="C90" s="252"/>
      <c r="D90" s="252">
        <v>25</v>
      </c>
      <c r="E90" s="177">
        <f t="shared" si="9"/>
        <v>494001</v>
      </c>
      <c r="F90" s="177">
        <f t="shared" si="7"/>
        <v>494025</v>
      </c>
      <c r="G90" s="252">
        <v>5</v>
      </c>
      <c r="H90" s="252"/>
      <c r="I90" s="179" t="s">
        <v>152</v>
      </c>
      <c r="J90" s="254">
        <f t="shared" si="8"/>
        <v>0</v>
      </c>
    </row>
    <row r="91" spans="1:10" x14ac:dyDescent="0.2">
      <c r="A91" s="247" t="s">
        <v>678</v>
      </c>
      <c r="B91" s="247"/>
      <c r="C91" s="247"/>
      <c r="D91" s="247">
        <v>50</v>
      </c>
      <c r="E91" s="170">
        <f t="shared" si="9"/>
        <v>494026</v>
      </c>
      <c r="F91" s="170">
        <f t="shared" si="7"/>
        <v>494075</v>
      </c>
      <c r="G91" s="247">
        <v>5</v>
      </c>
      <c r="H91" s="247"/>
      <c r="I91" s="172" t="s">
        <v>152</v>
      </c>
      <c r="J91" s="248">
        <f t="shared" si="8"/>
        <v>0</v>
      </c>
    </row>
    <row r="92" spans="1:10" x14ac:dyDescent="0.2">
      <c r="A92" s="252" t="s">
        <v>667</v>
      </c>
      <c r="B92" s="252"/>
      <c r="C92" s="252"/>
      <c r="D92" s="252">
        <v>25</v>
      </c>
      <c r="E92" s="177">
        <f t="shared" si="9"/>
        <v>494076</v>
      </c>
      <c r="F92" s="177">
        <f t="shared" si="7"/>
        <v>494100</v>
      </c>
      <c r="G92" s="252">
        <v>5</v>
      </c>
      <c r="H92" s="252"/>
      <c r="I92" s="179" t="s">
        <v>152</v>
      </c>
      <c r="J92" s="254">
        <f t="shared" si="8"/>
        <v>0</v>
      </c>
    </row>
    <row r="93" spans="1:10" x14ac:dyDescent="0.2">
      <c r="A93" s="12"/>
      <c r="B93" s="12"/>
      <c r="C93" s="12"/>
      <c r="D93" s="12"/>
      <c r="E93" s="16"/>
      <c r="F93" s="16"/>
      <c r="I93" s="13"/>
      <c r="J93" s="70"/>
    </row>
    <row r="94" spans="1:10" ht="15.75" x14ac:dyDescent="0.25">
      <c r="A94" s="7" t="s">
        <v>92</v>
      </c>
      <c r="B94" s="12"/>
      <c r="C94" s="12"/>
      <c r="D94" s="12"/>
      <c r="E94" s="16"/>
      <c r="F94" s="16"/>
      <c r="I94" s="13"/>
      <c r="J94" s="70"/>
    </row>
    <row r="95" spans="1:10" x14ac:dyDescent="0.2">
      <c r="A95" s="247" t="s">
        <v>7</v>
      </c>
      <c r="B95" s="247"/>
      <c r="C95" s="247"/>
      <c r="D95" s="247">
        <v>25</v>
      </c>
      <c r="E95" s="170">
        <f>SUM(F92+1)</f>
        <v>494101</v>
      </c>
      <c r="F95" s="170">
        <f t="shared" si="7"/>
        <v>494125</v>
      </c>
      <c r="G95" s="247">
        <v>5</v>
      </c>
      <c r="H95" s="247"/>
      <c r="I95" s="172" t="s">
        <v>151</v>
      </c>
      <c r="J95" s="248">
        <f t="shared" ref="J95:J96" si="10">MOD(D95,25)</f>
        <v>0</v>
      </c>
    </row>
    <row r="96" spans="1:10" x14ac:dyDescent="0.2">
      <c r="A96" s="253" t="s">
        <v>96</v>
      </c>
      <c r="B96" s="253"/>
      <c r="C96" s="253"/>
      <c r="D96" s="253">
        <v>25</v>
      </c>
      <c r="E96" s="173">
        <f t="shared" ref="E96" si="11">SUM(F95+1)</f>
        <v>494126</v>
      </c>
      <c r="F96" s="173">
        <f t="shared" si="7"/>
        <v>494150</v>
      </c>
      <c r="G96" s="253">
        <v>5</v>
      </c>
      <c r="H96" s="253"/>
      <c r="I96" s="175" t="s">
        <v>151</v>
      </c>
      <c r="J96" s="257">
        <f t="shared" si="10"/>
        <v>0</v>
      </c>
    </row>
    <row r="97" spans="1:10" x14ac:dyDescent="0.2">
      <c r="A97" s="12"/>
      <c r="B97" s="12"/>
      <c r="C97" s="12"/>
      <c r="D97" s="40"/>
      <c r="E97" s="16"/>
      <c r="F97" s="16"/>
      <c r="I97" s="13"/>
      <c r="J97" s="70"/>
    </row>
    <row r="98" spans="1:10" ht="15.75" x14ac:dyDescent="0.25">
      <c r="A98" s="7" t="s">
        <v>95</v>
      </c>
      <c r="B98" s="12"/>
      <c r="C98" s="12"/>
      <c r="D98" s="12"/>
      <c r="E98" s="16"/>
      <c r="F98" s="16"/>
      <c r="I98" s="13"/>
      <c r="J98" s="70"/>
    </row>
    <row r="99" spans="1:10" x14ac:dyDescent="0.2">
      <c r="A99" s="247" t="s">
        <v>11</v>
      </c>
      <c r="B99" s="247"/>
      <c r="C99" s="247"/>
      <c r="D99" s="247">
        <v>25</v>
      </c>
      <c r="E99" s="170">
        <f>SUM(F96+1)</f>
        <v>494151</v>
      </c>
      <c r="F99" s="170">
        <f t="shared" si="7"/>
        <v>494175</v>
      </c>
      <c r="G99" s="247">
        <v>5</v>
      </c>
      <c r="H99" s="247"/>
      <c r="I99" s="172" t="s">
        <v>153</v>
      </c>
      <c r="J99" s="248">
        <f>MOD(D99,25)</f>
        <v>0</v>
      </c>
    </row>
    <row r="100" spans="1:10" ht="15.75" thickBot="1" x14ac:dyDescent="0.25">
      <c r="A100" s="278" t="s">
        <v>12</v>
      </c>
      <c r="B100" s="278"/>
      <c r="C100" s="278"/>
      <c r="D100" s="278">
        <v>25</v>
      </c>
      <c r="E100" s="188">
        <f>SUM(F99+1)</f>
        <v>494176</v>
      </c>
      <c r="F100" s="188">
        <f t="shared" si="7"/>
        <v>494200</v>
      </c>
      <c r="G100" s="278">
        <v>5</v>
      </c>
      <c r="H100" s="278"/>
      <c r="I100" s="190" t="s">
        <v>153</v>
      </c>
      <c r="J100" s="279">
        <f>MOD(D100,25)</f>
        <v>0</v>
      </c>
    </row>
    <row r="101" spans="1:10" ht="15.75" x14ac:dyDescent="0.25">
      <c r="A101" s="74" t="s">
        <v>74</v>
      </c>
      <c r="B101" s="68"/>
      <c r="C101" s="68"/>
      <c r="D101" s="336">
        <f>SUM(D49:D100)</f>
        <v>2500</v>
      </c>
      <c r="E101" s="68"/>
      <c r="F101" s="68"/>
      <c r="G101" s="68"/>
      <c r="H101" s="68"/>
      <c r="I101" s="76"/>
      <c r="J101" s="77"/>
    </row>
    <row r="102" spans="1:10" ht="16.5" thickBot="1" x14ac:dyDescent="0.3">
      <c r="A102" s="32"/>
      <c r="B102" s="17"/>
      <c r="C102" s="17"/>
      <c r="D102" s="28"/>
      <c r="E102" s="17"/>
      <c r="F102" s="17"/>
      <c r="G102" s="17"/>
      <c r="H102" s="17"/>
      <c r="I102" s="20"/>
      <c r="J102" s="70"/>
    </row>
    <row r="103" spans="1:10" ht="16.5" thickBot="1" x14ac:dyDescent="0.3">
      <c r="A103" s="94" t="s">
        <v>338</v>
      </c>
      <c r="B103" s="95"/>
      <c r="C103" s="95"/>
      <c r="D103" s="338">
        <f>D45+D101</f>
        <v>15675</v>
      </c>
      <c r="E103" s="95"/>
      <c r="F103" s="95"/>
      <c r="G103" s="96">
        <f>SUM(G5:G101)</f>
        <v>2320</v>
      </c>
      <c r="H103" s="96">
        <f>SUM(H5:H101)</f>
        <v>200</v>
      </c>
      <c r="I103" s="97"/>
      <c r="J103" s="98">
        <f>SUM(J5:J101)</f>
        <v>0</v>
      </c>
    </row>
    <row r="104" spans="1:10" x14ac:dyDescent="0.2">
      <c r="A104" s="17"/>
      <c r="B104" s="17"/>
      <c r="C104" s="17"/>
      <c r="D104" s="12"/>
      <c r="E104" s="17"/>
      <c r="F104" s="17"/>
      <c r="G104" s="17"/>
      <c r="H104" s="17"/>
      <c r="I104" s="20"/>
      <c r="J104" s="17"/>
    </row>
    <row r="105" spans="1:10" x14ac:dyDescent="0.2">
      <c r="A105" s="17"/>
      <c r="B105" s="17"/>
      <c r="C105" s="17"/>
      <c r="D105" s="12"/>
      <c r="E105" s="17"/>
      <c r="F105" s="17"/>
      <c r="G105" s="17"/>
      <c r="H105" s="17"/>
      <c r="I105" s="20"/>
      <c r="J105" s="17"/>
    </row>
    <row r="106" spans="1:10" x14ac:dyDescent="0.2">
      <c r="A106" s="17" t="s">
        <v>140</v>
      </c>
      <c r="B106" s="17"/>
      <c r="C106" s="17"/>
      <c r="D106" s="24">
        <f>F100-E5+1</f>
        <v>15675</v>
      </c>
      <c r="E106" s="17"/>
      <c r="F106" s="17"/>
      <c r="G106" s="17"/>
      <c r="H106" s="17"/>
      <c r="I106" s="20"/>
      <c r="J106" s="17"/>
    </row>
  </sheetData>
  <sheetProtection sheet="1" selectLockedCells="1"/>
  <sortState xmlns:xlrd2="http://schemas.microsoft.com/office/spreadsheetml/2017/richdata2" ref="A58:A92">
    <sortCondition ref="A58:A92"/>
  </sortState>
  <mergeCells count="2">
    <mergeCell ref="E3:F3"/>
    <mergeCell ref="H1:I1"/>
  </mergeCells>
  <phoneticPr fontId="0" type="noConversion"/>
  <conditionalFormatting sqref="D5:D44">
    <cfRule type="cellIs" dxfId="18" priority="1" operator="equal">
      <formula>0</formula>
    </cfRule>
  </conditionalFormatting>
  <conditionalFormatting sqref="D49:D51 D54 D57:D92 D95:D96 D99:D100">
    <cfRule type="cellIs" dxfId="17" priority="3" operator="equal">
      <formula>0</formula>
    </cfRule>
  </conditionalFormatting>
  <conditionalFormatting sqref="G5:H44 G49:H51 G54:H54 G57:H92 G95:H96 G99:H100">
    <cfRule type="cellIs" dxfId="16" priority="2" operator="equal">
      <formula>0</formula>
    </cfRule>
  </conditionalFormatting>
  <printOptions gridLines="1" gridLinesSet="0"/>
  <pageMargins left="0.25" right="0.25" top="1.25" bottom="0.75" header="0.3" footer="0.3"/>
  <pageSetup scale="80" orientation="portrait" r:id="rId1"/>
  <headerFooter scaleWithDoc="0" alignWithMargins="0">
    <oddHeader>&amp;C&amp;"Arial,Bold"&amp;12ALASKA 2024 PRIMARY ELECTION
BALLOT ORDER
House &amp;A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114"/>
  <sheetViews>
    <sheetView view="pageLayout" topLeftCell="A10" zoomScaleNormal="75" workbookViewId="0">
      <selection activeCell="I50" sqref="I50"/>
    </sheetView>
  </sheetViews>
  <sheetFormatPr defaultColWidth="9.140625" defaultRowHeight="15" x14ac:dyDescent="0.2"/>
  <cols>
    <col min="1" max="1" width="41.42578125" style="12" customWidth="1"/>
    <col min="2" max="2" width="11.42578125" style="12" customWidth="1"/>
    <col min="3" max="3" width="4.42578125" style="12" hidden="1" customWidth="1"/>
    <col min="4" max="4" width="9" style="12" bestFit="1" customWidth="1"/>
    <col min="5" max="6" width="9.28515625" style="12" bestFit="1" customWidth="1"/>
    <col min="7" max="7" width="9.28515625" style="6" bestFit="1" customWidth="1"/>
    <col min="8" max="8" width="11.710937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Totals!A41</f>
        <v>847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x14ac:dyDescent="0.2">
      <c r="A5" s="284" t="s">
        <v>76</v>
      </c>
      <c r="B5" s="245">
        <v>430</v>
      </c>
      <c r="C5" s="322">
        <f>SUM(B5*0.65)</f>
        <v>279.5</v>
      </c>
      <c r="D5" s="330">
        <f t="shared" ref="D5:D39" si="0">MROUND(C5, 25)</f>
        <v>275</v>
      </c>
      <c r="E5" s="170">
        <f>SUM('Dist 36'!F100,1)</f>
        <v>494201</v>
      </c>
      <c r="F5" s="170">
        <f t="shared" ref="F5:F39" si="1">SUM(E5+D5-1)</f>
        <v>494475</v>
      </c>
      <c r="G5" s="285">
        <v>25</v>
      </c>
      <c r="H5" s="247"/>
      <c r="I5" s="172" t="s">
        <v>153</v>
      </c>
      <c r="J5" s="248">
        <f>MOD(D5,25)</f>
        <v>0</v>
      </c>
    </row>
    <row r="6" spans="1:10" x14ac:dyDescent="0.2">
      <c r="A6" s="249" t="s">
        <v>212</v>
      </c>
      <c r="B6" s="250">
        <v>158</v>
      </c>
      <c r="C6" s="322">
        <f t="shared" ref="C6:C39" si="2">SUM(B6*0.65)</f>
        <v>102.7</v>
      </c>
      <c r="D6" s="330">
        <f t="shared" si="0"/>
        <v>100</v>
      </c>
      <c r="E6" s="173">
        <f>SUM(F5+1)</f>
        <v>494476</v>
      </c>
      <c r="F6" s="173">
        <f t="shared" si="1"/>
        <v>494575</v>
      </c>
      <c r="G6" s="289">
        <v>25</v>
      </c>
      <c r="H6" s="253"/>
      <c r="I6" s="175" t="s">
        <v>153</v>
      </c>
      <c r="J6" s="254">
        <f t="shared" ref="J6:J39" si="3">MOD(D6,25)</f>
        <v>0</v>
      </c>
    </row>
    <row r="7" spans="1:10" x14ac:dyDescent="0.2">
      <c r="A7" s="284" t="s">
        <v>663</v>
      </c>
      <c r="B7" s="245">
        <v>155</v>
      </c>
      <c r="C7" s="322">
        <f t="shared" si="2"/>
        <v>100.75</v>
      </c>
      <c r="D7" s="329">
        <f t="shared" si="0"/>
        <v>100</v>
      </c>
      <c r="E7" s="170">
        <f t="shared" ref="E7:E39" si="4">SUM(F6+1)</f>
        <v>494576</v>
      </c>
      <c r="F7" s="170">
        <f t="shared" si="1"/>
        <v>494675</v>
      </c>
      <c r="G7" s="285">
        <v>25</v>
      </c>
      <c r="H7" s="247"/>
      <c r="I7" s="172" t="s">
        <v>153</v>
      </c>
      <c r="J7" s="248">
        <f t="shared" si="3"/>
        <v>0</v>
      </c>
    </row>
    <row r="8" spans="1:10" x14ac:dyDescent="0.2">
      <c r="A8" s="249" t="s">
        <v>610</v>
      </c>
      <c r="B8" s="250">
        <v>1705</v>
      </c>
      <c r="C8" s="322">
        <f t="shared" si="2"/>
        <v>1108.25</v>
      </c>
      <c r="D8" s="330">
        <f t="shared" si="0"/>
        <v>1100</v>
      </c>
      <c r="E8" s="173">
        <f t="shared" si="4"/>
        <v>494676</v>
      </c>
      <c r="F8" s="173">
        <f t="shared" si="1"/>
        <v>495775</v>
      </c>
      <c r="G8" s="289">
        <v>25</v>
      </c>
      <c r="H8" s="253"/>
      <c r="I8" s="175" t="s">
        <v>153</v>
      </c>
      <c r="J8" s="254">
        <f t="shared" si="3"/>
        <v>0</v>
      </c>
    </row>
    <row r="9" spans="1:10" x14ac:dyDescent="0.2">
      <c r="A9" s="284" t="s">
        <v>611</v>
      </c>
      <c r="B9" s="245">
        <v>312</v>
      </c>
      <c r="C9" s="322">
        <f t="shared" si="2"/>
        <v>202.8</v>
      </c>
      <c r="D9" s="329">
        <f t="shared" si="0"/>
        <v>200</v>
      </c>
      <c r="E9" s="170">
        <f t="shared" si="4"/>
        <v>495776</v>
      </c>
      <c r="F9" s="170">
        <f t="shared" si="1"/>
        <v>495975</v>
      </c>
      <c r="G9" s="285">
        <v>25</v>
      </c>
      <c r="H9" s="247"/>
      <c r="I9" s="172" t="s">
        <v>153</v>
      </c>
      <c r="J9" s="248">
        <f t="shared" si="3"/>
        <v>0</v>
      </c>
    </row>
    <row r="10" spans="1:10" x14ac:dyDescent="0.2">
      <c r="A10" s="276" t="s">
        <v>213</v>
      </c>
      <c r="B10" s="250">
        <v>220</v>
      </c>
      <c r="C10" s="322">
        <f t="shared" si="2"/>
        <v>143</v>
      </c>
      <c r="D10" s="330">
        <f t="shared" si="0"/>
        <v>150</v>
      </c>
      <c r="E10" s="173">
        <f t="shared" si="4"/>
        <v>495976</v>
      </c>
      <c r="F10" s="173">
        <f t="shared" si="1"/>
        <v>496125</v>
      </c>
      <c r="G10" s="289">
        <v>25</v>
      </c>
      <c r="H10" s="253"/>
      <c r="I10" s="175" t="s">
        <v>153</v>
      </c>
      <c r="J10" s="254">
        <f t="shared" si="3"/>
        <v>0</v>
      </c>
    </row>
    <row r="11" spans="1:10" x14ac:dyDescent="0.2">
      <c r="A11" s="268" t="s">
        <v>612</v>
      </c>
      <c r="B11" s="256">
        <v>53</v>
      </c>
      <c r="C11" s="322">
        <f t="shared" si="2"/>
        <v>34.450000000000003</v>
      </c>
      <c r="D11" s="329">
        <v>50</v>
      </c>
      <c r="E11" s="170">
        <f t="shared" si="4"/>
        <v>496126</v>
      </c>
      <c r="F11" s="170">
        <f t="shared" si="1"/>
        <v>496175</v>
      </c>
      <c r="G11" s="285">
        <v>25</v>
      </c>
      <c r="H11" s="247"/>
      <c r="I11" s="172" t="s">
        <v>153</v>
      </c>
      <c r="J11" s="248">
        <f t="shared" si="3"/>
        <v>0</v>
      </c>
    </row>
    <row r="12" spans="1:10" x14ac:dyDescent="0.2">
      <c r="A12" s="249" t="s">
        <v>214</v>
      </c>
      <c r="B12" s="255">
        <v>45</v>
      </c>
      <c r="C12" s="322">
        <f t="shared" si="2"/>
        <v>29.25</v>
      </c>
      <c r="D12" s="330">
        <f t="shared" si="0"/>
        <v>25</v>
      </c>
      <c r="E12" s="173">
        <f t="shared" si="4"/>
        <v>496176</v>
      </c>
      <c r="F12" s="173">
        <f t="shared" si="1"/>
        <v>496200</v>
      </c>
      <c r="G12" s="289">
        <v>25</v>
      </c>
      <c r="H12" s="253"/>
      <c r="I12" s="175" t="s">
        <v>153</v>
      </c>
      <c r="J12" s="254">
        <f t="shared" si="3"/>
        <v>0</v>
      </c>
    </row>
    <row r="13" spans="1:10" x14ac:dyDescent="0.2">
      <c r="A13" s="284" t="s">
        <v>215</v>
      </c>
      <c r="B13" s="256">
        <v>74</v>
      </c>
      <c r="C13" s="322">
        <f t="shared" si="2"/>
        <v>48.1</v>
      </c>
      <c r="D13" s="329">
        <f t="shared" si="0"/>
        <v>50</v>
      </c>
      <c r="E13" s="170">
        <f t="shared" si="4"/>
        <v>496201</v>
      </c>
      <c r="F13" s="170">
        <f t="shared" si="1"/>
        <v>496250</v>
      </c>
      <c r="G13" s="285">
        <v>25</v>
      </c>
      <c r="H13" s="247"/>
      <c r="I13" s="172" t="s">
        <v>153</v>
      </c>
      <c r="J13" s="248">
        <f t="shared" si="3"/>
        <v>0</v>
      </c>
    </row>
    <row r="14" spans="1:10" x14ac:dyDescent="0.2">
      <c r="A14" s="276" t="s">
        <v>613</v>
      </c>
      <c r="B14" s="255">
        <v>59</v>
      </c>
      <c r="C14" s="322">
        <f t="shared" si="2"/>
        <v>38.35</v>
      </c>
      <c r="D14" s="330">
        <f t="shared" si="0"/>
        <v>50</v>
      </c>
      <c r="E14" s="173">
        <f t="shared" si="4"/>
        <v>496251</v>
      </c>
      <c r="F14" s="173">
        <f t="shared" si="1"/>
        <v>496300</v>
      </c>
      <c r="G14" s="289">
        <v>25</v>
      </c>
      <c r="H14" s="253"/>
      <c r="I14" s="175" t="s">
        <v>153</v>
      </c>
      <c r="J14" s="254">
        <f t="shared" si="3"/>
        <v>0</v>
      </c>
    </row>
    <row r="15" spans="1:10" x14ac:dyDescent="0.2">
      <c r="A15" s="268" t="s">
        <v>216</v>
      </c>
      <c r="B15" s="256">
        <v>1714</v>
      </c>
      <c r="C15" s="322">
        <f t="shared" si="2"/>
        <v>1114.1000000000001</v>
      </c>
      <c r="D15" s="329">
        <f t="shared" si="0"/>
        <v>1125</v>
      </c>
      <c r="E15" s="170">
        <f t="shared" si="4"/>
        <v>496301</v>
      </c>
      <c r="F15" s="170">
        <f t="shared" si="1"/>
        <v>497425</v>
      </c>
      <c r="G15" s="285">
        <v>25</v>
      </c>
      <c r="H15" s="247"/>
      <c r="I15" s="172" t="s">
        <v>153</v>
      </c>
      <c r="J15" s="248">
        <f t="shared" si="3"/>
        <v>0</v>
      </c>
    </row>
    <row r="16" spans="1:10" x14ac:dyDescent="0.2">
      <c r="A16" s="276" t="s">
        <v>217</v>
      </c>
      <c r="B16" s="255">
        <v>101</v>
      </c>
      <c r="C16" s="322">
        <f t="shared" si="2"/>
        <v>65.650000000000006</v>
      </c>
      <c r="D16" s="330">
        <f t="shared" si="0"/>
        <v>75</v>
      </c>
      <c r="E16" s="173">
        <f t="shared" si="4"/>
        <v>497426</v>
      </c>
      <c r="F16" s="173">
        <f t="shared" si="1"/>
        <v>497500</v>
      </c>
      <c r="G16" s="289">
        <v>25</v>
      </c>
      <c r="H16" s="253"/>
      <c r="I16" s="175" t="s">
        <v>153</v>
      </c>
      <c r="J16" s="254">
        <f t="shared" si="3"/>
        <v>0</v>
      </c>
    </row>
    <row r="17" spans="1:10" x14ac:dyDescent="0.2">
      <c r="A17" s="268" t="s">
        <v>218</v>
      </c>
      <c r="B17" s="256">
        <v>72</v>
      </c>
      <c r="C17" s="322">
        <f t="shared" si="2"/>
        <v>46.800000000000004</v>
      </c>
      <c r="D17" s="329">
        <f t="shared" si="0"/>
        <v>50</v>
      </c>
      <c r="E17" s="170">
        <f t="shared" si="4"/>
        <v>497501</v>
      </c>
      <c r="F17" s="170">
        <f t="shared" si="1"/>
        <v>497550</v>
      </c>
      <c r="G17" s="285">
        <v>25</v>
      </c>
      <c r="H17" s="247"/>
      <c r="I17" s="172" t="s">
        <v>153</v>
      </c>
      <c r="J17" s="248">
        <f t="shared" si="3"/>
        <v>0</v>
      </c>
    </row>
    <row r="18" spans="1:10" x14ac:dyDescent="0.2">
      <c r="A18" s="276" t="s">
        <v>614</v>
      </c>
      <c r="B18" s="255">
        <v>197</v>
      </c>
      <c r="C18" s="322">
        <f t="shared" si="2"/>
        <v>128.05000000000001</v>
      </c>
      <c r="D18" s="330">
        <f t="shared" si="0"/>
        <v>125</v>
      </c>
      <c r="E18" s="173">
        <f t="shared" si="4"/>
        <v>497551</v>
      </c>
      <c r="F18" s="173">
        <f t="shared" si="1"/>
        <v>497675</v>
      </c>
      <c r="G18" s="289">
        <v>25</v>
      </c>
      <c r="H18" s="253"/>
      <c r="I18" s="175" t="s">
        <v>153</v>
      </c>
      <c r="J18" s="254">
        <f t="shared" si="3"/>
        <v>0</v>
      </c>
    </row>
    <row r="19" spans="1:10" x14ac:dyDescent="0.2">
      <c r="A19" s="284" t="s">
        <v>219</v>
      </c>
      <c r="B19" s="256">
        <v>349</v>
      </c>
      <c r="C19" s="322">
        <f t="shared" si="2"/>
        <v>226.85</v>
      </c>
      <c r="D19" s="329">
        <f t="shared" si="0"/>
        <v>225</v>
      </c>
      <c r="E19" s="170">
        <f t="shared" si="4"/>
        <v>497676</v>
      </c>
      <c r="F19" s="170">
        <f t="shared" si="1"/>
        <v>497900</v>
      </c>
      <c r="G19" s="285">
        <v>25</v>
      </c>
      <c r="H19" s="247"/>
      <c r="I19" s="172" t="s">
        <v>153</v>
      </c>
      <c r="J19" s="248">
        <f t="shared" si="3"/>
        <v>0</v>
      </c>
    </row>
    <row r="20" spans="1:10" x14ac:dyDescent="0.2">
      <c r="A20" s="249" t="s">
        <v>220</v>
      </c>
      <c r="B20" s="255">
        <v>349</v>
      </c>
      <c r="C20" s="322">
        <f t="shared" si="2"/>
        <v>226.85</v>
      </c>
      <c r="D20" s="330">
        <f t="shared" si="0"/>
        <v>225</v>
      </c>
      <c r="E20" s="173">
        <f t="shared" si="4"/>
        <v>497901</v>
      </c>
      <c r="F20" s="173">
        <f t="shared" si="1"/>
        <v>498125</v>
      </c>
      <c r="G20" s="289">
        <v>25</v>
      </c>
      <c r="H20" s="253"/>
      <c r="I20" s="175" t="s">
        <v>153</v>
      </c>
      <c r="J20" s="254">
        <f t="shared" si="3"/>
        <v>0</v>
      </c>
    </row>
    <row r="21" spans="1:10" x14ac:dyDescent="0.2">
      <c r="A21" s="284" t="s">
        <v>221</v>
      </c>
      <c r="B21" s="256">
        <v>107</v>
      </c>
      <c r="C21" s="322">
        <f t="shared" si="2"/>
        <v>69.55</v>
      </c>
      <c r="D21" s="329">
        <f t="shared" si="0"/>
        <v>75</v>
      </c>
      <c r="E21" s="170">
        <f t="shared" si="4"/>
        <v>498126</v>
      </c>
      <c r="F21" s="170">
        <f t="shared" si="1"/>
        <v>498200</v>
      </c>
      <c r="G21" s="285">
        <v>25</v>
      </c>
      <c r="H21" s="247"/>
      <c r="I21" s="172" t="s">
        <v>153</v>
      </c>
      <c r="J21" s="248">
        <f t="shared" si="3"/>
        <v>0</v>
      </c>
    </row>
    <row r="22" spans="1:10" x14ac:dyDescent="0.2">
      <c r="A22" s="249" t="s">
        <v>222</v>
      </c>
      <c r="B22" s="255">
        <v>220</v>
      </c>
      <c r="C22" s="322">
        <f t="shared" si="2"/>
        <v>143</v>
      </c>
      <c r="D22" s="330">
        <f t="shared" si="0"/>
        <v>150</v>
      </c>
      <c r="E22" s="173">
        <f t="shared" si="4"/>
        <v>498201</v>
      </c>
      <c r="F22" s="173">
        <f t="shared" si="1"/>
        <v>498350</v>
      </c>
      <c r="G22" s="289">
        <v>25</v>
      </c>
      <c r="H22" s="253"/>
      <c r="I22" s="175" t="s">
        <v>153</v>
      </c>
      <c r="J22" s="254">
        <f t="shared" si="3"/>
        <v>0</v>
      </c>
    </row>
    <row r="23" spans="1:10" x14ac:dyDescent="0.2">
      <c r="A23" s="284" t="s">
        <v>223</v>
      </c>
      <c r="B23" s="256">
        <v>160</v>
      </c>
      <c r="C23" s="322">
        <f t="shared" si="2"/>
        <v>104</v>
      </c>
      <c r="D23" s="329">
        <f t="shared" si="0"/>
        <v>100</v>
      </c>
      <c r="E23" s="170">
        <f t="shared" si="4"/>
        <v>498351</v>
      </c>
      <c r="F23" s="170">
        <f t="shared" si="1"/>
        <v>498450</v>
      </c>
      <c r="G23" s="285">
        <v>25</v>
      </c>
      <c r="H23" s="247"/>
      <c r="I23" s="172" t="s">
        <v>153</v>
      </c>
      <c r="J23" s="248">
        <f t="shared" si="3"/>
        <v>0</v>
      </c>
    </row>
    <row r="24" spans="1:10" x14ac:dyDescent="0.2">
      <c r="A24" s="249" t="s">
        <v>224</v>
      </c>
      <c r="B24" s="255">
        <v>38</v>
      </c>
      <c r="C24" s="322">
        <f t="shared" si="2"/>
        <v>24.7</v>
      </c>
      <c r="D24" s="330">
        <f t="shared" si="0"/>
        <v>25</v>
      </c>
      <c r="E24" s="173">
        <f t="shared" si="4"/>
        <v>498451</v>
      </c>
      <c r="F24" s="173">
        <f t="shared" si="1"/>
        <v>498475</v>
      </c>
      <c r="G24" s="289">
        <v>25</v>
      </c>
      <c r="H24" s="253"/>
      <c r="I24" s="175" t="s">
        <v>153</v>
      </c>
      <c r="J24" s="254">
        <f t="shared" si="3"/>
        <v>0</v>
      </c>
    </row>
    <row r="25" spans="1:10" x14ac:dyDescent="0.2">
      <c r="A25" s="284" t="s">
        <v>615</v>
      </c>
      <c r="B25" s="256">
        <v>161</v>
      </c>
      <c r="C25" s="322">
        <f t="shared" si="2"/>
        <v>104.65</v>
      </c>
      <c r="D25" s="329">
        <f t="shared" si="0"/>
        <v>100</v>
      </c>
      <c r="E25" s="170">
        <f t="shared" si="4"/>
        <v>498476</v>
      </c>
      <c r="F25" s="170">
        <f t="shared" si="1"/>
        <v>498575</v>
      </c>
      <c r="G25" s="285">
        <v>25</v>
      </c>
      <c r="H25" s="247"/>
      <c r="I25" s="172" t="s">
        <v>153</v>
      </c>
      <c r="J25" s="248">
        <f t="shared" si="3"/>
        <v>0</v>
      </c>
    </row>
    <row r="26" spans="1:10" x14ac:dyDescent="0.2">
      <c r="A26" s="276" t="s">
        <v>225</v>
      </c>
      <c r="B26" s="255">
        <v>336</v>
      </c>
      <c r="C26" s="322">
        <f t="shared" si="2"/>
        <v>218.4</v>
      </c>
      <c r="D26" s="330">
        <f t="shared" si="0"/>
        <v>225</v>
      </c>
      <c r="E26" s="173">
        <f t="shared" si="4"/>
        <v>498576</v>
      </c>
      <c r="F26" s="173">
        <f t="shared" si="1"/>
        <v>498800</v>
      </c>
      <c r="G26" s="289">
        <v>25</v>
      </c>
      <c r="H26" s="253"/>
      <c r="I26" s="175" t="s">
        <v>153</v>
      </c>
      <c r="J26" s="254">
        <f t="shared" si="3"/>
        <v>0</v>
      </c>
    </row>
    <row r="27" spans="1:10" x14ac:dyDescent="0.2">
      <c r="A27" s="268" t="s">
        <v>226</v>
      </c>
      <c r="B27" s="256">
        <v>412</v>
      </c>
      <c r="C27" s="322">
        <f t="shared" si="2"/>
        <v>267.8</v>
      </c>
      <c r="D27" s="329">
        <f t="shared" si="0"/>
        <v>275</v>
      </c>
      <c r="E27" s="170">
        <f t="shared" si="4"/>
        <v>498801</v>
      </c>
      <c r="F27" s="170">
        <f t="shared" si="1"/>
        <v>499075</v>
      </c>
      <c r="G27" s="285">
        <v>25</v>
      </c>
      <c r="H27" s="247"/>
      <c r="I27" s="172" t="s">
        <v>153</v>
      </c>
      <c r="J27" s="248">
        <f t="shared" si="3"/>
        <v>0</v>
      </c>
    </row>
    <row r="28" spans="1:10" x14ac:dyDescent="0.2">
      <c r="A28" s="276" t="s">
        <v>227</v>
      </c>
      <c r="B28" s="255">
        <v>298</v>
      </c>
      <c r="C28" s="322">
        <f t="shared" si="2"/>
        <v>193.70000000000002</v>
      </c>
      <c r="D28" s="330">
        <f t="shared" si="0"/>
        <v>200</v>
      </c>
      <c r="E28" s="173">
        <f t="shared" si="4"/>
        <v>499076</v>
      </c>
      <c r="F28" s="173">
        <f t="shared" si="1"/>
        <v>499275</v>
      </c>
      <c r="G28" s="289">
        <v>25</v>
      </c>
      <c r="H28" s="253"/>
      <c r="I28" s="175" t="s">
        <v>153</v>
      </c>
      <c r="J28" s="254">
        <f t="shared" si="3"/>
        <v>0</v>
      </c>
    </row>
    <row r="29" spans="1:10" x14ac:dyDescent="0.2">
      <c r="A29" s="268" t="s">
        <v>228</v>
      </c>
      <c r="B29" s="256">
        <v>280</v>
      </c>
      <c r="C29" s="322">
        <f t="shared" si="2"/>
        <v>182</v>
      </c>
      <c r="D29" s="329">
        <v>150</v>
      </c>
      <c r="E29" s="170">
        <f t="shared" si="4"/>
        <v>499276</v>
      </c>
      <c r="F29" s="170">
        <f t="shared" si="1"/>
        <v>499425</v>
      </c>
      <c r="G29" s="285">
        <v>25</v>
      </c>
      <c r="H29" s="247"/>
      <c r="I29" s="172" t="s">
        <v>153</v>
      </c>
      <c r="J29" s="248">
        <f t="shared" si="3"/>
        <v>0</v>
      </c>
    </row>
    <row r="30" spans="1:10" x14ac:dyDescent="0.2">
      <c r="A30" s="276" t="s">
        <v>229</v>
      </c>
      <c r="B30" s="255">
        <v>32</v>
      </c>
      <c r="C30" s="322">
        <f t="shared" si="2"/>
        <v>20.8</v>
      </c>
      <c r="D30" s="330">
        <f t="shared" si="0"/>
        <v>25</v>
      </c>
      <c r="E30" s="173">
        <f t="shared" si="4"/>
        <v>499426</v>
      </c>
      <c r="F30" s="173">
        <f t="shared" si="1"/>
        <v>499450</v>
      </c>
      <c r="G30" s="289">
        <v>25</v>
      </c>
      <c r="H30" s="253"/>
      <c r="I30" s="175" t="s">
        <v>153</v>
      </c>
      <c r="J30" s="254">
        <f t="shared" si="3"/>
        <v>0</v>
      </c>
    </row>
    <row r="31" spans="1:10" x14ac:dyDescent="0.2">
      <c r="A31" s="268" t="s">
        <v>230</v>
      </c>
      <c r="B31" s="256">
        <v>62</v>
      </c>
      <c r="C31" s="322">
        <f t="shared" si="2"/>
        <v>40.300000000000004</v>
      </c>
      <c r="D31" s="329">
        <f t="shared" si="0"/>
        <v>50</v>
      </c>
      <c r="E31" s="170">
        <f t="shared" si="4"/>
        <v>499451</v>
      </c>
      <c r="F31" s="170">
        <f t="shared" si="1"/>
        <v>499500</v>
      </c>
      <c r="G31" s="285">
        <v>25</v>
      </c>
      <c r="H31" s="247"/>
      <c r="I31" s="172" t="s">
        <v>153</v>
      </c>
      <c r="J31" s="248">
        <f t="shared" si="3"/>
        <v>0</v>
      </c>
    </row>
    <row r="32" spans="1:10" x14ac:dyDescent="0.2">
      <c r="A32" s="276" t="s">
        <v>231</v>
      </c>
      <c r="B32" s="255">
        <v>425</v>
      </c>
      <c r="C32" s="322">
        <f t="shared" si="2"/>
        <v>276.25</v>
      </c>
      <c r="D32" s="330">
        <v>250</v>
      </c>
      <c r="E32" s="173">
        <f t="shared" si="4"/>
        <v>499501</v>
      </c>
      <c r="F32" s="173">
        <f t="shared" si="1"/>
        <v>499750</v>
      </c>
      <c r="G32" s="289">
        <v>25</v>
      </c>
      <c r="H32" s="253"/>
      <c r="I32" s="175" t="s">
        <v>153</v>
      </c>
      <c r="J32" s="254">
        <f t="shared" si="3"/>
        <v>0</v>
      </c>
    </row>
    <row r="33" spans="1:10" x14ac:dyDescent="0.2">
      <c r="A33" s="268" t="s">
        <v>232</v>
      </c>
      <c r="B33" s="245">
        <v>94</v>
      </c>
      <c r="C33" s="322">
        <f t="shared" si="2"/>
        <v>61.1</v>
      </c>
      <c r="D33" s="329">
        <f t="shared" si="0"/>
        <v>50</v>
      </c>
      <c r="E33" s="170">
        <f t="shared" si="4"/>
        <v>499751</v>
      </c>
      <c r="F33" s="170">
        <f t="shared" si="1"/>
        <v>499800</v>
      </c>
      <c r="G33" s="285">
        <v>25</v>
      </c>
      <c r="H33" s="247"/>
      <c r="I33" s="172" t="s">
        <v>153</v>
      </c>
      <c r="J33" s="248">
        <f t="shared" si="3"/>
        <v>0</v>
      </c>
    </row>
    <row r="34" spans="1:10" x14ac:dyDescent="0.2">
      <c r="A34" s="276" t="s">
        <v>233</v>
      </c>
      <c r="B34" s="250">
        <v>51</v>
      </c>
      <c r="C34" s="322">
        <f t="shared" si="2"/>
        <v>33.15</v>
      </c>
      <c r="D34" s="330">
        <v>50</v>
      </c>
      <c r="E34" s="173">
        <f t="shared" si="4"/>
        <v>499801</v>
      </c>
      <c r="F34" s="173">
        <f t="shared" si="1"/>
        <v>499850</v>
      </c>
      <c r="G34" s="289">
        <v>25</v>
      </c>
      <c r="H34" s="253"/>
      <c r="I34" s="175" t="s">
        <v>153</v>
      </c>
      <c r="J34" s="254">
        <f t="shared" si="3"/>
        <v>0</v>
      </c>
    </row>
    <row r="35" spans="1:10" x14ac:dyDescent="0.2">
      <c r="A35" s="268" t="s">
        <v>234</v>
      </c>
      <c r="B35" s="245">
        <v>36</v>
      </c>
      <c r="C35" s="322">
        <f t="shared" si="2"/>
        <v>23.400000000000002</v>
      </c>
      <c r="D35" s="329">
        <f t="shared" si="0"/>
        <v>25</v>
      </c>
      <c r="E35" s="170">
        <f t="shared" si="4"/>
        <v>499851</v>
      </c>
      <c r="F35" s="170">
        <f t="shared" si="1"/>
        <v>499875</v>
      </c>
      <c r="G35" s="285">
        <v>25</v>
      </c>
      <c r="H35" s="247"/>
      <c r="I35" s="172" t="s">
        <v>153</v>
      </c>
      <c r="J35" s="248">
        <f t="shared" si="3"/>
        <v>0</v>
      </c>
    </row>
    <row r="36" spans="1:10" x14ac:dyDescent="0.2">
      <c r="A36" s="276" t="s">
        <v>235</v>
      </c>
      <c r="B36" s="250">
        <v>258</v>
      </c>
      <c r="C36" s="322">
        <f t="shared" si="2"/>
        <v>167.70000000000002</v>
      </c>
      <c r="D36" s="330">
        <v>125</v>
      </c>
      <c r="E36" s="173">
        <f t="shared" si="4"/>
        <v>499876</v>
      </c>
      <c r="F36" s="173">
        <f t="shared" si="1"/>
        <v>500000</v>
      </c>
      <c r="G36" s="289">
        <v>25</v>
      </c>
      <c r="H36" s="253"/>
      <c r="I36" s="175" t="s">
        <v>153</v>
      </c>
      <c r="J36" s="254">
        <f t="shared" si="3"/>
        <v>0</v>
      </c>
    </row>
    <row r="37" spans="1:10" x14ac:dyDescent="0.2">
      <c r="A37" s="268" t="s">
        <v>236</v>
      </c>
      <c r="B37" s="245">
        <v>562</v>
      </c>
      <c r="C37" s="322">
        <f t="shared" si="2"/>
        <v>365.3</v>
      </c>
      <c r="D37" s="329">
        <v>175</v>
      </c>
      <c r="E37" s="170">
        <f t="shared" si="4"/>
        <v>500001</v>
      </c>
      <c r="F37" s="170">
        <f t="shared" si="1"/>
        <v>500175</v>
      </c>
      <c r="G37" s="285">
        <v>25</v>
      </c>
      <c r="H37" s="247"/>
      <c r="I37" s="172" t="s">
        <v>153</v>
      </c>
      <c r="J37" s="248">
        <f t="shared" si="3"/>
        <v>0</v>
      </c>
    </row>
    <row r="38" spans="1:10" x14ac:dyDescent="0.2">
      <c r="A38" s="276" t="s">
        <v>616</v>
      </c>
      <c r="B38" s="250">
        <v>380</v>
      </c>
      <c r="C38" s="322">
        <f t="shared" si="2"/>
        <v>247</v>
      </c>
      <c r="D38" s="330">
        <f t="shared" si="0"/>
        <v>250</v>
      </c>
      <c r="E38" s="177">
        <f t="shared" si="4"/>
        <v>500176</v>
      </c>
      <c r="F38" s="177">
        <f t="shared" si="1"/>
        <v>500425</v>
      </c>
      <c r="G38" s="289">
        <v>25</v>
      </c>
      <c r="H38" s="253"/>
      <c r="I38" s="175" t="s">
        <v>153</v>
      </c>
      <c r="J38" s="254">
        <f t="shared" si="3"/>
        <v>0</v>
      </c>
    </row>
    <row r="39" spans="1:10" ht="15.75" thickBot="1" x14ac:dyDescent="0.25">
      <c r="A39" s="286" t="s">
        <v>617</v>
      </c>
      <c r="B39" s="287">
        <v>128</v>
      </c>
      <c r="C39" s="323">
        <f t="shared" si="2"/>
        <v>83.2</v>
      </c>
      <c r="D39" s="335">
        <f t="shared" si="0"/>
        <v>75</v>
      </c>
      <c r="E39" s="260">
        <f t="shared" si="4"/>
        <v>500426</v>
      </c>
      <c r="F39" s="260">
        <f t="shared" si="1"/>
        <v>500500</v>
      </c>
      <c r="G39" s="288">
        <v>25</v>
      </c>
      <c r="H39" s="258"/>
      <c r="I39" s="261" t="s">
        <v>153</v>
      </c>
      <c r="J39" s="262">
        <f t="shared" si="3"/>
        <v>0</v>
      </c>
    </row>
    <row r="40" spans="1:10" ht="15.75" x14ac:dyDescent="0.25">
      <c r="A40" s="7" t="s">
        <v>39</v>
      </c>
      <c r="B40" s="31">
        <f>SUM(B5:B39)</f>
        <v>10033</v>
      </c>
      <c r="C40" s="31"/>
      <c r="D40" s="28">
        <f>SUM(D5:D39)</f>
        <v>6300</v>
      </c>
      <c r="E40" s="17"/>
      <c r="F40" s="17"/>
      <c r="G40" s="12"/>
      <c r="H40" s="12"/>
      <c r="I40" s="13"/>
      <c r="J40" s="70"/>
    </row>
    <row r="41" spans="1:10" ht="15.75" x14ac:dyDescent="0.25">
      <c r="E41" s="17"/>
      <c r="F41" s="17"/>
      <c r="G41" s="12"/>
      <c r="H41" s="7"/>
      <c r="I41" s="13"/>
      <c r="J41" s="70"/>
    </row>
    <row r="42" spans="1:10" ht="16.5" thickBot="1" x14ac:dyDescent="0.3">
      <c r="A42" s="29" t="s">
        <v>6</v>
      </c>
      <c r="E42" s="17"/>
      <c r="F42" s="17"/>
      <c r="G42" s="12"/>
      <c r="H42" s="12"/>
      <c r="I42" s="13"/>
      <c r="J42" s="70"/>
    </row>
    <row r="43" spans="1:10" ht="15.75" x14ac:dyDescent="0.25">
      <c r="A43" s="7" t="s">
        <v>93</v>
      </c>
      <c r="E43" s="17"/>
      <c r="F43" s="17"/>
      <c r="G43" s="12"/>
      <c r="H43" s="12"/>
      <c r="I43" s="13"/>
      <c r="J43" s="70"/>
    </row>
    <row r="44" spans="1:10" s="49" customFormat="1" x14ac:dyDescent="0.2">
      <c r="A44" s="247" t="s">
        <v>8</v>
      </c>
      <c r="B44" s="247"/>
      <c r="C44" s="247"/>
      <c r="D44" s="247">
        <v>100</v>
      </c>
      <c r="E44" s="170">
        <f>SUM(F39+1)</f>
        <v>500501</v>
      </c>
      <c r="F44" s="170">
        <f t="shared" ref="F44:F103" si="5">SUM(E44+D44-1)</f>
        <v>500600</v>
      </c>
      <c r="G44" s="247">
        <v>10</v>
      </c>
      <c r="H44" s="247"/>
      <c r="I44" s="172" t="s">
        <v>150</v>
      </c>
      <c r="J44" s="248">
        <f t="shared" ref="J44:J51" si="6">MOD(D44,25)</f>
        <v>0</v>
      </c>
    </row>
    <row r="45" spans="1:10" s="44" customFormat="1" x14ac:dyDescent="0.2">
      <c r="A45" s="253" t="s">
        <v>9</v>
      </c>
      <c r="B45" s="253"/>
      <c r="C45" s="253"/>
      <c r="D45" s="253">
        <v>25</v>
      </c>
      <c r="E45" s="173">
        <f>SUM(F44+1)</f>
        <v>500601</v>
      </c>
      <c r="F45" s="173">
        <f t="shared" si="5"/>
        <v>500625</v>
      </c>
      <c r="G45" s="253">
        <v>5</v>
      </c>
      <c r="H45" s="253"/>
      <c r="I45" s="175" t="s">
        <v>150</v>
      </c>
      <c r="J45" s="257">
        <f t="shared" si="6"/>
        <v>0</v>
      </c>
    </row>
    <row r="46" spans="1:10" x14ac:dyDescent="0.2">
      <c r="A46" s="247" t="s">
        <v>145</v>
      </c>
      <c r="B46" s="247"/>
      <c r="C46" s="247"/>
      <c r="D46" s="247">
        <v>50</v>
      </c>
      <c r="E46" s="170">
        <f>SUM(F45+1)</f>
        <v>500626</v>
      </c>
      <c r="F46" s="170">
        <f t="shared" si="5"/>
        <v>500675</v>
      </c>
      <c r="G46" s="247">
        <v>5</v>
      </c>
      <c r="H46" s="247"/>
      <c r="I46" s="172" t="s">
        <v>150</v>
      </c>
      <c r="J46" s="248">
        <f t="shared" si="6"/>
        <v>0</v>
      </c>
    </row>
    <row r="47" spans="1:10" x14ac:dyDescent="0.2">
      <c r="E47" s="16"/>
      <c r="F47" s="16"/>
      <c r="G47" s="12"/>
      <c r="H47" s="12"/>
      <c r="I47" s="13"/>
      <c r="J47" s="69"/>
    </row>
    <row r="48" spans="1:10" ht="15.75" x14ac:dyDescent="0.25">
      <c r="A48" s="7" t="s">
        <v>444</v>
      </c>
      <c r="E48" s="16"/>
      <c r="F48" s="16"/>
      <c r="G48" s="12"/>
      <c r="H48" s="12"/>
      <c r="I48" s="13"/>
      <c r="J48" s="69"/>
    </row>
    <row r="49" spans="1:10" x14ac:dyDescent="0.2">
      <c r="A49" s="247" t="s">
        <v>442</v>
      </c>
      <c r="B49" s="247"/>
      <c r="C49" s="247"/>
      <c r="D49" s="247">
        <v>25</v>
      </c>
      <c r="E49" s="170">
        <f>SUM(F46+1)</f>
        <v>500676</v>
      </c>
      <c r="F49" s="170">
        <f t="shared" si="5"/>
        <v>500700</v>
      </c>
      <c r="G49" s="247">
        <v>5</v>
      </c>
      <c r="H49" s="247"/>
      <c r="I49" s="172" t="s">
        <v>443</v>
      </c>
      <c r="J49" s="248">
        <f t="shared" si="6"/>
        <v>0</v>
      </c>
    </row>
    <row r="50" spans="1:10" x14ac:dyDescent="0.2">
      <c r="A50" s="252" t="s">
        <v>853</v>
      </c>
      <c r="B50" s="252"/>
      <c r="C50" s="252"/>
      <c r="D50" s="252">
        <v>25</v>
      </c>
      <c r="E50" s="177">
        <f>SUM(F49+1)</f>
        <v>500701</v>
      </c>
      <c r="F50" s="177">
        <f t="shared" si="5"/>
        <v>500725</v>
      </c>
      <c r="G50" s="252">
        <v>5</v>
      </c>
      <c r="H50" s="252"/>
      <c r="I50" s="179" t="s">
        <v>879</v>
      </c>
      <c r="J50" s="254">
        <f t="shared" si="6"/>
        <v>0</v>
      </c>
    </row>
    <row r="51" spans="1:10" x14ac:dyDescent="0.2">
      <c r="A51" s="247" t="s">
        <v>854</v>
      </c>
      <c r="B51" s="247"/>
      <c r="C51" s="247"/>
      <c r="D51" s="247">
        <v>25</v>
      </c>
      <c r="E51" s="170">
        <f>SUM(F50+1)</f>
        <v>500726</v>
      </c>
      <c r="F51" s="170">
        <f t="shared" si="5"/>
        <v>500750</v>
      </c>
      <c r="G51" s="247">
        <v>5</v>
      </c>
      <c r="H51" s="247"/>
      <c r="I51" s="172" t="s">
        <v>879</v>
      </c>
      <c r="J51" s="248">
        <f t="shared" si="6"/>
        <v>0</v>
      </c>
    </row>
    <row r="52" spans="1:10" x14ac:dyDescent="0.2">
      <c r="E52" s="16"/>
      <c r="F52" s="16"/>
      <c r="G52" s="12"/>
      <c r="H52" s="12"/>
      <c r="I52" s="13"/>
      <c r="J52" s="69"/>
    </row>
    <row r="53" spans="1:10" ht="15.75" x14ac:dyDescent="0.25">
      <c r="A53" s="7" t="s">
        <v>94</v>
      </c>
      <c r="E53" s="16"/>
      <c r="F53" s="16"/>
      <c r="G53" s="12"/>
      <c r="H53" s="12"/>
      <c r="I53" s="13"/>
      <c r="J53" s="69"/>
    </row>
    <row r="54" spans="1:10" x14ac:dyDescent="0.2">
      <c r="A54" s="247" t="s">
        <v>10</v>
      </c>
      <c r="B54" s="247"/>
      <c r="C54" s="247"/>
      <c r="D54" s="247">
        <v>25</v>
      </c>
      <c r="E54" s="170">
        <f>SUM(F51+1)</f>
        <v>500751</v>
      </c>
      <c r="F54" s="170">
        <f>SUM(E54+D54-1)</f>
        <v>500775</v>
      </c>
      <c r="G54" s="247">
        <v>5</v>
      </c>
      <c r="H54" s="247"/>
      <c r="I54" s="172" t="s">
        <v>152</v>
      </c>
      <c r="J54" s="248">
        <f>MOD(D54,25)</f>
        <v>0</v>
      </c>
    </row>
    <row r="55" spans="1:10" x14ac:dyDescent="0.2">
      <c r="A55" s="109"/>
      <c r="B55" s="109"/>
      <c r="C55" s="109"/>
      <c r="D55" s="109"/>
      <c r="E55" s="90"/>
      <c r="F55" s="90"/>
      <c r="G55" s="109"/>
      <c r="H55" s="109"/>
      <c r="I55" s="110"/>
      <c r="J55" s="111"/>
    </row>
    <row r="56" spans="1:10" x14ac:dyDescent="0.2">
      <c r="E56" s="16"/>
      <c r="F56" s="16"/>
      <c r="G56" s="12"/>
      <c r="H56" s="12"/>
      <c r="I56" s="13"/>
      <c r="J56" s="69"/>
    </row>
    <row r="57" spans="1:10" ht="15.75" x14ac:dyDescent="0.25">
      <c r="A57" s="7" t="s">
        <v>92</v>
      </c>
      <c r="E57" s="16"/>
      <c r="F57" s="16"/>
      <c r="G57" s="12"/>
      <c r="H57" s="12"/>
      <c r="I57" s="38"/>
      <c r="J57" s="72"/>
    </row>
    <row r="58" spans="1:10" x14ac:dyDescent="0.2">
      <c r="A58" s="247" t="s">
        <v>7</v>
      </c>
      <c r="B58" s="247"/>
      <c r="C58" s="247"/>
      <c r="D58" s="247">
        <v>25</v>
      </c>
      <c r="E58" s="170">
        <f>SUM(F54+1)</f>
        <v>500776</v>
      </c>
      <c r="F58" s="170">
        <f>SUM(E58+D58-1)</f>
        <v>500800</v>
      </c>
      <c r="G58" s="247">
        <v>10</v>
      </c>
      <c r="H58" s="247"/>
      <c r="I58" s="172" t="s">
        <v>151</v>
      </c>
      <c r="J58" s="248">
        <f>MOD(D58,25)</f>
        <v>0</v>
      </c>
    </row>
    <row r="59" spans="1:10" x14ac:dyDescent="0.2">
      <c r="A59" s="253" t="s">
        <v>96</v>
      </c>
      <c r="B59" s="253"/>
      <c r="C59" s="253"/>
      <c r="D59" s="253">
        <v>25</v>
      </c>
      <c r="E59" s="173">
        <f>SUM(F58+1)</f>
        <v>500801</v>
      </c>
      <c r="F59" s="173">
        <f>SUM(E59+D59-1)</f>
        <v>500825</v>
      </c>
      <c r="G59" s="253">
        <v>10</v>
      </c>
      <c r="H59" s="253"/>
      <c r="I59" s="175" t="s">
        <v>151</v>
      </c>
      <c r="J59" s="257">
        <f>MOD(D59,25)</f>
        <v>0</v>
      </c>
    </row>
    <row r="60" spans="1:10" x14ac:dyDescent="0.2">
      <c r="A60" s="247" t="s">
        <v>868</v>
      </c>
      <c r="B60" s="247"/>
      <c r="C60" s="247"/>
      <c r="D60" s="247">
        <v>25</v>
      </c>
      <c r="E60" s="170">
        <f>SUM(F59+1)</f>
        <v>500826</v>
      </c>
      <c r="F60" s="170">
        <f>SUM(E60+D60-1)</f>
        <v>500850</v>
      </c>
      <c r="G60" s="247">
        <v>10</v>
      </c>
      <c r="H60" s="247"/>
      <c r="I60" s="172"/>
      <c r="J60" s="248">
        <f t="shared" ref="J60" si="7">MOD(D60,25)</f>
        <v>0</v>
      </c>
    </row>
    <row r="61" spans="1:10" ht="15.75" x14ac:dyDescent="0.25">
      <c r="A61" s="7" t="s">
        <v>95</v>
      </c>
      <c r="E61" s="16"/>
      <c r="F61" s="16"/>
      <c r="G61" s="12"/>
      <c r="H61" s="12"/>
      <c r="I61" s="13"/>
      <c r="J61" s="69"/>
    </row>
    <row r="62" spans="1:10" x14ac:dyDescent="0.2">
      <c r="A62" s="247" t="s">
        <v>11</v>
      </c>
      <c r="B62" s="247"/>
      <c r="C62" s="247"/>
      <c r="D62" s="247">
        <v>25</v>
      </c>
      <c r="E62" s="170">
        <f>SUM(F60+1)</f>
        <v>500851</v>
      </c>
      <c r="F62" s="170">
        <f t="shared" si="5"/>
        <v>500875</v>
      </c>
      <c r="G62" s="247">
        <v>25</v>
      </c>
      <c r="H62" s="247">
        <v>100</v>
      </c>
      <c r="I62" s="172" t="s">
        <v>153</v>
      </c>
      <c r="J62" s="248">
        <f t="shared" ref="J62:J103" si="8">MOD(D62,25)</f>
        <v>0</v>
      </c>
    </row>
    <row r="63" spans="1:10" x14ac:dyDescent="0.2">
      <c r="A63" s="253" t="s">
        <v>12</v>
      </c>
      <c r="B63" s="253"/>
      <c r="C63" s="253"/>
      <c r="D63" s="253">
        <v>25</v>
      </c>
      <c r="E63" s="173">
        <f>SUM(F62+1)</f>
        <v>500876</v>
      </c>
      <c r="F63" s="173">
        <f t="shared" si="5"/>
        <v>500900</v>
      </c>
      <c r="G63" s="253">
        <v>25</v>
      </c>
      <c r="H63" s="253"/>
      <c r="I63" s="175" t="s">
        <v>153</v>
      </c>
      <c r="J63" s="257">
        <f t="shared" si="8"/>
        <v>0</v>
      </c>
    </row>
    <row r="64" spans="1:10" x14ac:dyDescent="0.2">
      <c r="A64" s="247" t="s">
        <v>362</v>
      </c>
      <c r="B64" s="247"/>
      <c r="C64" s="247"/>
      <c r="D64" s="263">
        <v>50</v>
      </c>
      <c r="E64" s="170">
        <f t="shared" ref="E64:E103" si="9">SUM(F63+1)</f>
        <v>500901</v>
      </c>
      <c r="F64" s="170">
        <f t="shared" si="5"/>
        <v>500950</v>
      </c>
      <c r="G64" s="247">
        <v>5</v>
      </c>
      <c r="H64" s="247"/>
      <c r="I64" s="172" t="s">
        <v>153</v>
      </c>
      <c r="J64" s="248">
        <f t="shared" si="8"/>
        <v>0</v>
      </c>
    </row>
    <row r="65" spans="1:10" x14ac:dyDescent="0.2">
      <c r="A65" s="253" t="s">
        <v>363</v>
      </c>
      <c r="B65" s="253"/>
      <c r="C65" s="253"/>
      <c r="D65" s="264">
        <v>50</v>
      </c>
      <c r="E65" s="173">
        <f t="shared" si="9"/>
        <v>500951</v>
      </c>
      <c r="F65" s="173">
        <f t="shared" si="5"/>
        <v>501000</v>
      </c>
      <c r="G65" s="253">
        <v>5</v>
      </c>
      <c r="H65" s="253"/>
      <c r="I65" s="175" t="s">
        <v>153</v>
      </c>
      <c r="J65" s="257">
        <f t="shared" si="8"/>
        <v>0</v>
      </c>
    </row>
    <row r="66" spans="1:10" x14ac:dyDescent="0.2">
      <c r="A66" s="247" t="s">
        <v>364</v>
      </c>
      <c r="B66" s="247"/>
      <c r="C66" s="247"/>
      <c r="D66" s="263">
        <v>50</v>
      </c>
      <c r="E66" s="170">
        <f t="shared" si="9"/>
        <v>501001</v>
      </c>
      <c r="F66" s="170">
        <f t="shared" si="5"/>
        <v>501050</v>
      </c>
      <c r="G66" s="247">
        <v>5</v>
      </c>
      <c r="H66" s="247"/>
      <c r="I66" s="172" t="s">
        <v>153</v>
      </c>
      <c r="J66" s="248">
        <f t="shared" si="8"/>
        <v>0</v>
      </c>
    </row>
    <row r="67" spans="1:10" x14ac:dyDescent="0.2">
      <c r="A67" s="253" t="s">
        <v>365</v>
      </c>
      <c r="B67" s="253"/>
      <c r="C67" s="253"/>
      <c r="D67" s="264">
        <v>50</v>
      </c>
      <c r="E67" s="173">
        <f t="shared" si="9"/>
        <v>501051</v>
      </c>
      <c r="F67" s="173">
        <f t="shared" si="5"/>
        <v>501100</v>
      </c>
      <c r="G67" s="253">
        <v>5</v>
      </c>
      <c r="H67" s="253"/>
      <c r="I67" s="175" t="s">
        <v>153</v>
      </c>
      <c r="J67" s="257">
        <f t="shared" si="8"/>
        <v>0</v>
      </c>
    </row>
    <row r="68" spans="1:10" x14ac:dyDescent="0.2">
      <c r="A68" s="247" t="s">
        <v>366</v>
      </c>
      <c r="B68" s="247"/>
      <c r="C68" s="247"/>
      <c r="D68" s="263">
        <v>50</v>
      </c>
      <c r="E68" s="170">
        <f t="shared" si="9"/>
        <v>501101</v>
      </c>
      <c r="F68" s="170">
        <f t="shared" si="5"/>
        <v>501150</v>
      </c>
      <c r="G68" s="247">
        <v>5</v>
      </c>
      <c r="H68" s="247"/>
      <c r="I68" s="172" t="s">
        <v>153</v>
      </c>
      <c r="J68" s="248">
        <f t="shared" si="8"/>
        <v>0</v>
      </c>
    </row>
    <row r="69" spans="1:10" x14ac:dyDescent="0.2">
      <c r="A69" s="253" t="s">
        <v>367</v>
      </c>
      <c r="B69" s="253"/>
      <c r="C69" s="253"/>
      <c r="D69" s="264">
        <v>50</v>
      </c>
      <c r="E69" s="173">
        <f t="shared" si="9"/>
        <v>501151</v>
      </c>
      <c r="F69" s="173">
        <f t="shared" si="5"/>
        <v>501200</v>
      </c>
      <c r="G69" s="253">
        <v>5</v>
      </c>
      <c r="H69" s="253"/>
      <c r="I69" s="175" t="s">
        <v>153</v>
      </c>
      <c r="J69" s="257">
        <f t="shared" si="8"/>
        <v>0</v>
      </c>
    </row>
    <row r="70" spans="1:10" x14ac:dyDescent="0.2">
      <c r="A70" s="247" t="s">
        <v>368</v>
      </c>
      <c r="B70" s="247"/>
      <c r="C70" s="247"/>
      <c r="D70" s="263">
        <v>50</v>
      </c>
      <c r="E70" s="170">
        <f t="shared" si="9"/>
        <v>501201</v>
      </c>
      <c r="F70" s="170">
        <f t="shared" si="5"/>
        <v>501250</v>
      </c>
      <c r="G70" s="247">
        <v>5</v>
      </c>
      <c r="H70" s="247"/>
      <c r="I70" s="172" t="s">
        <v>153</v>
      </c>
      <c r="J70" s="248">
        <f t="shared" si="8"/>
        <v>0</v>
      </c>
    </row>
    <row r="71" spans="1:10" x14ac:dyDescent="0.2">
      <c r="A71" s="253" t="s">
        <v>369</v>
      </c>
      <c r="B71" s="253"/>
      <c r="C71" s="253"/>
      <c r="D71" s="264">
        <v>50</v>
      </c>
      <c r="E71" s="173">
        <f t="shared" si="9"/>
        <v>501251</v>
      </c>
      <c r="F71" s="173">
        <f t="shared" si="5"/>
        <v>501300</v>
      </c>
      <c r="G71" s="253">
        <v>5</v>
      </c>
      <c r="H71" s="253"/>
      <c r="I71" s="175" t="s">
        <v>153</v>
      </c>
      <c r="J71" s="257">
        <f t="shared" si="8"/>
        <v>0</v>
      </c>
    </row>
    <row r="72" spans="1:10" x14ac:dyDescent="0.2">
      <c r="A72" s="247" t="s">
        <v>370</v>
      </c>
      <c r="B72" s="247"/>
      <c r="C72" s="247"/>
      <c r="D72" s="263">
        <v>50</v>
      </c>
      <c r="E72" s="170">
        <f t="shared" si="9"/>
        <v>501301</v>
      </c>
      <c r="F72" s="170">
        <f t="shared" si="5"/>
        <v>501350</v>
      </c>
      <c r="G72" s="247">
        <v>5</v>
      </c>
      <c r="H72" s="247"/>
      <c r="I72" s="172" t="s">
        <v>153</v>
      </c>
      <c r="J72" s="248">
        <f t="shared" si="8"/>
        <v>0</v>
      </c>
    </row>
    <row r="73" spans="1:10" x14ac:dyDescent="0.2">
      <c r="A73" s="253" t="s">
        <v>371</v>
      </c>
      <c r="B73" s="253"/>
      <c r="C73" s="253"/>
      <c r="D73" s="264">
        <v>50</v>
      </c>
      <c r="E73" s="173">
        <f t="shared" si="9"/>
        <v>501351</v>
      </c>
      <c r="F73" s="173">
        <f t="shared" si="5"/>
        <v>501400</v>
      </c>
      <c r="G73" s="253">
        <v>5</v>
      </c>
      <c r="H73" s="253"/>
      <c r="I73" s="175" t="s">
        <v>153</v>
      </c>
      <c r="J73" s="257">
        <f t="shared" si="8"/>
        <v>0</v>
      </c>
    </row>
    <row r="74" spans="1:10" x14ac:dyDescent="0.2">
      <c r="A74" s="247" t="s">
        <v>372</v>
      </c>
      <c r="B74" s="247"/>
      <c r="C74" s="247"/>
      <c r="D74" s="263">
        <v>50</v>
      </c>
      <c r="E74" s="170">
        <f t="shared" si="9"/>
        <v>501401</v>
      </c>
      <c r="F74" s="170">
        <f t="shared" si="5"/>
        <v>501450</v>
      </c>
      <c r="G74" s="247">
        <v>5</v>
      </c>
      <c r="H74" s="247"/>
      <c r="I74" s="172" t="s">
        <v>153</v>
      </c>
      <c r="J74" s="248">
        <f t="shared" si="8"/>
        <v>0</v>
      </c>
    </row>
    <row r="75" spans="1:10" x14ac:dyDescent="0.2">
      <c r="A75" s="253" t="s">
        <v>373</v>
      </c>
      <c r="B75" s="253"/>
      <c r="C75" s="253"/>
      <c r="D75" s="264">
        <v>50</v>
      </c>
      <c r="E75" s="173">
        <f t="shared" si="9"/>
        <v>501451</v>
      </c>
      <c r="F75" s="173">
        <f t="shared" si="5"/>
        <v>501500</v>
      </c>
      <c r="G75" s="253">
        <v>5</v>
      </c>
      <c r="H75" s="253"/>
      <c r="I75" s="175" t="s">
        <v>153</v>
      </c>
      <c r="J75" s="257">
        <f t="shared" si="8"/>
        <v>0</v>
      </c>
    </row>
    <row r="76" spans="1:10" x14ac:dyDescent="0.2">
      <c r="A76" s="247" t="s">
        <v>374</v>
      </c>
      <c r="B76" s="247"/>
      <c r="C76" s="247"/>
      <c r="D76" s="263">
        <v>50</v>
      </c>
      <c r="E76" s="170">
        <f t="shared" si="9"/>
        <v>501501</v>
      </c>
      <c r="F76" s="170">
        <f t="shared" si="5"/>
        <v>501550</v>
      </c>
      <c r="G76" s="247">
        <v>5</v>
      </c>
      <c r="H76" s="247"/>
      <c r="I76" s="172" t="s">
        <v>153</v>
      </c>
      <c r="J76" s="248">
        <f t="shared" si="8"/>
        <v>0</v>
      </c>
    </row>
    <row r="77" spans="1:10" x14ac:dyDescent="0.2">
      <c r="A77" s="253" t="s">
        <v>375</v>
      </c>
      <c r="B77" s="253"/>
      <c r="C77" s="253"/>
      <c r="D77" s="264">
        <v>50</v>
      </c>
      <c r="E77" s="173">
        <f t="shared" si="9"/>
        <v>501551</v>
      </c>
      <c r="F77" s="173">
        <f t="shared" si="5"/>
        <v>501600</v>
      </c>
      <c r="G77" s="253">
        <v>5</v>
      </c>
      <c r="H77" s="253"/>
      <c r="I77" s="175" t="s">
        <v>153</v>
      </c>
      <c r="J77" s="257">
        <f t="shared" si="8"/>
        <v>0</v>
      </c>
    </row>
    <row r="78" spans="1:10" x14ac:dyDescent="0.2">
      <c r="A78" s="247" t="s">
        <v>376</v>
      </c>
      <c r="B78" s="247"/>
      <c r="C78" s="247"/>
      <c r="D78" s="263">
        <v>50</v>
      </c>
      <c r="E78" s="170">
        <f t="shared" si="9"/>
        <v>501601</v>
      </c>
      <c r="F78" s="170">
        <f t="shared" si="5"/>
        <v>501650</v>
      </c>
      <c r="G78" s="247">
        <v>5</v>
      </c>
      <c r="H78" s="247"/>
      <c r="I78" s="172" t="s">
        <v>153</v>
      </c>
      <c r="J78" s="248">
        <f t="shared" si="8"/>
        <v>0</v>
      </c>
    </row>
    <row r="79" spans="1:10" x14ac:dyDescent="0.2">
      <c r="A79" s="253" t="s">
        <v>377</v>
      </c>
      <c r="B79" s="253"/>
      <c r="C79" s="253"/>
      <c r="D79" s="264">
        <v>50</v>
      </c>
      <c r="E79" s="173">
        <f t="shared" si="9"/>
        <v>501651</v>
      </c>
      <c r="F79" s="173">
        <f t="shared" si="5"/>
        <v>501700</v>
      </c>
      <c r="G79" s="253">
        <v>5</v>
      </c>
      <c r="H79" s="253"/>
      <c r="I79" s="175" t="s">
        <v>153</v>
      </c>
      <c r="J79" s="257">
        <f t="shared" si="8"/>
        <v>0</v>
      </c>
    </row>
    <row r="80" spans="1:10" x14ac:dyDescent="0.2">
      <c r="A80" s="247" t="s">
        <v>378</v>
      </c>
      <c r="B80" s="247"/>
      <c r="C80" s="247"/>
      <c r="D80" s="263">
        <v>50</v>
      </c>
      <c r="E80" s="170">
        <f t="shared" si="9"/>
        <v>501701</v>
      </c>
      <c r="F80" s="170">
        <f t="shared" si="5"/>
        <v>501750</v>
      </c>
      <c r="G80" s="247">
        <v>5</v>
      </c>
      <c r="H80" s="247"/>
      <c r="I80" s="172" t="s">
        <v>153</v>
      </c>
      <c r="J80" s="248">
        <f t="shared" si="8"/>
        <v>0</v>
      </c>
    </row>
    <row r="81" spans="1:10" x14ac:dyDescent="0.2">
      <c r="A81" s="253" t="s">
        <v>379</v>
      </c>
      <c r="B81" s="253"/>
      <c r="C81" s="253"/>
      <c r="D81" s="264">
        <v>75</v>
      </c>
      <c r="E81" s="173">
        <f t="shared" si="9"/>
        <v>501751</v>
      </c>
      <c r="F81" s="173">
        <f t="shared" si="5"/>
        <v>501825</v>
      </c>
      <c r="G81" s="253">
        <v>5</v>
      </c>
      <c r="H81" s="253"/>
      <c r="I81" s="175" t="s">
        <v>153</v>
      </c>
      <c r="J81" s="257">
        <f t="shared" si="8"/>
        <v>0</v>
      </c>
    </row>
    <row r="82" spans="1:10" x14ac:dyDescent="0.2">
      <c r="A82" s="247" t="s">
        <v>380</v>
      </c>
      <c r="B82" s="247"/>
      <c r="C82" s="247"/>
      <c r="D82" s="263">
        <v>50</v>
      </c>
      <c r="E82" s="170">
        <f t="shared" si="9"/>
        <v>501826</v>
      </c>
      <c r="F82" s="170">
        <f t="shared" si="5"/>
        <v>501875</v>
      </c>
      <c r="G82" s="247">
        <v>5</v>
      </c>
      <c r="H82" s="247"/>
      <c r="I82" s="172" t="s">
        <v>153</v>
      </c>
      <c r="J82" s="248">
        <f t="shared" si="8"/>
        <v>0</v>
      </c>
    </row>
    <row r="83" spans="1:10" x14ac:dyDescent="0.2">
      <c r="A83" s="253" t="s">
        <v>381</v>
      </c>
      <c r="B83" s="253"/>
      <c r="C83" s="253"/>
      <c r="D83" s="264">
        <v>50</v>
      </c>
      <c r="E83" s="173">
        <f t="shared" si="9"/>
        <v>501876</v>
      </c>
      <c r="F83" s="173">
        <f t="shared" si="5"/>
        <v>501925</v>
      </c>
      <c r="G83" s="253">
        <v>5</v>
      </c>
      <c r="H83" s="253"/>
      <c r="I83" s="175" t="s">
        <v>153</v>
      </c>
      <c r="J83" s="257">
        <f t="shared" si="8"/>
        <v>0</v>
      </c>
    </row>
    <row r="84" spans="1:10" x14ac:dyDescent="0.2">
      <c r="A84" s="247" t="s">
        <v>290</v>
      </c>
      <c r="B84" s="247"/>
      <c r="C84" s="247"/>
      <c r="D84" s="263">
        <v>100</v>
      </c>
      <c r="E84" s="170">
        <f t="shared" si="9"/>
        <v>501926</v>
      </c>
      <c r="F84" s="170">
        <f t="shared" si="5"/>
        <v>502025</v>
      </c>
      <c r="G84" s="247">
        <v>5</v>
      </c>
      <c r="H84" s="247"/>
      <c r="I84" s="172" t="s">
        <v>153</v>
      </c>
      <c r="J84" s="248">
        <f t="shared" si="8"/>
        <v>0</v>
      </c>
    </row>
    <row r="85" spans="1:10" x14ac:dyDescent="0.2">
      <c r="A85" s="253" t="s">
        <v>291</v>
      </c>
      <c r="B85" s="253"/>
      <c r="C85" s="253"/>
      <c r="D85" s="264">
        <v>50</v>
      </c>
      <c r="E85" s="173">
        <f t="shared" si="9"/>
        <v>502026</v>
      </c>
      <c r="F85" s="173">
        <f t="shared" si="5"/>
        <v>502075</v>
      </c>
      <c r="G85" s="253">
        <v>5</v>
      </c>
      <c r="H85" s="253"/>
      <c r="I85" s="175" t="s">
        <v>153</v>
      </c>
      <c r="J85" s="257">
        <f t="shared" si="8"/>
        <v>0</v>
      </c>
    </row>
    <row r="86" spans="1:10" x14ac:dyDescent="0.2">
      <c r="A86" s="247" t="s">
        <v>292</v>
      </c>
      <c r="B86" s="247"/>
      <c r="C86" s="247"/>
      <c r="D86" s="263">
        <v>50</v>
      </c>
      <c r="E86" s="170">
        <f t="shared" si="9"/>
        <v>502076</v>
      </c>
      <c r="F86" s="170">
        <f t="shared" si="5"/>
        <v>502125</v>
      </c>
      <c r="G86" s="247">
        <v>5</v>
      </c>
      <c r="H86" s="247"/>
      <c r="I86" s="172" t="s">
        <v>153</v>
      </c>
      <c r="J86" s="248">
        <f t="shared" si="8"/>
        <v>0</v>
      </c>
    </row>
    <row r="87" spans="1:10" x14ac:dyDescent="0.2">
      <c r="A87" s="253" t="s">
        <v>293</v>
      </c>
      <c r="B87" s="253"/>
      <c r="C87" s="253"/>
      <c r="D87" s="264">
        <v>50</v>
      </c>
      <c r="E87" s="173">
        <f t="shared" si="9"/>
        <v>502126</v>
      </c>
      <c r="F87" s="173">
        <f t="shared" si="5"/>
        <v>502175</v>
      </c>
      <c r="G87" s="253">
        <v>5</v>
      </c>
      <c r="H87" s="253"/>
      <c r="I87" s="175" t="s">
        <v>153</v>
      </c>
      <c r="J87" s="257">
        <f t="shared" si="8"/>
        <v>0</v>
      </c>
    </row>
    <row r="88" spans="1:10" x14ac:dyDescent="0.2">
      <c r="A88" s="247" t="s">
        <v>294</v>
      </c>
      <c r="B88" s="247"/>
      <c r="C88" s="247"/>
      <c r="D88" s="263">
        <v>150</v>
      </c>
      <c r="E88" s="170">
        <f t="shared" si="9"/>
        <v>502176</v>
      </c>
      <c r="F88" s="170">
        <f t="shared" si="5"/>
        <v>502325</v>
      </c>
      <c r="G88" s="247">
        <v>5</v>
      </c>
      <c r="H88" s="247"/>
      <c r="I88" s="172" t="s">
        <v>153</v>
      </c>
      <c r="J88" s="248">
        <f t="shared" si="8"/>
        <v>0</v>
      </c>
    </row>
    <row r="89" spans="1:10" x14ac:dyDescent="0.2">
      <c r="A89" s="253" t="s">
        <v>295</v>
      </c>
      <c r="B89" s="253"/>
      <c r="C89" s="253"/>
      <c r="D89" s="264">
        <v>50</v>
      </c>
      <c r="E89" s="173">
        <f t="shared" si="9"/>
        <v>502326</v>
      </c>
      <c r="F89" s="173">
        <f t="shared" si="5"/>
        <v>502375</v>
      </c>
      <c r="G89" s="253">
        <v>5</v>
      </c>
      <c r="H89" s="253"/>
      <c r="I89" s="175" t="s">
        <v>153</v>
      </c>
      <c r="J89" s="257">
        <f t="shared" si="8"/>
        <v>0</v>
      </c>
    </row>
    <row r="90" spans="1:10" x14ac:dyDescent="0.2">
      <c r="A90" s="247" t="s">
        <v>296</v>
      </c>
      <c r="B90" s="247"/>
      <c r="C90" s="247"/>
      <c r="D90" s="263">
        <v>100</v>
      </c>
      <c r="E90" s="170">
        <f t="shared" si="9"/>
        <v>502376</v>
      </c>
      <c r="F90" s="170">
        <f t="shared" si="5"/>
        <v>502475</v>
      </c>
      <c r="G90" s="247">
        <v>5</v>
      </c>
      <c r="H90" s="247"/>
      <c r="I90" s="172" t="s">
        <v>153</v>
      </c>
      <c r="J90" s="248">
        <f t="shared" si="8"/>
        <v>0</v>
      </c>
    </row>
    <row r="91" spans="1:10" x14ac:dyDescent="0.2">
      <c r="A91" s="253" t="s">
        <v>297</v>
      </c>
      <c r="B91" s="253"/>
      <c r="C91" s="253"/>
      <c r="D91" s="264">
        <v>50</v>
      </c>
      <c r="E91" s="173">
        <f t="shared" si="9"/>
        <v>502476</v>
      </c>
      <c r="F91" s="173">
        <f t="shared" si="5"/>
        <v>502525</v>
      </c>
      <c r="G91" s="253">
        <v>5</v>
      </c>
      <c r="H91" s="253"/>
      <c r="I91" s="175" t="s">
        <v>153</v>
      </c>
      <c r="J91" s="257">
        <f t="shared" si="8"/>
        <v>0</v>
      </c>
    </row>
    <row r="92" spans="1:10" x14ac:dyDescent="0.2">
      <c r="A92" s="247" t="s">
        <v>298</v>
      </c>
      <c r="B92" s="247"/>
      <c r="C92" s="247"/>
      <c r="D92" s="263">
        <v>50</v>
      </c>
      <c r="E92" s="170">
        <f t="shared" si="9"/>
        <v>502526</v>
      </c>
      <c r="F92" s="170">
        <f t="shared" si="5"/>
        <v>502575</v>
      </c>
      <c r="G92" s="247">
        <v>5</v>
      </c>
      <c r="H92" s="247"/>
      <c r="I92" s="172" t="s">
        <v>153</v>
      </c>
      <c r="J92" s="248">
        <f t="shared" si="8"/>
        <v>0</v>
      </c>
    </row>
    <row r="93" spans="1:10" x14ac:dyDescent="0.2">
      <c r="A93" s="253" t="s">
        <v>299</v>
      </c>
      <c r="B93" s="253"/>
      <c r="C93" s="253"/>
      <c r="D93" s="264">
        <v>50</v>
      </c>
      <c r="E93" s="173">
        <f t="shared" si="9"/>
        <v>502576</v>
      </c>
      <c r="F93" s="173">
        <f t="shared" si="5"/>
        <v>502625</v>
      </c>
      <c r="G93" s="253">
        <v>5</v>
      </c>
      <c r="H93" s="253"/>
      <c r="I93" s="175" t="s">
        <v>153</v>
      </c>
      <c r="J93" s="257">
        <f t="shared" si="8"/>
        <v>0</v>
      </c>
    </row>
    <row r="94" spans="1:10" x14ac:dyDescent="0.2">
      <c r="A94" s="247" t="s">
        <v>300</v>
      </c>
      <c r="B94" s="247"/>
      <c r="C94" s="247"/>
      <c r="D94" s="263">
        <v>50</v>
      </c>
      <c r="E94" s="170">
        <f t="shared" si="9"/>
        <v>502626</v>
      </c>
      <c r="F94" s="170">
        <f t="shared" si="5"/>
        <v>502675</v>
      </c>
      <c r="G94" s="247">
        <v>5</v>
      </c>
      <c r="H94" s="247"/>
      <c r="I94" s="172" t="s">
        <v>153</v>
      </c>
      <c r="J94" s="248">
        <f t="shared" si="8"/>
        <v>0</v>
      </c>
    </row>
    <row r="95" spans="1:10" x14ac:dyDescent="0.2">
      <c r="A95" s="253" t="s">
        <v>301</v>
      </c>
      <c r="B95" s="253"/>
      <c r="C95" s="253"/>
      <c r="D95" s="264">
        <v>50</v>
      </c>
      <c r="E95" s="173">
        <f t="shared" si="9"/>
        <v>502676</v>
      </c>
      <c r="F95" s="173">
        <f t="shared" si="5"/>
        <v>502725</v>
      </c>
      <c r="G95" s="253">
        <v>5</v>
      </c>
      <c r="H95" s="253"/>
      <c r="I95" s="175" t="s">
        <v>153</v>
      </c>
      <c r="J95" s="257">
        <f t="shared" si="8"/>
        <v>0</v>
      </c>
    </row>
    <row r="96" spans="1:10" x14ac:dyDescent="0.2">
      <c r="A96" s="247" t="s">
        <v>302</v>
      </c>
      <c r="B96" s="247"/>
      <c r="C96" s="247"/>
      <c r="D96" s="263">
        <v>50</v>
      </c>
      <c r="E96" s="170">
        <f t="shared" si="9"/>
        <v>502726</v>
      </c>
      <c r="F96" s="170">
        <f t="shared" si="5"/>
        <v>502775</v>
      </c>
      <c r="G96" s="247">
        <v>5</v>
      </c>
      <c r="H96" s="247"/>
      <c r="I96" s="172" t="s">
        <v>153</v>
      </c>
      <c r="J96" s="248">
        <f t="shared" si="8"/>
        <v>0</v>
      </c>
    </row>
    <row r="97" spans="1:10" x14ac:dyDescent="0.2">
      <c r="A97" s="253" t="s">
        <v>303</v>
      </c>
      <c r="B97" s="253"/>
      <c r="C97" s="253"/>
      <c r="D97" s="264">
        <v>50</v>
      </c>
      <c r="E97" s="173">
        <f t="shared" si="9"/>
        <v>502776</v>
      </c>
      <c r="F97" s="173">
        <f t="shared" si="5"/>
        <v>502825</v>
      </c>
      <c r="G97" s="253">
        <v>5</v>
      </c>
      <c r="H97" s="253"/>
      <c r="I97" s="175" t="s">
        <v>153</v>
      </c>
      <c r="J97" s="257">
        <f t="shared" si="8"/>
        <v>0</v>
      </c>
    </row>
    <row r="98" spans="1:10" x14ac:dyDescent="0.2">
      <c r="A98" s="247" t="s">
        <v>304</v>
      </c>
      <c r="B98" s="247"/>
      <c r="C98" s="247"/>
      <c r="D98" s="263">
        <v>150</v>
      </c>
      <c r="E98" s="170">
        <f t="shared" si="9"/>
        <v>502826</v>
      </c>
      <c r="F98" s="170">
        <f t="shared" si="5"/>
        <v>502975</v>
      </c>
      <c r="G98" s="247">
        <v>5</v>
      </c>
      <c r="H98" s="247"/>
      <c r="I98" s="172" t="s">
        <v>153</v>
      </c>
      <c r="J98" s="248">
        <f t="shared" si="8"/>
        <v>0</v>
      </c>
    </row>
    <row r="99" spans="1:10" x14ac:dyDescent="0.2">
      <c r="A99" s="253" t="s">
        <v>343</v>
      </c>
      <c r="B99" s="253"/>
      <c r="C99" s="253"/>
      <c r="D99" s="264">
        <v>50</v>
      </c>
      <c r="E99" s="173">
        <f t="shared" si="9"/>
        <v>502976</v>
      </c>
      <c r="F99" s="173">
        <f t="shared" si="5"/>
        <v>503025</v>
      </c>
      <c r="G99" s="253">
        <v>5</v>
      </c>
      <c r="H99" s="253"/>
      <c r="I99" s="175" t="s">
        <v>153</v>
      </c>
      <c r="J99" s="257">
        <f t="shared" si="8"/>
        <v>0</v>
      </c>
    </row>
    <row r="100" spans="1:10" x14ac:dyDescent="0.2">
      <c r="A100" s="247" t="s">
        <v>344</v>
      </c>
      <c r="B100" s="247"/>
      <c r="C100" s="247"/>
      <c r="D100" s="263">
        <v>50</v>
      </c>
      <c r="E100" s="170">
        <f t="shared" si="9"/>
        <v>503026</v>
      </c>
      <c r="F100" s="170">
        <f t="shared" si="5"/>
        <v>503075</v>
      </c>
      <c r="G100" s="247">
        <v>5</v>
      </c>
      <c r="H100" s="247"/>
      <c r="I100" s="172" t="s">
        <v>153</v>
      </c>
      <c r="J100" s="248">
        <f t="shared" si="8"/>
        <v>0</v>
      </c>
    </row>
    <row r="101" spans="1:10" x14ac:dyDescent="0.2">
      <c r="A101" s="253" t="s">
        <v>382</v>
      </c>
      <c r="B101" s="253"/>
      <c r="C101" s="253"/>
      <c r="D101" s="264">
        <v>75</v>
      </c>
      <c r="E101" s="173">
        <f t="shared" si="9"/>
        <v>503076</v>
      </c>
      <c r="F101" s="173">
        <f t="shared" si="5"/>
        <v>503150</v>
      </c>
      <c r="G101" s="253">
        <v>5</v>
      </c>
      <c r="H101" s="253"/>
      <c r="I101" s="175" t="s">
        <v>153</v>
      </c>
      <c r="J101" s="257">
        <f t="shared" si="8"/>
        <v>0</v>
      </c>
    </row>
    <row r="102" spans="1:10" x14ac:dyDescent="0.2">
      <c r="A102" s="247" t="s">
        <v>383</v>
      </c>
      <c r="B102" s="247"/>
      <c r="C102" s="247"/>
      <c r="D102" s="263">
        <v>50</v>
      </c>
      <c r="E102" s="170">
        <f t="shared" si="9"/>
        <v>503151</v>
      </c>
      <c r="F102" s="170">
        <f t="shared" si="5"/>
        <v>503200</v>
      </c>
      <c r="G102" s="247">
        <v>5</v>
      </c>
      <c r="H102" s="247"/>
      <c r="I102" s="172" t="s">
        <v>153</v>
      </c>
      <c r="J102" s="248">
        <f t="shared" si="8"/>
        <v>0</v>
      </c>
    </row>
    <row r="103" spans="1:10" ht="15.75" thickBot="1" x14ac:dyDescent="0.25">
      <c r="A103" s="278" t="s">
        <v>384</v>
      </c>
      <c r="B103" s="278"/>
      <c r="C103" s="278"/>
      <c r="D103" s="291">
        <v>50</v>
      </c>
      <c r="E103" s="188">
        <f t="shared" si="9"/>
        <v>503201</v>
      </c>
      <c r="F103" s="188">
        <f t="shared" si="5"/>
        <v>503250</v>
      </c>
      <c r="G103" s="278">
        <v>5</v>
      </c>
      <c r="H103" s="278"/>
      <c r="I103" s="190" t="s">
        <v>153</v>
      </c>
      <c r="J103" s="279">
        <f t="shared" si="8"/>
        <v>0</v>
      </c>
    </row>
    <row r="104" spans="1:10" ht="15.75" x14ac:dyDescent="0.25">
      <c r="A104" s="74" t="s">
        <v>44</v>
      </c>
      <c r="B104" s="68"/>
      <c r="C104" s="68"/>
      <c r="D104" s="336">
        <f>SUM(D44:D103)</f>
        <v>2750</v>
      </c>
      <c r="E104" s="68"/>
      <c r="F104" s="68"/>
      <c r="G104" s="65"/>
      <c r="H104" s="65"/>
      <c r="I104" s="104"/>
      <c r="J104" s="73"/>
    </row>
    <row r="105" spans="1:10" ht="16.5" thickBot="1" x14ac:dyDescent="0.3">
      <c r="A105" s="32"/>
      <c r="B105" s="17"/>
      <c r="C105" s="17"/>
      <c r="D105" s="28"/>
      <c r="E105" s="17"/>
      <c r="F105" s="17"/>
      <c r="G105" s="11"/>
      <c r="H105" s="11"/>
      <c r="I105" s="43"/>
      <c r="J105" s="72"/>
    </row>
    <row r="106" spans="1:10" ht="16.5" thickBot="1" x14ac:dyDescent="0.3">
      <c r="A106" s="83" t="s">
        <v>339</v>
      </c>
      <c r="B106" s="84"/>
      <c r="C106" s="84"/>
      <c r="D106" s="337">
        <f>D40+D104</f>
        <v>9050</v>
      </c>
      <c r="E106" s="84"/>
      <c r="F106" s="84"/>
      <c r="G106" s="85">
        <f>SUM(G5:G103)</f>
        <v>1195</v>
      </c>
      <c r="H106" s="85">
        <f>SUM(H5:H103)</f>
        <v>100</v>
      </c>
      <c r="I106" s="101"/>
      <c r="J106" s="93">
        <f>SUM(J5:J103)</f>
        <v>0</v>
      </c>
    </row>
    <row r="107" spans="1:10" x14ac:dyDescent="0.2">
      <c r="A107" s="17"/>
      <c r="B107" s="17"/>
      <c r="C107" s="17"/>
      <c r="E107" s="17"/>
      <c r="F107" s="17"/>
      <c r="G107"/>
      <c r="H107"/>
      <c r="I107" s="8"/>
      <c r="J107"/>
    </row>
    <row r="108" spans="1:10" x14ac:dyDescent="0.2">
      <c r="A108" s="17"/>
      <c r="B108" s="17"/>
      <c r="C108" s="17"/>
      <c r="E108" s="17"/>
      <c r="F108" s="17"/>
      <c r="G108"/>
      <c r="H108"/>
      <c r="I108" s="8"/>
      <c r="J108"/>
    </row>
    <row r="109" spans="1:10" x14ac:dyDescent="0.2">
      <c r="A109" s="46" t="s">
        <v>140</v>
      </c>
      <c r="B109"/>
      <c r="C109"/>
      <c r="D109" s="334">
        <f>F103-E5+1</f>
        <v>9050</v>
      </c>
      <c r="E109" s="17"/>
      <c r="F109" s="17"/>
      <c r="G109"/>
      <c r="H109"/>
      <c r="I109" s="8"/>
      <c r="J109"/>
    </row>
    <row r="112" spans="1:10" x14ac:dyDescent="0.2">
      <c r="A112" s="61"/>
    </row>
    <row r="113" spans="1:1" x14ac:dyDescent="0.2">
      <c r="A113" s="61"/>
    </row>
    <row r="114" spans="1:1" x14ac:dyDescent="0.2">
      <c r="A114" s="61"/>
    </row>
  </sheetData>
  <sheetProtection selectLockedCells="1"/>
  <mergeCells count="2">
    <mergeCell ref="E3:F3"/>
    <mergeCell ref="H1:I1"/>
  </mergeCells>
  <phoneticPr fontId="0" type="noConversion"/>
  <conditionalFormatting sqref="D5:D39">
    <cfRule type="cellIs" dxfId="15" priority="1" operator="equal">
      <formula>0</formula>
    </cfRule>
  </conditionalFormatting>
  <conditionalFormatting sqref="D44:D46 D49:D51 D54 D58:D60 D62:D103">
    <cfRule type="cellIs" dxfId="14" priority="4" operator="equal">
      <formula>0</formula>
    </cfRule>
  </conditionalFormatting>
  <conditionalFormatting sqref="G5:H39">
    <cfRule type="cellIs" dxfId="13" priority="3" operator="equal">
      <formula>0</formula>
    </cfRule>
  </conditionalFormatting>
  <conditionalFormatting sqref="G44:H46 G49:H51 G54:H54 G58:H60 G62:H103">
    <cfRule type="cellIs" dxfId="12" priority="2" operator="equal">
      <formula>0</formula>
    </cfRule>
  </conditionalFormatting>
  <printOptions gridLines="1" gridLinesSet="0"/>
  <pageMargins left="0.25" right="0.25" top="1.25" bottom="0.75" header="0.3" footer="0.3"/>
  <pageSetup scale="80" fitToHeight="0" orientation="portrait" r:id="rId1"/>
  <headerFooter scaleWithDoc="0" alignWithMargins="0">
    <oddHeader>&amp;C&amp;"Arial,Bold"&amp;12ALASKA 2024 PRIMARY ELECTION
BALLOT ORDER
House &amp;A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93"/>
  <sheetViews>
    <sheetView view="pageLayout" topLeftCell="A20" zoomScaleNormal="75" workbookViewId="0">
      <selection activeCell="G46" sqref="G46"/>
    </sheetView>
  </sheetViews>
  <sheetFormatPr defaultColWidth="9.140625" defaultRowHeight="12.75" x14ac:dyDescent="0.2"/>
  <cols>
    <col min="1" max="1" width="39" style="6" customWidth="1"/>
    <col min="2" max="2" width="11" style="6" customWidth="1"/>
    <col min="3" max="3" width="4.42578125" style="6" hidden="1" customWidth="1"/>
    <col min="4" max="4" width="11" style="6" bestFit="1" customWidth="1"/>
    <col min="5" max="7" width="9.28515625" style="6" bestFit="1" customWidth="1"/>
    <col min="8" max="8" width="11.710937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Totals!A42</f>
        <v>851</v>
      </c>
    </row>
    <row r="3" spans="1:10" ht="16.5" thickBot="1" x14ac:dyDescent="0.3">
      <c r="A3" s="26"/>
      <c r="B3" s="26" t="s">
        <v>2</v>
      </c>
      <c r="C3" s="26"/>
      <c r="D3" s="292" t="s">
        <v>3</v>
      </c>
      <c r="E3" s="372" t="s">
        <v>100</v>
      </c>
      <c r="F3" s="372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26" t="s">
        <v>5</v>
      </c>
      <c r="C4" s="26"/>
      <c r="D4" s="292" t="s">
        <v>98</v>
      </c>
      <c r="E4" s="26" t="s">
        <v>0</v>
      </c>
      <c r="F4" s="26" t="s">
        <v>1</v>
      </c>
      <c r="G4" s="292" t="s">
        <v>98</v>
      </c>
      <c r="H4" s="292" t="s">
        <v>98</v>
      </c>
      <c r="I4" s="26" t="s">
        <v>149</v>
      </c>
      <c r="J4" s="26" t="s">
        <v>142</v>
      </c>
    </row>
    <row r="5" spans="1:10" ht="15" x14ac:dyDescent="0.2">
      <c r="A5" s="244" t="s">
        <v>237</v>
      </c>
      <c r="B5" s="256">
        <v>433</v>
      </c>
      <c r="C5" s="322">
        <f>SUM(B5*0.65)</f>
        <v>281.45</v>
      </c>
      <c r="D5" s="329">
        <v>250</v>
      </c>
      <c r="E5" s="170">
        <f>SUM('Dist 37'!F103+1)</f>
        <v>503251</v>
      </c>
      <c r="F5" s="170">
        <f t="shared" ref="F5:F28" si="0">SUM(E5+D5-1)</f>
        <v>503500</v>
      </c>
      <c r="G5" s="247">
        <v>25</v>
      </c>
      <c r="H5" s="247"/>
      <c r="I5" s="172" t="s">
        <v>153</v>
      </c>
      <c r="J5" s="248">
        <f>MOD(D5,25)</f>
        <v>0</v>
      </c>
    </row>
    <row r="6" spans="1:10" ht="15" x14ac:dyDescent="0.2">
      <c r="A6" s="249" t="s">
        <v>238</v>
      </c>
      <c r="B6" s="255">
        <v>255</v>
      </c>
      <c r="C6" s="322">
        <f t="shared" ref="C6:C28" si="1">SUM(B6*0.65)</f>
        <v>165.75</v>
      </c>
      <c r="D6" s="330">
        <f t="shared" ref="D6:D28" si="2">MROUND(C6, 25)</f>
        <v>175</v>
      </c>
      <c r="E6" s="173">
        <f>SUM(F5+1)</f>
        <v>503501</v>
      </c>
      <c r="F6" s="173">
        <f t="shared" si="0"/>
        <v>503675</v>
      </c>
      <c r="G6" s="247">
        <v>25</v>
      </c>
      <c r="H6" s="253"/>
      <c r="I6" s="175" t="s">
        <v>153</v>
      </c>
      <c r="J6" s="254">
        <f t="shared" ref="J6:J28" si="3">MOD(D6,25)</f>
        <v>0</v>
      </c>
    </row>
    <row r="7" spans="1:10" ht="15" x14ac:dyDescent="0.2">
      <c r="A7" s="268" t="s">
        <v>239</v>
      </c>
      <c r="B7" s="256">
        <v>203</v>
      </c>
      <c r="C7" s="322">
        <f t="shared" si="1"/>
        <v>131.95000000000002</v>
      </c>
      <c r="D7" s="329">
        <f t="shared" si="2"/>
        <v>125</v>
      </c>
      <c r="E7" s="170">
        <f t="shared" ref="E7:E28" si="4">SUM(F6+1)</f>
        <v>503676</v>
      </c>
      <c r="F7" s="170">
        <f t="shared" si="0"/>
        <v>503800</v>
      </c>
      <c r="G7" s="247">
        <v>25</v>
      </c>
      <c r="H7" s="247"/>
      <c r="I7" s="172" t="s">
        <v>153</v>
      </c>
      <c r="J7" s="248">
        <f t="shared" si="3"/>
        <v>0</v>
      </c>
    </row>
    <row r="8" spans="1:10" ht="15" x14ac:dyDescent="0.2">
      <c r="A8" s="269" t="s">
        <v>240</v>
      </c>
      <c r="B8" s="255">
        <v>2064</v>
      </c>
      <c r="C8" s="322">
        <f t="shared" si="1"/>
        <v>1341.6000000000001</v>
      </c>
      <c r="D8" s="330">
        <v>850</v>
      </c>
      <c r="E8" s="173">
        <f t="shared" si="4"/>
        <v>503801</v>
      </c>
      <c r="F8" s="173">
        <f t="shared" si="0"/>
        <v>504650</v>
      </c>
      <c r="G8" s="247">
        <v>25</v>
      </c>
      <c r="H8" s="253"/>
      <c r="I8" s="175" t="s">
        <v>153</v>
      </c>
      <c r="J8" s="254">
        <f t="shared" si="3"/>
        <v>0</v>
      </c>
    </row>
    <row r="9" spans="1:10" ht="15" x14ac:dyDescent="0.2">
      <c r="A9" s="268" t="s">
        <v>241</v>
      </c>
      <c r="B9" s="256">
        <v>1902</v>
      </c>
      <c r="C9" s="322">
        <f t="shared" si="1"/>
        <v>1236.3</v>
      </c>
      <c r="D9" s="329">
        <v>800</v>
      </c>
      <c r="E9" s="170">
        <f t="shared" si="4"/>
        <v>504651</v>
      </c>
      <c r="F9" s="170">
        <f t="shared" si="0"/>
        <v>505450</v>
      </c>
      <c r="G9" s="247">
        <v>25</v>
      </c>
      <c r="H9" s="247"/>
      <c r="I9" s="172" t="s">
        <v>153</v>
      </c>
      <c r="J9" s="248">
        <f t="shared" si="3"/>
        <v>0</v>
      </c>
    </row>
    <row r="10" spans="1:10" ht="15" x14ac:dyDescent="0.2">
      <c r="A10" s="269" t="s">
        <v>242</v>
      </c>
      <c r="B10" s="255">
        <v>314</v>
      </c>
      <c r="C10" s="322">
        <f t="shared" si="1"/>
        <v>204.1</v>
      </c>
      <c r="D10" s="330">
        <v>125</v>
      </c>
      <c r="E10" s="173">
        <f t="shared" si="4"/>
        <v>505451</v>
      </c>
      <c r="F10" s="173">
        <f t="shared" si="0"/>
        <v>505575</v>
      </c>
      <c r="G10" s="247">
        <v>25</v>
      </c>
      <c r="H10" s="253"/>
      <c r="I10" s="175" t="s">
        <v>153</v>
      </c>
      <c r="J10" s="254">
        <f t="shared" si="3"/>
        <v>0</v>
      </c>
    </row>
    <row r="11" spans="1:10" ht="15" x14ac:dyDescent="0.2">
      <c r="A11" s="268" t="s">
        <v>618</v>
      </c>
      <c r="B11" s="256">
        <v>558</v>
      </c>
      <c r="C11" s="322">
        <f t="shared" si="1"/>
        <v>362.7</v>
      </c>
      <c r="D11" s="329">
        <v>225</v>
      </c>
      <c r="E11" s="170">
        <f t="shared" si="4"/>
        <v>505576</v>
      </c>
      <c r="F11" s="170">
        <f t="shared" si="0"/>
        <v>505800</v>
      </c>
      <c r="G11" s="247">
        <v>25</v>
      </c>
      <c r="H11" s="247"/>
      <c r="I11" s="172" t="s">
        <v>153</v>
      </c>
      <c r="J11" s="248">
        <f t="shared" si="3"/>
        <v>0</v>
      </c>
    </row>
    <row r="12" spans="1:10" ht="15" x14ac:dyDescent="0.2">
      <c r="A12" s="249" t="s">
        <v>243</v>
      </c>
      <c r="B12" s="255">
        <v>220</v>
      </c>
      <c r="C12" s="322">
        <f t="shared" si="1"/>
        <v>143</v>
      </c>
      <c r="D12" s="330">
        <v>100</v>
      </c>
      <c r="E12" s="173">
        <f t="shared" si="4"/>
        <v>505801</v>
      </c>
      <c r="F12" s="173">
        <f t="shared" si="0"/>
        <v>505900</v>
      </c>
      <c r="G12" s="247">
        <v>25</v>
      </c>
      <c r="H12" s="253"/>
      <c r="I12" s="175" t="s">
        <v>153</v>
      </c>
      <c r="J12" s="254">
        <f t="shared" si="3"/>
        <v>0</v>
      </c>
    </row>
    <row r="13" spans="1:10" ht="15" x14ac:dyDescent="0.2">
      <c r="A13" s="268" t="s">
        <v>244</v>
      </c>
      <c r="B13" s="256">
        <v>350</v>
      </c>
      <c r="C13" s="322">
        <f t="shared" si="1"/>
        <v>227.5</v>
      </c>
      <c r="D13" s="329">
        <v>175</v>
      </c>
      <c r="E13" s="170">
        <f t="shared" si="4"/>
        <v>505901</v>
      </c>
      <c r="F13" s="170">
        <f t="shared" si="0"/>
        <v>506075</v>
      </c>
      <c r="G13" s="247">
        <v>25</v>
      </c>
      <c r="H13" s="247"/>
      <c r="I13" s="172" t="s">
        <v>153</v>
      </c>
      <c r="J13" s="248">
        <f t="shared" si="3"/>
        <v>0</v>
      </c>
    </row>
    <row r="14" spans="1:10" ht="15" x14ac:dyDescent="0.2">
      <c r="A14" s="269" t="s">
        <v>245</v>
      </c>
      <c r="B14" s="255">
        <v>452</v>
      </c>
      <c r="C14" s="322">
        <f t="shared" si="1"/>
        <v>293.8</v>
      </c>
      <c r="D14" s="330">
        <v>175</v>
      </c>
      <c r="E14" s="173">
        <f t="shared" si="4"/>
        <v>506076</v>
      </c>
      <c r="F14" s="173">
        <f t="shared" si="0"/>
        <v>506250</v>
      </c>
      <c r="G14" s="247">
        <v>25</v>
      </c>
      <c r="H14" s="253"/>
      <c r="I14" s="175" t="s">
        <v>153</v>
      </c>
      <c r="J14" s="254">
        <f t="shared" si="3"/>
        <v>0</v>
      </c>
    </row>
    <row r="15" spans="1:10" ht="15" x14ac:dyDescent="0.2">
      <c r="A15" s="268" t="s">
        <v>246</v>
      </c>
      <c r="B15" s="256">
        <v>318</v>
      </c>
      <c r="C15" s="322">
        <f t="shared" si="1"/>
        <v>206.70000000000002</v>
      </c>
      <c r="D15" s="329">
        <v>150</v>
      </c>
      <c r="E15" s="170">
        <f t="shared" si="4"/>
        <v>506251</v>
      </c>
      <c r="F15" s="170">
        <f t="shared" si="0"/>
        <v>506400</v>
      </c>
      <c r="G15" s="247">
        <v>25</v>
      </c>
      <c r="H15" s="247"/>
      <c r="I15" s="172" t="s">
        <v>153</v>
      </c>
      <c r="J15" s="248">
        <f t="shared" si="3"/>
        <v>0</v>
      </c>
    </row>
    <row r="16" spans="1:10" ht="15" x14ac:dyDescent="0.2">
      <c r="A16" s="269" t="s">
        <v>247</v>
      </c>
      <c r="B16" s="255">
        <v>470</v>
      </c>
      <c r="C16" s="322">
        <f t="shared" si="1"/>
        <v>305.5</v>
      </c>
      <c r="D16" s="330">
        <v>200</v>
      </c>
      <c r="E16" s="173">
        <f t="shared" si="4"/>
        <v>506401</v>
      </c>
      <c r="F16" s="173">
        <f t="shared" si="0"/>
        <v>506600</v>
      </c>
      <c r="G16" s="247">
        <v>25</v>
      </c>
      <c r="H16" s="253"/>
      <c r="I16" s="175" t="s">
        <v>153</v>
      </c>
      <c r="J16" s="254">
        <f t="shared" si="3"/>
        <v>0</v>
      </c>
    </row>
    <row r="17" spans="1:11" ht="15" x14ac:dyDescent="0.2">
      <c r="A17" s="268" t="s">
        <v>248</v>
      </c>
      <c r="B17" s="256">
        <v>234</v>
      </c>
      <c r="C17" s="322">
        <f t="shared" si="1"/>
        <v>152.1</v>
      </c>
      <c r="D17" s="329">
        <v>100</v>
      </c>
      <c r="E17" s="170">
        <f t="shared" si="4"/>
        <v>506601</v>
      </c>
      <c r="F17" s="170">
        <f t="shared" si="0"/>
        <v>506700</v>
      </c>
      <c r="G17" s="247">
        <v>25</v>
      </c>
      <c r="H17" s="247"/>
      <c r="I17" s="172" t="s">
        <v>153</v>
      </c>
      <c r="J17" s="248">
        <f t="shared" si="3"/>
        <v>0</v>
      </c>
    </row>
    <row r="18" spans="1:11" ht="15" x14ac:dyDescent="0.2">
      <c r="A18" s="276" t="s">
        <v>249</v>
      </c>
      <c r="B18" s="270">
        <v>137</v>
      </c>
      <c r="C18" s="322">
        <f t="shared" si="1"/>
        <v>89.05</v>
      </c>
      <c r="D18" s="330">
        <v>75</v>
      </c>
      <c r="E18" s="177">
        <f t="shared" si="4"/>
        <v>506701</v>
      </c>
      <c r="F18" s="177">
        <f t="shared" si="0"/>
        <v>506775</v>
      </c>
      <c r="G18" s="252">
        <v>25</v>
      </c>
      <c r="H18" s="252"/>
      <c r="I18" s="179" t="s">
        <v>153</v>
      </c>
      <c r="J18" s="254">
        <f t="shared" si="3"/>
        <v>0</v>
      </c>
    </row>
    <row r="19" spans="1:11" ht="15" x14ac:dyDescent="0.2">
      <c r="A19" s="268" t="s">
        <v>250</v>
      </c>
      <c r="B19" s="256">
        <v>226</v>
      </c>
      <c r="C19" s="322">
        <f t="shared" si="1"/>
        <v>146.9</v>
      </c>
      <c r="D19" s="329">
        <f t="shared" si="2"/>
        <v>150</v>
      </c>
      <c r="E19" s="170">
        <f t="shared" si="4"/>
        <v>506776</v>
      </c>
      <c r="F19" s="170">
        <f t="shared" si="0"/>
        <v>506925</v>
      </c>
      <c r="G19" s="247">
        <v>25</v>
      </c>
      <c r="H19" s="247"/>
      <c r="I19" s="172" t="s">
        <v>153</v>
      </c>
      <c r="J19" s="248">
        <f t="shared" si="3"/>
        <v>0</v>
      </c>
    </row>
    <row r="20" spans="1:11" ht="15" x14ac:dyDescent="0.2">
      <c r="A20" s="276" t="s">
        <v>251</v>
      </c>
      <c r="B20" s="270">
        <v>292</v>
      </c>
      <c r="C20" s="322">
        <f t="shared" si="1"/>
        <v>189.8</v>
      </c>
      <c r="D20" s="330">
        <v>150</v>
      </c>
      <c r="E20" s="177">
        <f t="shared" si="4"/>
        <v>506926</v>
      </c>
      <c r="F20" s="177">
        <f t="shared" si="0"/>
        <v>507075</v>
      </c>
      <c r="G20" s="252">
        <v>25</v>
      </c>
      <c r="H20" s="252"/>
      <c r="I20" s="179" t="s">
        <v>153</v>
      </c>
      <c r="J20" s="254">
        <f t="shared" si="3"/>
        <v>0</v>
      </c>
    </row>
    <row r="21" spans="1:11" ht="15" x14ac:dyDescent="0.2">
      <c r="A21" s="268" t="s">
        <v>252</v>
      </c>
      <c r="B21" s="256">
        <v>207</v>
      </c>
      <c r="C21" s="322">
        <f t="shared" si="1"/>
        <v>134.55000000000001</v>
      </c>
      <c r="D21" s="329">
        <v>100</v>
      </c>
      <c r="E21" s="170">
        <f t="shared" si="4"/>
        <v>507076</v>
      </c>
      <c r="F21" s="170">
        <f t="shared" si="0"/>
        <v>507175</v>
      </c>
      <c r="G21" s="247">
        <v>25</v>
      </c>
      <c r="H21" s="247"/>
      <c r="I21" s="172" t="s">
        <v>153</v>
      </c>
      <c r="J21" s="248">
        <f t="shared" si="3"/>
        <v>0</v>
      </c>
    </row>
    <row r="22" spans="1:11" ht="15" x14ac:dyDescent="0.2">
      <c r="A22" s="276" t="s">
        <v>253</v>
      </c>
      <c r="B22" s="270">
        <v>145</v>
      </c>
      <c r="C22" s="322">
        <f t="shared" si="1"/>
        <v>94.25</v>
      </c>
      <c r="D22" s="330">
        <v>75</v>
      </c>
      <c r="E22" s="177">
        <f t="shared" si="4"/>
        <v>507176</v>
      </c>
      <c r="F22" s="177">
        <f t="shared" si="0"/>
        <v>507250</v>
      </c>
      <c r="G22" s="252">
        <v>25</v>
      </c>
      <c r="H22" s="252"/>
      <c r="I22" s="179" t="s">
        <v>153</v>
      </c>
      <c r="J22" s="254">
        <f t="shared" si="3"/>
        <v>0</v>
      </c>
    </row>
    <row r="23" spans="1:11" ht="15" x14ac:dyDescent="0.2">
      <c r="A23" s="268" t="s">
        <v>254</v>
      </c>
      <c r="B23" s="256">
        <v>321</v>
      </c>
      <c r="C23" s="322">
        <f t="shared" si="1"/>
        <v>208.65</v>
      </c>
      <c r="D23" s="329">
        <v>150</v>
      </c>
      <c r="E23" s="170">
        <f t="shared" si="4"/>
        <v>507251</v>
      </c>
      <c r="F23" s="170">
        <f t="shared" si="0"/>
        <v>507400</v>
      </c>
      <c r="G23" s="247">
        <v>25</v>
      </c>
      <c r="H23" s="247"/>
      <c r="I23" s="172" t="s">
        <v>153</v>
      </c>
      <c r="J23" s="248">
        <f t="shared" si="3"/>
        <v>0</v>
      </c>
    </row>
    <row r="24" spans="1:11" ht="15" x14ac:dyDescent="0.2">
      <c r="A24" s="276" t="s">
        <v>255</v>
      </c>
      <c r="B24" s="270">
        <v>455</v>
      </c>
      <c r="C24" s="322">
        <f t="shared" si="1"/>
        <v>295.75</v>
      </c>
      <c r="D24" s="330">
        <v>175</v>
      </c>
      <c r="E24" s="177">
        <f t="shared" si="4"/>
        <v>507401</v>
      </c>
      <c r="F24" s="177">
        <f t="shared" si="0"/>
        <v>507575</v>
      </c>
      <c r="G24" s="252">
        <v>25</v>
      </c>
      <c r="H24" s="252"/>
      <c r="I24" s="179" t="s">
        <v>153</v>
      </c>
      <c r="J24" s="254">
        <f t="shared" si="3"/>
        <v>0</v>
      </c>
    </row>
    <row r="25" spans="1:11" ht="15" x14ac:dyDescent="0.2">
      <c r="A25" s="244" t="s">
        <v>357</v>
      </c>
      <c r="B25" s="256">
        <v>422</v>
      </c>
      <c r="C25" s="322">
        <f t="shared" si="1"/>
        <v>274.3</v>
      </c>
      <c r="D25" s="329">
        <v>250</v>
      </c>
      <c r="E25" s="170">
        <f t="shared" si="4"/>
        <v>507576</v>
      </c>
      <c r="F25" s="170">
        <f t="shared" si="0"/>
        <v>507825</v>
      </c>
      <c r="G25" s="247">
        <v>25</v>
      </c>
      <c r="H25" s="247"/>
      <c r="I25" s="172" t="s">
        <v>153</v>
      </c>
      <c r="J25" s="248">
        <f t="shared" si="3"/>
        <v>0</v>
      </c>
      <c r="K25" s="45" t="s">
        <v>359</v>
      </c>
    </row>
    <row r="26" spans="1:11" ht="15" x14ac:dyDescent="0.2">
      <c r="A26" s="249" t="s">
        <v>256</v>
      </c>
      <c r="B26" s="255">
        <v>250</v>
      </c>
      <c r="C26" s="322">
        <f t="shared" si="1"/>
        <v>162.5</v>
      </c>
      <c r="D26" s="330">
        <v>125</v>
      </c>
      <c r="E26" s="173">
        <f t="shared" si="4"/>
        <v>507826</v>
      </c>
      <c r="F26" s="177">
        <f t="shared" si="0"/>
        <v>507950</v>
      </c>
      <c r="G26" s="247">
        <v>25</v>
      </c>
      <c r="H26" s="253"/>
      <c r="I26" s="175" t="s">
        <v>153</v>
      </c>
      <c r="J26" s="254">
        <f t="shared" si="3"/>
        <v>0</v>
      </c>
    </row>
    <row r="27" spans="1:11" ht="15" x14ac:dyDescent="0.2">
      <c r="A27" s="244" t="s">
        <v>257</v>
      </c>
      <c r="B27" s="256">
        <v>287</v>
      </c>
      <c r="C27" s="322">
        <f t="shared" si="1"/>
        <v>186.55</v>
      </c>
      <c r="D27" s="329">
        <v>150</v>
      </c>
      <c r="E27" s="170">
        <f t="shared" si="4"/>
        <v>507951</v>
      </c>
      <c r="F27" s="170">
        <f t="shared" si="0"/>
        <v>508100</v>
      </c>
      <c r="G27" s="247">
        <v>25</v>
      </c>
      <c r="H27" s="247"/>
      <c r="I27" s="172" t="s">
        <v>153</v>
      </c>
      <c r="J27" s="248">
        <f t="shared" si="3"/>
        <v>0</v>
      </c>
    </row>
    <row r="28" spans="1:11" ht="15.75" thickBot="1" x14ac:dyDescent="0.25">
      <c r="A28" s="272" t="s">
        <v>258</v>
      </c>
      <c r="B28" s="280">
        <v>241</v>
      </c>
      <c r="C28" s="323">
        <f t="shared" si="1"/>
        <v>156.65</v>
      </c>
      <c r="D28" s="331">
        <f t="shared" si="2"/>
        <v>150</v>
      </c>
      <c r="E28" s="188">
        <f t="shared" si="4"/>
        <v>508101</v>
      </c>
      <c r="F28" s="185">
        <f t="shared" si="0"/>
        <v>508250</v>
      </c>
      <c r="G28" s="258">
        <v>25</v>
      </c>
      <c r="H28" s="278"/>
      <c r="I28" s="190" t="s">
        <v>153</v>
      </c>
      <c r="J28" s="277">
        <f t="shared" si="3"/>
        <v>0</v>
      </c>
    </row>
    <row r="29" spans="1:11" ht="15.75" x14ac:dyDescent="0.25">
      <c r="A29" s="32" t="s">
        <v>40</v>
      </c>
      <c r="B29" s="31">
        <f>SUM(B5:B28)</f>
        <v>10756</v>
      </c>
      <c r="C29" s="31"/>
      <c r="D29" s="28">
        <f>SUM(D5:D28)</f>
        <v>5000</v>
      </c>
      <c r="E29" s="12"/>
      <c r="F29" s="12"/>
      <c r="G29" s="12"/>
      <c r="H29" s="12"/>
      <c r="I29" s="13"/>
      <c r="J29" s="61"/>
    </row>
    <row r="30" spans="1:11" ht="15" x14ac:dyDescent="0.2">
      <c r="A30" s="17"/>
      <c r="B30" s="17"/>
      <c r="C30" s="17"/>
      <c r="D30" s="12"/>
      <c r="E30" s="12"/>
      <c r="F30" s="12"/>
      <c r="G30" s="12"/>
      <c r="H30" s="12"/>
      <c r="I30" s="13"/>
      <c r="J30" s="61"/>
    </row>
    <row r="31" spans="1:11" ht="16.5" thickBot="1" x14ac:dyDescent="0.3">
      <c r="A31" s="19" t="s">
        <v>6</v>
      </c>
      <c r="B31" s="17"/>
      <c r="C31" s="17"/>
      <c r="D31" s="12"/>
      <c r="E31" s="12"/>
      <c r="F31" s="12"/>
      <c r="G31" s="12"/>
      <c r="H31" s="12"/>
      <c r="I31" s="13"/>
      <c r="J31" s="61"/>
    </row>
    <row r="32" spans="1:11" ht="15.75" x14ac:dyDescent="0.25">
      <c r="A32" s="32" t="s">
        <v>93</v>
      </c>
      <c r="B32" s="17"/>
      <c r="C32" s="17"/>
      <c r="D32" s="12"/>
      <c r="E32" s="24"/>
      <c r="F32" s="24"/>
      <c r="G32" s="12"/>
      <c r="H32" s="12"/>
      <c r="J32" s="69"/>
    </row>
    <row r="33" spans="1:10" ht="15" x14ac:dyDescent="0.2">
      <c r="A33" s="244" t="s">
        <v>8</v>
      </c>
      <c r="B33" s="244"/>
      <c r="C33" s="244"/>
      <c r="D33" s="247">
        <v>100</v>
      </c>
      <c r="E33" s="170">
        <f>SUM(F28+1)</f>
        <v>508251</v>
      </c>
      <c r="F33" s="170">
        <f t="shared" ref="F33" si="5">SUM(E33+D33-1)</f>
        <v>508350</v>
      </c>
      <c r="G33" s="247">
        <v>10</v>
      </c>
      <c r="H33" s="247"/>
      <c r="I33" s="172" t="s">
        <v>150</v>
      </c>
      <c r="J33" s="248">
        <f>MOD(D33,25)</f>
        <v>0</v>
      </c>
    </row>
    <row r="34" spans="1:10" ht="15" x14ac:dyDescent="0.2">
      <c r="A34" s="266" t="s">
        <v>9</v>
      </c>
      <c r="B34" s="266"/>
      <c r="C34" s="266"/>
      <c r="D34" s="253">
        <v>25</v>
      </c>
      <c r="E34" s="173">
        <f>SUM(F33+1)</f>
        <v>508351</v>
      </c>
      <c r="F34" s="173">
        <f t="shared" ref="F34:F45" si="6">SUM(E34+D34-1)</f>
        <v>508375</v>
      </c>
      <c r="G34" s="253">
        <v>5</v>
      </c>
      <c r="H34" s="253"/>
      <c r="I34" s="175" t="s">
        <v>150</v>
      </c>
      <c r="J34" s="257">
        <f>MOD(D34,25)</f>
        <v>0</v>
      </c>
    </row>
    <row r="35" spans="1:10" ht="15" x14ac:dyDescent="0.2">
      <c r="A35" s="244" t="s">
        <v>145</v>
      </c>
      <c r="B35" s="244"/>
      <c r="C35" s="244"/>
      <c r="D35" s="247">
        <v>50</v>
      </c>
      <c r="E35" s="170">
        <f>SUM(F34+1)</f>
        <v>508376</v>
      </c>
      <c r="F35" s="170">
        <f t="shared" si="6"/>
        <v>508425</v>
      </c>
      <c r="G35" s="247">
        <v>5</v>
      </c>
      <c r="H35" s="282"/>
      <c r="I35" s="172" t="s">
        <v>150</v>
      </c>
      <c r="J35" s="248">
        <f t="shared" ref="J35:J38" si="7">MOD(D35,25)</f>
        <v>0</v>
      </c>
    </row>
    <row r="36" spans="1:10" ht="15" x14ac:dyDescent="0.2">
      <c r="A36" s="17"/>
      <c r="B36" s="17"/>
      <c r="C36" s="17"/>
      <c r="D36" s="12"/>
      <c r="E36" s="16"/>
      <c r="F36" s="16"/>
      <c r="G36" s="34"/>
      <c r="H36" s="34"/>
      <c r="I36" s="13"/>
      <c r="J36" s="69"/>
    </row>
    <row r="37" spans="1:10" ht="15.75" x14ac:dyDescent="0.25">
      <c r="A37" s="32" t="s">
        <v>444</v>
      </c>
      <c r="B37" s="17"/>
      <c r="C37" s="17"/>
      <c r="D37" s="12"/>
      <c r="E37" s="16"/>
      <c r="F37" s="16"/>
      <c r="G37" s="34"/>
      <c r="H37" s="34"/>
      <c r="I37" s="13"/>
      <c r="J37" s="69"/>
    </row>
    <row r="38" spans="1:10" ht="15" x14ac:dyDescent="0.2">
      <c r="A38" s="244" t="s">
        <v>442</v>
      </c>
      <c r="B38" s="244"/>
      <c r="C38" s="244"/>
      <c r="D38" s="283">
        <v>25</v>
      </c>
      <c r="E38" s="170">
        <f>SUM(F35+1)</f>
        <v>508426</v>
      </c>
      <c r="F38" s="170">
        <f t="shared" si="6"/>
        <v>508450</v>
      </c>
      <c r="G38" s="247">
        <v>5</v>
      </c>
      <c r="H38" s="247"/>
      <c r="I38" s="172" t="s">
        <v>443</v>
      </c>
      <c r="J38" s="248">
        <f t="shared" si="7"/>
        <v>0</v>
      </c>
    </row>
    <row r="39" spans="1:10" ht="15" x14ac:dyDescent="0.2">
      <c r="A39" s="17"/>
      <c r="B39" s="17"/>
      <c r="C39" s="17"/>
      <c r="D39" s="49"/>
      <c r="E39" s="16"/>
      <c r="F39" s="16"/>
      <c r="G39" s="12"/>
      <c r="H39" s="12"/>
      <c r="I39" s="13"/>
      <c r="J39" s="69"/>
    </row>
    <row r="40" spans="1:10" ht="15.75" x14ac:dyDescent="0.25">
      <c r="A40" s="32" t="s">
        <v>94</v>
      </c>
      <c r="B40" s="17"/>
      <c r="C40" s="17"/>
      <c r="D40" s="49"/>
      <c r="E40" s="16"/>
      <c r="F40" s="16"/>
      <c r="G40" s="12"/>
      <c r="H40" s="12"/>
      <c r="I40" s="13"/>
      <c r="J40" s="69"/>
    </row>
    <row r="41" spans="1:10" ht="15" x14ac:dyDescent="0.2">
      <c r="A41" s="244" t="s">
        <v>10</v>
      </c>
      <c r="B41" s="244"/>
      <c r="C41" s="244"/>
      <c r="D41" s="247">
        <v>25</v>
      </c>
      <c r="E41" s="170">
        <f>SUM(F38+1)</f>
        <v>508451</v>
      </c>
      <c r="F41" s="170">
        <f>SUM(E41+D41-1)</f>
        <v>508475</v>
      </c>
      <c r="G41" s="247">
        <v>5</v>
      </c>
      <c r="H41" s="247"/>
      <c r="I41" s="172" t="s">
        <v>152</v>
      </c>
      <c r="J41" s="248">
        <f>MOD(D41,25)</f>
        <v>0</v>
      </c>
    </row>
    <row r="42" spans="1:10" ht="15" x14ac:dyDescent="0.2">
      <c r="A42" s="17"/>
      <c r="B42" s="17"/>
      <c r="C42" s="17"/>
      <c r="D42" s="12"/>
      <c r="E42" s="16"/>
      <c r="F42" s="16"/>
      <c r="G42" s="12"/>
      <c r="H42" s="12"/>
      <c r="I42" s="13"/>
      <c r="J42" s="70"/>
    </row>
    <row r="43" spans="1:10" ht="15.75" x14ac:dyDescent="0.25">
      <c r="A43" s="32" t="s">
        <v>92</v>
      </c>
      <c r="B43" s="17"/>
      <c r="C43" s="17"/>
      <c r="D43" s="12"/>
      <c r="E43" s="16"/>
      <c r="F43" s="16"/>
      <c r="G43" s="12"/>
      <c r="H43" s="12"/>
      <c r="I43" s="13"/>
      <c r="J43" s="70"/>
    </row>
    <row r="44" spans="1:10" ht="15" x14ac:dyDescent="0.2">
      <c r="A44" s="244" t="s">
        <v>7</v>
      </c>
      <c r="B44" s="244"/>
      <c r="C44" s="244"/>
      <c r="D44" s="247">
        <v>25</v>
      </c>
      <c r="E44" s="170">
        <f>SUM(F41+1)</f>
        <v>508476</v>
      </c>
      <c r="F44" s="170">
        <f t="shared" si="6"/>
        <v>508500</v>
      </c>
      <c r="G44" s="247">
        <v>10</v>
      </c>
      <c r="H44" s="247"/>
      <c r="I44" s="172" t="s">
        <v>151</v>
      </c>
      <c r="J44" s="248">
        <f t="shared" ref="J44:J45" si="8">MOD(D44,25)</f>
        <v>0</v>
      </c>
    </row>
    <row r="45" spans="1:10" ht="15" x14ac:dyDescent="0.2">
      <c r="A45" s="266" t="s">
        <v>96</v>
      </c>
      <c r="B45" s="266"/>
      <c r="C45" s="266"/>
      <c r="D45" s="253">
        <v>25</v>
      </c>
      <c r="E45" s="173">
        <f>SUM(F44+1)</f>
        <v>508501</v>
      </c>
      <c r="F45" s="173">
        <f t="shared" si="6"/>
        <v>508525</v>
      </c>
      <c r="G45" s="253">
        <v>10</v>
      </c>
      <c r="H45" s="253"/>
      <c r="I45" s="175" t="s">
        <v>151</v>
      </c>
      <c r="J45" s="257">
        <f t="shared" si="8"/>
        <v>0</v>
      </c>
    </row>
    <row r="46" spans="1:10" ht="15" x14ac:dyDescent="0.2">
      <c r="A46" s="17"/>
      <c r="B46" s="17"/>
      <c r="C46" s="17"/>
      <c r="D46" s="12"/>
      <c r="E46" s="16"/>
      <c r="F46" s="16"/>
      <c r="G46" s="34"/>
      <c r="H46" s="34"/>
      <c r="I46" s="38"/>
      <c r="J46" s="72"/>
    </row>
    <row r="47" spans="1:10" ht="15.75" x14ac:dyDescent="0.25">
      <c r="A47" s="32" t="s">
        <v>95</v>
      </c>
      <c r="B47" s="17"/>
      <c r="C47" s="17"/>
      <c r="D47" s="12"/>
      <c r="E47" s="16"/>
      <c r="F47" s="16"/>
      <c r="G47" s="34"/>
      <c r="H47" s="34"/>
      <c r="I47" s="38"/>
      <c r="J47" s="72"/>
    </row>
    <row r="48" spans="1:10" ht="15" x14ac:dyDescent="0.2">
      <c r="A48" s="244" t="s">
        <v>11</v>
      </c>
      <c r="B48" s="244"/>
      <c r="C48" s="244"/>
      <c r="D48" s="247">
        <v>50</v>
      </c>
      <c r="E48" s="170">
        <f>SUM(F45+1)</f>
        <v>508526</v>
      </c>
      <c r="F48" s="170">
        <f>SUM(E48+D48-1)</f>
        <v>508575</v>
      </c>
      <c r="G48" s="247">
        <v>25</v>
      </c>
      <c r="H48" s="247">
        <v>150</v>
      </c>
      <c r="I48" s="172" t="s">
        <v>153</v>
      </c>
      <c r="J48" s="248">
        <f>MOD(D48,25)</f>
        <v>0</v>
      </c>
    </row>
    <row r="49" spans="1:10" ht="15" x14ac:dyDescent="0.2">
      <c r="A49" s="266" t="s">
        <v>12</v>
      </c>
      <c r="B49" s="266"/>
      <c r="C49" s="266"/>
      <c r="D49" s="253">
        <v>50</v>
      </c>
      <c r="E49" s="173">
        <f>SUM(F48+1)</f>
        <v>508576</v>
      </c>
      <c r="F49" s="173">
        <f t="shared" ref="F49:F80" si="9">SUM(E49+D49-1)</f>
        <v>508625</v>
      </c>
      <c r="G49" s="253">
        <v>25</v>
      </c>
      <c r="H49" s="253"/>
      <c r="I49" s="175" t="s">
        <v>153</v>
      </c>
      <c r="J49" s="257">
        <f t="shared" ref="J49:J80" si="10">MOD(D49,25)</f>
        <v>0</v>
      </c>
    </row>
    <row r="50" spans="1:10" ht="15" x14ac:dyDescent="0.2">
      <c r="A50" s="244" t="s">
        <v>385</v>
      </c>
      <c r="B50" s="244"/>
      <c r="C50" s="244"/>
      <c r="D50" s="263">
        <v>50</v>
      </c>
      <c r="E50" s="170">
        <f t="shared" ref="E50:E80" si="11">SUM(F49+1)</f>
        <v>508626</v>
      </c>
      <c r="F50" s="170">
        <f t="shared" si="9"/>
        <v>508675</v>
      </c>
      <c r="G50" s="247">
        <v>5</v>
      </c>
      <c r="H50" s="247"/>
      <c r="I50" s="172" t="s">
        <v>153</v>
      </c>
      <c r="J50" s="248">
        <f t="shared" si="10"/>
        <v>0</v>
      </c>
    </row>
    <row r="51" spans="1:10" ht="15" x14ac:dyDescent="0.2">
      <c r="A51" s="266" t="s">
        <v>386</v>
      </c>
      <c r="B51" s="266"/>
      <c r="C51" s="266"/>
      <c r="D51" s="264">
        <v>50</v>
      </c>
      <c r="E51" s="173">
        <f t="shared" si="11"/>
        <v>508676</v>
      </c>
      <c r="F51" s="173">
        <f t="shared" si="9"/>
        <v>508725</v>
      </c>
      <c r="G51" s="253">
        <v>5</v>
      </c>
      <c r="H51" s="253"/>
      <c r="I51" s="175" t="s">
        <v>153</v>
      </c>
      <c r="J51" s="257">
        <f t="shared" si="10"/>
        <v>0</v>
      </c>
    </row>
    <row r="52" spans="1:10" ht="15" x14ac:dyDescent="0.2">
      <c r="A52" s="244" t="s">
        <v>387</v>
      </c>
      <c r="B52" s="244"/>
      <c r="C52" s="244"/>
      <c r="D52" s="263">
        <v>50</v>
      </c>
      <c r="E52" s="170">
        <f t="shared" si="11"/>
        <v>508726</v>
      </c>
      <c r="F52" s="170">
        <f t="shared" si="9"/>
        <v>508775</v>
      </c>
      <c r="G52" s="247">
        <v>5</v>
      </c>
      <c r="H52" s="247"/>
      <c r="I52" s="172" t="s">
        <v>153</v>
      </c>
      <c r="J52" s="248">
        <f t="shared" si="10"/>
        <v>0</v>
      </c>
    </row>
    <row r="53" spans="1:10" ht="15" x14ac:dyDescent="0.2">
      <c r="A53" s="266" t="s">
        <v>388</v>
      </c>
      <c r="B53" s="266"/>
      <c r="C53" s="266"/>
      <c r="D53" s="264">
        <v>50</v>
      </c>
      <c r="E53" s="173">
        <f t="shared" si="11"/>
        <v>508776</v>
      </c>
      <c r="F53" s="173">
        <f t="shared" si="9"/>
        <v>508825</v>
      </c>
      <c r="G53" s="253">
        <v>5</v>
      </c>
      <c r="H53" s="253"/>
      <c r="I53" s="175" t="s">
        <v>153</v>
      </c>
      <c r="J53" s="257">
        <f t="shared" si="10"/>
        <v>0</v>
      </c>
    </row>
    <row r="54" spans="1:10" ht="15" x14ac:dyDescent="0.2">
      <c r="A54" s="244" t="s">
        <v>389</v>
      </c>
      <c r="B54" s="244"/>
      <c r="C54" s="244"/>
      <c r="D54" s="263">
        <v>50</v>
      </c>
      <c r="E54" s="170">
        <f t="shared" si="11"/>
        <v>508826</v>
      </c>
      <c r="F54" s="170">
        <f t="shared" si="9"/>
        <v>508875</v>
      </c>
      <c r="G54" s="247">
        <v>5</v>
      </c>
      <c r="H54" s="247"/>
      <c r="I54" s="172" t="s">
        <v>153</v>
      </c>
      <c r="J54" s="248">
        <f t="shared" si="10"/>
        <v>0</v>
      </c>
    </row>
    <row r="55" spans="1:10" ht="15" x14ac:dyDescent="0.2">
      <c r="A55" s="266" t="s">
        <v>390</v>
      </c>
      <c r="B55" s="266"/>
      <c r="C55" s="266"/>
      <c r="D55" s="264">
        <v>50</v>
      </c>
      <c r="E55" s="173">
        <f t="shared" si="11"/>
        <v>508876</v>
      </c>
      <c r="F55" s="173">
        <f t="shared" si="9"/>
        <v>508925</v>
      </c>
      <c r="G55" s="253">
        <v>5</v>
      </c>
      <c r="H55" s="253"/>
      <c r="I55" s="175" t="s">
        <v>153</v>
      </c>
      <c r="J55" s="257">
        <f t="shared" si="10"/>
        <v>0</v>
      </c>
    </row>
    <row r="56" spans="1:10" ht="15" x14ac:dyDescent="0.2">
      <c r="A56" s="244" t="s">
        <v>391</v>
      </c>
      <c r="B56" s="244"/>
      <c r="C56" s="244"/>
      <c r="D56" s="263">
        <v>50</v>
      </c>
      <c r="E56" s="170">
        <f t="shared" si="11"/>
        <v>508926</v>
      </c>
      <c r="F56" s="170">
        <f t="shared" si="9"/>
        <v>508975</v>
      </c>
      <c r="G56" s="247">
        <v>5</v>
      </c>
      <c r="H56" s="247"/>
      <c r="I56" s="172" t="s">
        <v>153</v>
      </c>
      <c r="J56" s="248">
        <f t="shared" si="10"/>
        <v>0</v>
      </c>
    </row>
    <row r="57" spans="1:10" ht="15" x14ac:dyDescent="0.2">
      <c r="A57" s="266" t="s">
        <v>392</v>
      </c>
      <c r="B57" s="266"/>
      <c r="C57" s="266"/>
      <c r="D57" s="264">
        <v>50</v>
      </c>
      <c r="E57" s="173">
        <f t="shared" si="11"/>
        <v>508976</v>
      </c>
      <c r="F57" s="173">
        <f t="shared" si="9"/>
        <v>509025</v>
      </c>
      <c r="G57" s="253">
        <v>5</v>
      </c>
      <c r="H57" s="253"/>
      <c r="I57" s="175" t="s">
        <v>153</v>
      </c>
      <c r="J57" s="257">
        <f t="shared" si="10"/>
        <v>0</v>
      </c>
    </row>
    <row r="58" spans="1:10" ht="15" x14ac:dyDescent="0.2">
      <c r="A58" s="244" t="s">
        <v>393</v>
      </c>
      <c r="B58" s="244"/>
      <c r="C58" s="244"/>
      <c r="D58" s="263">
        <v>50</v>
      </c>
      <c r="E58" s="170">
        <f t="shared" si="11"/>
        <v>509026</v>
      </c>
      <c r="F58" s="170">
        <f t="shared" si="9"/>
        <v>509075</v>
      </c>
      <c r="G58" s="247">
        <v>5</v>
      </c>
      <c r="H58" s="247"/>
      <c r="I58" s="172" t="s">
        <v>153</v>
      </c>
      <c r="J58" s="248">
        <f t="shared" si="10"/>
        <v>0</v>
      </c>
    </row>
    <row r="59" spans="1:10" ht="15" x14ac:dyDescent="0.2">
      <c r="A59" s="266" t="s">
        <v>394</v>
      </c>
      <c r="B59" s="266"/>
      <c r="C59" s="266"/>
      <c r="D59" s="264">
        <v>50</v>
      </c>
      <c r="E59" s="173">
        <f t="shared" si="11"/>
        <v>509076</v>
      </c>
      <c r="F59" s="173">
        <f t="shared" si="9"/>
        <v>509125</v>
      </c>
      <c r="G59" s="253">
        <v>5</v>
      </c>
      <c r="H59" s="253"/>
      <c r="I59" s="175" t="s">
        <v>153</v>
      </c>
      <c r="J59" s="257">
        <f t="shared" si="10"/>
        <v>0</v>
      </c>
    </row>
    <row r="60" spans="1:10" ht="15" x14ac:dyDescent="0.2">
      <c r="A60" s="244" t="s">
        <v>395</v>
      </c>
      <c r="B60" s="244"/>
      <c r="C60" s="244"/>
      <c r="D60" s="263">
        <v>50</v>
      </c>
      <c r="E60" s="170">
        <f t="shared" si="11"/>
        <v>509126</v>
      </c>
      <c r="F60" s="170">
        <f t="shared" si="9"/>
        <v>509175</v>
      </c>
      <c r="G60" s="247">
        <v>5</v>
      </c>
      <c r="H60" s="247"/>
      <c r="I60" s="172" t="s">
        <v>153</v>
      </c>
      <c r="J60" s="248">
        <f t="shared" si="10"/>
        <v>0</v>
      </c>
    </row>
    <row r="61" spans="1:10" ht="15" x14ac:dyDescent="0.2">
      <c r="A61" s="266" t="s">
        <v>396</v>
      </c>
      <c r="B61" s="266"/>
      <c r="C61" s="266"/>
      <c r="D61" s="264">
        <v>50</v>
      </c>
      <c r="E61" s="173">
        <f t="shared" si="11"/>
        <v>509176</v>
      </c>
      <c r="F61" s="173">
        <f t="shared" si="9"/>
        <v>509225</v>
      </c>
      <c r="G61" s="253">
        <v>5</v>
      </c>
      <c r="H61" s="253"/>
      <c r="I61" s="175" t="s">
        <v>153</v>
      </c>
      <c r="J61" s="257">
        <f t="shared" si="10"/>
        <v>0</v>
      </c>
    </row>
    <row r="62" spans="1:10" ht="15" x14ac:dyDescent="0.2">
      <c r="A62" s="244" t="s">
        <v>397</v>
      </c>
      <c r="B62" s="244"/>
      <c r="C62" s="244"/>
      <c r="D62" s="263">
        <v>50</v>
      </c>
      <c r="E62" s="170">
        <f t="shared" si="11"/>
        <v>509226</v>
      </c>
      <c r="F62" s="170">
        <f t="shared" si="9"/>
        <v>509275</v>
      </c>
      <c r="G62" s="247">
        <v>5</v>
      </c>
      <c r="H62" s="247"/>
      <c r="I62" s="172" t="s">
        <v>153</v>
      </c>
      <c r="J62" s="248">
        <f t="shared" si="10"/>
        <v>0</v>
      </c>
    </row>
    <row r="63" spans="1:10" ht="15" x14ac:dyDescent="0.2">
      <c r="A63" s="266" t="s">
        <v>398</v>
      </c>
      <c r="B63" s="266"/>
      <c r="C63" s="266"/>
      <c r="D63" s="264">
        <v>50</v>
      </c>
      <c r="E63" s="173">
        <f t="shared" si="11"/>
        <v>509276</v>
      </c>
      <c r="F63" s="173">
        <f t="shared" si="9"/>
        <v>509325</v>
      </c>
      <c r="G63" s="253">
        <v>5</v>
      </c>
      <c r="H63" s="253"/>
      <c r="I63" s="175" t="s">
        <v>153</v>
      </c>
      <c r="J63" s="257">
        <f t="shared" si="10"/>
        <v>0</v>
      </c>
    </row>
    <row r="64" spans="1:10" ht="15" x14ac:dyDescent="0.2">
      <c r="A64" s="244" t="s">
        <v>305</v>
      </c>
      <c r="B64" s="244"/>
      <c r="C64" s="244"/>
      <c r="D64" s="263">
        <v>50</v>
      </c>
      <c r="E64" s="170">
        <f t="shared" si="11"/>
        <v>509326</v>
      </c>
      <c r="F64" s="170">
        <f t="shared" si="9"/>
        <v>509375</v>
      </c>
      <c r="G64" s="247">
        <v>5</v>
      </c>
      <c r="H64" s="247"/>
      <c r="I64" s="172" t="s">
        <v>153</v>
      </c>
      <c r="J64" s="248">
        <f t="shared" si="10"/>
        <v>0</v>
      </c>
    </row>
    <row r="65" spans="1:10" ht="15" x14ac:dyDescent="0.2">
      <c r="A65" s="266" t="s">
        <v>306</v>
      </c>
      <c r="B65" s="266"/>
      <c r="C65" s="266"/>
      <c r="D65" s="264">
        <v>50</v>
      </c>
      <c r="E65" s="173">
        <f t="shared" si="11"/>
        <v>509376</v>
      </c>
      <c r="F65" s="173">
        <f t="shared" si="9"/>
        <v>509425</v>
      </c>
      <c r="G65" s="253">
        <v>5</v>
      </c>
      <c r="H65" s="253"/>
      <c r="I65" s="175" t="s">
        <v>153</v>
      </c>
      <c r="J65" s="257">
        <f t="shared" si="10"/>
        <v>0</v>
      </c>
    </row>
    <row r="66" spans="1:10" ht="15" x14ac:dyDescent="0.2">
      <c r="A66" s="244" t="s">
        <v>345</v>
      </c>
      <c r="B66" s="244"/>
      <c r="C66" s="244"/>
      <c r="D66" s="263">
        <v>50</v>
      </c>
      <c r="E66" s="170">
        <f t="shared" si="11"/>
        <v>509426</v>
      </c>
      <c r="F66" s="170">
        <f t="shared" si="9"/>
        <v>509475</v>
      </c>
      <c r="G66" s="247">
        <v>5</v>
      </c>
      <c r="H66" s="247"/>
      <c r="I66" s="172" t="s">
        <v>153</v>
      </c>
      <c r="J66" s="248">
        <f t="shared" si="10"/>
        <v>0</v>
      </c>
    </row>
    <row r="67" spans="1:10" ht="15" x14ac:dyDescent="0.2">
      <c r="A67" s="266" t="s">
        <v>346</v>
      </c>
      <c r="B67" s="266"/>
      <c r="C67" s="266"/>
      <c r="D67" s="264">
        <v>50</v>
      </c>
      <c r="E67" s="173">
        <f t="shared" si="11"/>
        <v>509476</v>
      </c>
      <c r="F67" s="173">
        <f t="shared" si="9"/>
        <v>509525</v>
      </c>
      <c r="G67" s="253">
        <v>5</v>
      </c>
      <c r="H67" s="253"/>
      <c r="I67" s="175" t="s">
        <v>153</v>
      </c>
      <c r="J67" s="257">
        <f t="shared" si="10"/>
        <v>0</v>
      </c>
    </row>
    <row r="68" spans="1:10" ht="15" x14ac:dyDescent="0.2">
      <c r="A68" s="244" t="s">
        <v>347</v>
      </c>
      <c r="B68" s="244"/>
      <c r="C68" s="244"/>
      <c r="D68" s="263">
        <v>50</v>
      </c>
      <c r="E68" s="170">
        <f t="shared" si="11"/>
        <v>509526</v>
      </c>
      <c r="F68" s="170">
        <f t="shared" si="9"/>
        <v>509575</v>
      </c>
      <c r="G68" s="247">
        <v>5</v>
      </c>
      <c r="H68" s="247"/>
      <c r="I68" s="172" t="s">
        <v>153</v>
      </c>
      <c r="J68" s="248">
        <f t="shared" si="10"/>
        <v>0</v>
      </c>
    </row>
    <row r="69" spans="1:10" ht="15" x14ac:dyDescent="0.2">
      <c r="A69" s="266" t="s">
        <v>353</v>
      </c>
      <c r="B69" s="266"/>
      <c r="C69" s="266"/>
      <c r="D69" s="264">
        <v>50</v>
      </c>
      <c r="E69" s="173">
        <f t="shared" si="11"/>
        <v>509576</v>
      </c>
      <c r="F69" s="173">
        <f t="shared" si="9"/>
        <v>509625</v>
      </c>
      <c r="G69" s="253">
        <v>5</v>
      </c>
      <c r="H69" s="253"/>
      <c r="I69" s="175" t="s">
        <v>153</v>
      </c>
      <c r="J69" s="257">
        <f t="shared" si="10"/>
        <v>0</v>
      </c>
    </row>
    <row r="70" spans="1:10" ht="15" x14ac:dyDescent="0.2">
      <c r="A70" s="244" t="s">
        <v>354</v>
      </c>
      <c r="B70" s="244"/>
      <c r="C70" s="244"/>
      <c r="D70" s="263">
        <v>50</v>
      </c>
      <c r="E70" s="170">
        <f t="shared" si="11"/>
        <v>509626</v>
      </c>
      <c r="F70" s="170">
        <f t="shared" si="9"/>
        <v>509675</v>
      </c>
      <c r="G70" s="247">
        <v>5</v>
      </c>
      <c r="H70" s="247"/>
      <c r="I70" s="172" t="s">
        <v>153</v>
      </c>
      <c r="J70" s="248">
        <f t="shared" si="10"/>
        <v>0</v>
      </c>
    </row>
    <row r="71" spans="1:10" ht="15" x14ac:dyDescent="0.2">
      <c r="A71" s="266" t="s">
        <v>355</v>
      </c>
      <c r="B71" s="266"/>
      <c r="C71" s="266"/>
      <c r="D71" s="264">
        <v>50</v>
      </c>
      <c r="E71" s="173">
        <f t="shared" si="11"/>
        <v>509676</v>
      </c>
      <c r="F71" s="173">
        <f t="shared" si="9"/>
        <v>509725</v>
      </c>
      <c r="G71" s="253">
        <v>5</v>
      </c>
      <c r="H71" s="253"/>
      <c r="I71" s="175" t="s">
        <v>153</v>
      </c>
      <c r="J71" s="257">
        <f t="shared" si="10"/>
        <v>0</v>
      </c>
    </row>
    <row r="72" spans="1:10" ht="15" x14ac:dyDescent="0.2">
      <c r="A72" s="244" t="s">
        <v>360</v>
      </c>
      <c r="B72" s="244"/>
      <c r="C72" s="244"/>
      <c r="D72" s="263">
        <v>50</v>
      </c>
      <c r="E72" s="170">
        <f t="shared" si="11"/>
        <v>509726</v>
      </c>
      <c r="F72" s="170">
        <f t="shared" si="9"/>
        <v>509775</v>
      </c>
      <c r="G72" s="247">
        <v>5</v>
      </c>
      <c r="H72" s="247"/>
      <c r="I72" s="172" t="s">
        <v>153</v>
      </c>
      <c r="J72" s="248">
        <f t="shared" si="10"/>
        <v>0</v>
      </c>
    </row>
    <row r="73" spans="1:10" ht="15" x14ac:dyDescent="0.2">
      <c r="A73" s="266" t="s">
        <v>399</v>
      </c>
      <c r="B73" s="266"/>
      <c r="C73" s="266"/>
      <c r="D73" s="264">
        <v>50</v>
      </c>
      <c r="E73" s="173">
        <f t="shared" si="11"/>
        <v>509776</v>
      </c>
      <c r="F73" s="173">
        <f t="shared" si="9"/>
        <v>509825</v>
      </c>
      <c r="G73" s="253">
        <v>5</v>
      </c>
      <c r="H73" s="253"/>
      <c r="I73" s="175" t="s">
        <v>153</v>
      </c>
      <c r="J73" s="257">
        <f t="shared" si="10"/>
        <v>0</v>
      </c>
    </row>
    <row r="74" spans="1:10" ht="15" x14ac:dyDescent="0.2">
      <c r="A74" s="244" t="s">
        <v>400</v>
      </c>
      <c r="B74" s="244"/>
      <c r="C74" s="244"/>
      <c r="D74" s="263">
        <v>50</v>
      </c>
      <c r="E74" s="170">
        <f t="shared" si="11"/>
        <v>509826</v>
      </c>
      <c r="F74" s="170">
        <f t="shared" si="9"/>
        <v>509875</v>
      </c>
      <c r="G74" s="247">
        <v>5</v>
      </c>
      <c r="H74" s="247"/>
      <c r="I74" s="172" t="s">
        <v>153</v>
      </c>
      <c r="J74" s="248">
        <f t="shared" si="10"/>
        <v>0</v>
      </c>
    </row>
    <row r="75" spans="1:10" ht="15" x14ac:dyDescent="0.2">
      <c r="A75" s="266" t="s">
        <v>401</v>
      </c>
      <c r="B75" s="266"/>
      <c r="C75" s="266"/>
      <c r="D75" s="264">
        <v>50</v>
      </c>
      <c r="E75" s="173">
        <f t="shared" si="11"/>
        <v>509876</v>
      </c>
      <c r="F75" s="173">
        <f t="shared" si="9"/>
        <v>509925</v>
      </c>
      <c r="G75" s="253">
        <v>5</v>
      </c>
      <c r="H75" s="253"/>
      <c r="I75" s="175" t="s">
        <v>153</v>
      </c>
      <c r="J75" s="257">
        <f t="shared" si="10"/>
        <v>0</v>
      </c>
    </row>
    <row r="76" spans="1:10" ht="15" x14ac:dyDescent="0.2">
      <c r="A76" s="244" t="s">
        <v>402</v>
      </c>
      <c r="B76" s="244"/>
      <c r="C76" s="244"/>
      <c r="D76" s="263">
        <v>50</v>
      </c>
      <c r="E76" s="170">
        <f t="shared" si="11"/>
        <v>509926</v>
      </c>
      <c r="F76" s="170">
        <f t="shared" si="9"/>
        <v>509975</v>
      </c>
      <c r="G76" s="247">
        <v>5</v>
      </c>
      <c r="H76" s="247"/>
      <c r="I76" s="172" t="s">
        <v>153</v>
      </c>
      <c r="J76" s="248">
        <f t="shared" si="10"/>
        <v>0</v>
      </c>
    </row>
    <row r="77" spans="1:10" ht="15" x14ac:dyDescent="0.2">
      <c r="A77" s="266" t="s">
        <v>403</v>
      </c>
      <c r="B77" s="266"/>
      <c r="C77" s="266"/>
      <c r="D77" s="264">
        <v>50</v>
      </c>
      <c r="E77" s="173">
        <f t="shared" si="11"/>
        <v>509976</v>
      </c>
      <c r="F77" s="173">
        <f t="shared" si="9"/>
        <v>510025</v>
      </c>
      <c r="G77" s="253">
        <v>5</v>
      </c>
      <c r="H77" s="253"/>
      <c r="I77" s="175" t="s">
        <v>153</v>
      </c>
      <c r="J77" s="257">
        <f t="shared" si="10"/>
        <v>0</v>
      </c>
    </row>
    <row r="78" spans="1:10" ht="15" x14ac:dyDescent="0.2">
      <c r="A78" s="244" t="s">
        <v>404</v>
      </c>
      <c r="B78" s="244"/>
      <c r="C78" s="244"/>
      <c r="D78" s="263">
        <v>50</v>
      </c>
      <c r="E78" s="170">
        <f t="shared" si="11"/>
        <v>510026</v>
      </c>
      <c r="F78" s="170">
        <f t="shared" si="9"/>
        <v>510075</v>
      </c>
      <c r="G78" s="247">
        <v>5</v>
      </c>
      <c r="H78" s="247"/>
      <c r="I78" s="172" t="s">
        <v>153</v>
      </c>
      <c r="J78" s="248">
        <f t="shared" si="10"/>
        <v>0</v>
      </c>
    </row>
    <row r="79" spans="1:10" ht="15" x14ac:dyDescent="0.2">
      <c r="A79" s="266" t="s">
        <v>405</v>
      </c>
      <c r="B79" s="266"/>
      <c r="C79" s="266"/>
      <c r="D79" s="264">
        <v>50</v>
      </c>
      <c r="E79" s="173">
        <f t="shared" si="11"/>
        <v>510076</v>
      </c>
      <c r="F79" s="173">
        <f t="shared" si="9"/>
        <v>510125</v>
      </c>
      <c r="G79" s="253">
        <v>5</v>
      </c>
      <c r="H79" s="253"/>
      <c r="I79" s="175" t="s">
        <v>153</v>
      </c>
      <c r="J79" s="257">
        <f t="shared" si="10"/>
        <v>0</v>
      </c>
    </row>
    <row r="80" spans="1:10" ht="15.75" thickBot="1" x14ac:dyDescent="0.25">
      <c r="A80" s="267" t="s">
        <v>406</v>
      </c>
      <c r="B80" s="267"/>
      <c r="C80" s="267"/>
      <c r="D80" s="265">
        <v>50</v>
      </c>
      <c r="E80" s="260">
        <f t="shared" si="11"/>
        <v>510126</v>
      </c>
      <c r="F80" s="260">
        <f t="shared" si="9"/>
        <v>510175</v>
      </c>
      <c r="G80" s="258">
        <v>5</v>
      </c>
      <c r="H80" s="258"/>
      <c r="I80" s="261" t="s">
        <v>153</v>
      </c>
      <c r="J80" s="262">
        <f t="shared" si="10"/>
        <v>0</v>
      </c>
    </row>
    <row r="81" spans="1:10" ht="15.75" x14ac:dyDescent="0.25">
      <c r="A81" s="32" t="s">
        <v>45</v>
      </c>
      <c r="B81" s="17"/>
      <c r="C81" s="17"/>
      <c r="D81" s="332">
        <f>SUM(D32:D80)</f>
        <v>1925</v>
      </c>
      <c r="E81" s="17"/>
      <c r="F81" s="17"/>
      <c r="G81" s="11"/>
      <c r="H81" s="11"/>
      <c r="I81" s="43"/>
      <c r="J81" s="72"/>
    </row>
    <row r="82" spans="1:10" ht="16.5" thickBot="1" x14ac:dyDescent="0.3">
      <c r="A82" s="17"/>
      <c r="B82" s="17"/>
      <c r="C82" s="17"/>
      <c r="D82" s="332"/>
      <c r="E82" s="17"/>
      <c r="F82" s="17"/>
      <c r="G82" s="11"/>
      <c r="H82" s="11"/>
      <c r="I82" s="43"/>
      <c r="J82" s="72"/>
    </row>
    <row r="83" spans="1:10" ht="16.5" thickBot="1" x14ac:dyDescent="0.3">
      <c r="A83" s="83" t="s">
        <v>340</v>
      </c>
      <c r="B83" s="84"/>
      <c r="C83" s="84"/>
      <c r="D83" s="333">
        <f>D29+D81</f>
        <v>6925</v>
      </c>
      <c r="E83" s="84"/>
      <c r="F83" s="84"/>
      <c r="G83" s="85">
        <f>SUM(G5:G80)</f>
        <v>855</v>
      </c>
      <c r="H83" s="85">
        <f>SUM(H5:H80)</f>
        <v>150</v>
      </c>
      <c r="I83" s="101"/>
      <c r="J83" s="93">
        <f>SUM(J5:J80)</f>
        <v>0</v>
      </c>
    </row>
    <row r="84" spans="1:10" ht="15" x14ac:dyDescent="0.2">
      <c r="A84" s="17"/>
      <c r="B84"/>
      <c r="C84"/>
      <c r="E84"/>
      <c r="F84"/>
      <c r="G84"/>
      <c r="H84"/>
      <c r="I84" s="8"/>
      <c r="J84"/>
    </row>
    <row r="85" spans="1:10" x14ac:dyDescent="0.2">
      <c r="B85"/>
      <c r="C85"/>
      <c r="E85"/>
      <c r="F85"/>
      <c r="G85"/>
      <c r="H85"/>
      <c r="I85" s="8"/>
      <c r="J85"/>
    </row>
    <row r="86" spans="1:10" ht="15" x14ac:dyDescent="0.2">
      <c r="A86" s="46" t="s">
        <v>140</v>
      </c>
      <c r="B86"/>
      <c r="C86"/>
      <c r="D86" s="334">
        <f>F80-E5+1</f>
        <v>6925</v>
      </c>
      <c r="E86"/>
      <c r="F86"/>
      <c r="G86"/>
      <c r="H86"/>
      <c r="I86" s="8"/>
      <c r="J86"/>
    </row>
    <row r="87" spans="1:10" x14ac:dyDescent="0.2">
      <c r="B87"/>
      <c r="C87"/>
      <c r="E87"/>
      <c r="F87"/>
      <c r="G87"/>
      <c r="H87"/>
      <c r="I87" s="8"/>
      <c r="J87"/>
    </row>
    <row r="88" spans="1:10" x14ac:dyDescent="0.2">
      <c r="A88"/>
      <c r="B88"/>
      <c r="C88"/>
      <c r="E88"/>
      <c r="F88"/>
      <c r="G88"/>
      <c r="H88"/>
      <c r="I88" s="8"/>
      <c r="J88"/>
    </row>
    <row r="89" spans="1:10" x14ac:dyDescent="0.2">
      <c r="A89"/>
      <c r="B89"/>
      <c r="C89"/>
      <c r="E89"/>
      <c r="F89"/>
      <c r="G89"/>
      <c r="H89"/>
      <c r="I89" s="8"/>
      <c r="J89"/>
    </row>
    <row r="91" spans="1:10" x14ac:dyDescent="0.2">
      <c r="A91"/>
    </row>
    <row r="92" spans="1:10" x14ac:dyDescent="0.2">
      <c r="A92"/>
    </row>
    <row r="93" spans="1:10" x14ac:dyDescent="0.2">
      <c r="A93"/>
    </row>
  </sheetData>
  <sheetProtection sheet="1" selectLockedCells="1"/>
  <mergeCells count="2">
    <mergeCell ref="E3:F3"/>
    <mergeCell ref="H1:I1"/>
  </mergeCells>
  <phoneticPr fontId="0" type="noConversion"/>
  <conditionalFormatting sqref="D5:D28">
    <cfRule type="cellIs" dxfId="11" priority="1" operator="equal">
      <formula>0</formula>
    </cfRule>
  </conditionalFormatting>
  <conditionalFormatting sqref="D33:D35 D38 D41 D44:D45 D48:D80">
    <cfRule type="cellIs" dxfId="10" priority="4" operator="equal">
      <formula>0</formula>
    </cfRule>
  </conditionalFormatting>
  <conditionalFormatting sqref="G5:H28">
    <cfRule type="cellIs" dxfId="9" priority="3" operator="equal">
      <formula>0</formula>
    </cfRule>
  </conditionalFormatting>
  <conditionalFormatting sqref="G33:H35 G38:H38 G41:H41 G44:H45 G48:H80">
    <cfRule type="cellIs" dxfId="8" priority="2" operator="equal">
      <formula>0</formula>
    </cfRule>
  </conditionalFormatting>
  <printOptions gridLines="1" gridLinesSet="0"/>
  <pageMargins left="0.25" right="0.25" top="1.25" bottom="0.75" header="0.3" footer="0.3"/>
  <pageSetup scale="80" fitToHeight="0" orientation="portrait" r:id="rId1"/>
  <headerFooter scaleWithDoc="0" alignWithMargins="0">
    <oddHeader>&amp;C&amp;"Arial,Bold"&amp;12ALASKA 2024 PRIMARY ELECTION
BALLOT ORDER
House &amp;A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85"/>
  <sheetViews>
    <sheetView view="pageLayout" zoomScaleNormal="75" workbookViewId="0">
      <selection activeCell="B2" sqref="B2"/>
    </sheetView>
  </sheetViews>
  <sheetFormatPr defaultColWidth="9.140625" defaultRowHeight="12.75" x14ac:dyDescent="0.2"/>
  <cols>
    <col min="1" max="1" width="41.42578125" style="6" customWidth="1"/>
    <col min="2" max="2" width="11" style="6" customWidth="1"/>
    <col min="3" max="3" width="4.140625" style="6" hidden="1" customWidth="1"/>
    <col min="4" max="4" width="9" style="6" bestFit="1" customWidth="1"/>
    <col min="5" max="7" width="9.28515625" style="6" bestFit="1" customWidth="1"/>
    <col min="8" max="8" width="11.710937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Totals!A43</f>
        <v>855</v>
      </c>
    </row>
    <row r="3" spans="1:10" ht="16.5" thickBot="1" x14ac:dyDescent="0.3">
      <c r="A3" s="26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26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59" t="s">
        <v>149</v>
      </c>
      <c r="J4" s="59" t="s">
        <v>142</v>
      </c>
    </row>
    <row r="5" spans="1:10" ht="15" x14ac:dyDescent="0.2">
      <c r="A5" s="268" t="s">
        <v>259</v>
      </c>
      <c r="B5" s="256">
        <v>372</v>
      </c>
      <c r="C5" s="322">
        <f>SUM(B5*0.65)</f>
        <v>241.8</v>
      </c>
      <c r="D5" s="329">
        <v>175</v>
      </c>
      <c r="E5" s="170">
        <f>SUM('Dist 38'!F80+1)</f>
        <v>510176</v>
      </c>
      <c r="F5" s="170">
        <f t="shared" ref="F5:F32" si="0">SUM(E5+D5-1)</f>
        <v>510350</v>
      </c>
      <c r="G5" s="247">
        <v>25</v>
      </c>
      <c r="H5" s="247"/>
      <c r="I5" s="294" t="s">
        <v>153</v>
      </c>
      <c r="J5" s="248">
        <f>MOD(D5,25)</f>
        <v>0</v>
      </c>
    </row>
    <row r="6" spans="1:10" ht="15" x14ac:dyDescent="0.2">
      <c r="A6" s="269" t="s">
        <v>260</v>
      </c>
      <c r="B6" s="255">
        <v>233</v>
      </c>
      <c r="C6" s="322">
        <f t="shared" ref="C6:C32" si="1">SUM(B6*0.65)</f>
        <v>151.45000000000002</v>
      </c>
      <c r="D6" s="330">
        <f t="shared" ref="D6:D32" si="2">MROUND(C6, 25)</f>
        <v>150</v>
      </c>
      <c r="E6" s="173">
        <f>(F5+1)</f>
        <v>510351</v>
      </c>
      <c r="F6" s="173">
        <f t="shared" si="0"/>
        <v>510500</v>
      </c>
      <c r="G6" s="252">
        <v>25</v>
      </c>
      <c r="H6" s="253"/>
      <c r="I6" s="295" t="s">
        <v>153</v>
      </c>
      <c r="J6" s="254">
        <f t="shared" ref="J6:J32" si="3">MOD(D6,25)</f>
        <v>0</v>
      </c>
    </row>
    <row r="7" spans="1:10" ht="15" x14ac:dyDescent="0.2">
      <c r="A7" s="244" t="s">
        <v>261</v>
      </c>
      <c r="B7" s="256">
        <v>45</v>
      </c>
      <c r="C7" s="322">
        <f t="shared" si="1"/>
        <v>29.25</v>
      </c>
      <c r="D7" s="329">
        <f t="shared" si="2"/>
        <v>25</v>
      </c>
      <c r="E7" s="170">
        <f t="shared" ref="E7:E32" si="4">SUM(F6+1)</f>
        <v>510501</v>
      </c>
      <c r="F7" s="170">
        <f t="shared" si="0"/>
        <v>510525</v>
      </c>
      <c r="G7" s="247">
        <v>25</v>
      </c>
      <c r="H7" s="247"/>
      <c r="I7" s="294" t="s">
        <v>153</v>
      </c>
      <c r="J7" s="248">
        <f t="shared" si="3"/>
        <v>0</v>
      </c>
    </row>
    <row r="8" spans="1:10" ht="15" x14ac:dyDescent="0.2">
      <c r="A8" s="249" t="s">
        <v>262</v>
      </c>
      <c r="B8" s="255">
        <v>202</v>
      </c>
      <c r="C8" s="322">
        <f t="shared" si="1"/>
        <v>131.30000000000001</v>
      </c>
      <c r="D8" s="330">
        <v>150</v>
      </c>
      <c r="E8" s="173">
        <f t="shared" si="4"/>
        <v>510526</v>
      </c>
      <c r="F8" s="173">
        <f t="shared" si="0"/>
        <v>510675</v>
      </c>
      <c r="G8" s="252">
        <v>25</v>
      </c>
      <c r="H8" s="253"/>
      <c r="I8" s="295" t="s">
        <v>153</v>
      </c>
      <c r="J8" s="254">
        <f t="shared" si="3"/>
        <v>0</v>
      </c>
    </row>
    <row r="9" spans="1:10" ht="15" x14ac:dyDescent="0.2">
      <c r="A9" s="244" t="s">
        <v>263</v>
      </c>
      <c r="B9" s="256">
        <v>503</v>
      </c>
      <c r="C9" s="322">
        <f t="shared" si="1"/>
        <v>326.95</v>
      </c>
      <c r="D9" s="329">
        <v>225</v>
      </c>
      <c r="E9" s="170">
        <f t="shared" si="4"/>
        <v>510676</v>
      </c>
      <c r="F9" s="170">
        <f t="shared" si="0"/>
        <v>510900</v>
      </c>
      <c r="G9" s="247">
        <v>25</v>
      </c>
      <c r="H9" s="247"/>
      <c r="I9" s="294" t="s">
        <v>153</v>
      </c>
      <c r="J9" s="248">
        <f t="shared" si="3"/>
        <v>0</v>
      </c>
    </row>
    <row r="10" spans="1:10" ht="15" x14ac:dyDescent="0.2">
      <c r="A10" s="249" t="s">
        <v>264</v>
      </c>
      <c r="B10" s="255">
        <v>420</v>
      </c>
      <c r="C10" s="322">
        <f t="shared" si="1"/>
        <v>273</v>
      </c>
      <c r="D10" s="330">
        <v>200</v>
      </c>
      <c r="E10" s="173">
        <f t="shared" si="4"/>
        <v>510901</v>
      </c>
      <c r="F10" s="173">
        <f t="shared" si="0"/>
        <v>511100</v>
      </c>
      <c r="G10" s="252">
        <v>25</v>
      </c>
      <c r="H10" s="253"/>
      <c r="I10" s="295" t="s">
        <v>153</v>
      </c>
      <c r="J10" s="254">
        <f t="shared" si="3"/>
        <v>0</v>
      </c>
    </row>
    <row r="11" spans="1:10" ht="15" x14ac:dyDescent="0.2">
      <c r="A11" s="244" t="s">
        <v>265</v>
      </c>
      <c r="B11" s="256">
        <v>105</v>
      </c>
      <c r="C11" s="322">
        <f t="shared" si="1"/>
        <v>68.25</v>
      </c>
      <c r="D11" s="329">
        <f t="shared" si="2"/>
        <v>75</v>
      </c>
      <c r="E11" s="170">
        <f t="shared" si="4"/>
        <v>511101</v>
      </c>
      <c r="F11" s="170">
        <f t="shared" si="0"/>
        <v>511175</v>
      </c>
      <c r="G11" s="247">
        <v>25</v>
      </c>
      <c r="H11" s="247"/>
      <c r="I11" s="294" t="s">
        <v>153</v>
      </c>
      <c r="J11" s="248">
        <f t="shared" si="3"/>
        <v>0</v>
      </c>
    </row>
    <row r="12" spans="1:10" ht="15" x14ac:dyDescent="0.2">
      <c r="A12" s="249" t="s">
        <v>266</v>
      </c>
      <c r="B12" s="255">
        <v>684</v>
      </c>
      <c r="C12" s="322">
        <f t="shared" si="1"/>
        <v>444.6</v>
      </c>
      <c r="D12" s="330">
        <v>275</v>
      </c>
      <c r="E12" s="173">
        <f t="shared" si="4"/>
        <v>511176</v>
      </c>
      <c r="F12" s="173">
        <f t="shared" si="0"/>
        <v>511450</v>
      </c>
      <c r="G12" s="252">
        <v>25</v>
      </c>
      <c r="H12" s="253"/>
      <c r="I12" s="295" t="s">
        <v>153</v>
      </c>
      <c r="J12" s="254">
        <f t="shared" si="3"/>
        <v>0</v>
      </c>
    </row>
    <row r="13" spans="1:10" ht="15" x14ac:dyDescent="0.2">
      <c r="A13" s="244" t="s">
        <v>267</v>
      </c>
      <c r="B13" s="256">
        <v>338</v>
      </c>
      <c r="C13" s="322">
        <f t="shared" si="1"/>
        <v>219.70000000000002</v>
      </c>
      <c r="D13" s="329">
        <v>150</v>
      </c>
      <c r="E13" s="170">
        <f t="shared" si="4"/>
        <v>511451</v>
      </c>
      <c r="F13" s="170">
        <f t="shared" si="0"/>
        <v>511600</v>
      </c>
      <c r="G13" s="247">
        <v>25</v>
      </c>
      <c r="H13" s="247"/>
      <c r="I13" s="294" t="s">
        <v>153</v>
      </c>
      <c r="J13" s="248">
        <f t="shared" si="3"/>
        <v>0</v>
      </c>
    </row>
    <row r="14" spans="1:10" ht="15" x14ac:dyDescent="0.2">
      <c r="A14" s="249" t="s">
        <v>268</v>
      </c>
      <c r="B14" s="255">
        <v>196</v>
      </c>
      <c r="C14" s="322">
        <f t="shared" si="1"/>
        <v>127.4</v>
      </c>
      <c r="D14" s="330">
        <f t="shared" si="2"/>
        <v>125</v>
      </c>
      <c r="E14" s="173">
        <f t="shared" si="4"/>
        <v>511601</v>
      </c>
      <c r="F14" s="173">
        <f t="shared" si="0"/>
        <v>511725</v>
      </c>
      <c r="G14" s="252">
        <v>25</v>
      </c>
      <c r="H14" s="253"/>
      <c r="I14" s="295" t="s">
        <v>153</v>
      </c>
      <c r="J14" s="254">
        <f t="shared" si="3"/>
        <v>0</v>
      </c>
    </row>
    <row r="15" spans="1:10" ht="15" x14ac:dyDescent="0.2">
      <c r="A15" s="268" t="s">
        <v>845</v>
      </c>
      <c r="B15" s="256">
        <v>276</v>
      </c>
      <c r="C15" s="322">
        <f t="shared" si="1"/>
        <v>179.4</v>
      </c>
      <c r="D15" s="329">
        <v>150</v>
      </c>
      <c r="E15" s="170">
        <f t="shared" si="4"/>
        <v>511726</v>
      </c>
      <c r="F15" s="170">
        <f t="shared" si="0"/>
        <v>511875</v>
      </c>
      <c r="G15" s="247">
        <v>25</v>
      </c>
      <c r="H15" s="247"/>
      <c r="I15" s="294" t="s">
        <v>153</v>
      </c>
      <c r="J15" s="248">
        <f t="shared" si="3"/>
        <v>0</v>
      </c>
    </row>
    <row r="16" spans="1:10" ht="15" x14ac:dyDescent="0.2">
      <c r="A16" s="276" t="s">
        <v>269</v>
      </c>
      <c r="B16" s="270">
        <v>412</v>
      </c>
      <c r="C16" s="322">
        <f t="shared" si="1"/>
        <v>267.8</v>
      </c>
      <c r="D16" s="330">
        <v>1750</v>
      </c>
      <c r="E16" s="177">
        <f t="shared" si="4"/>
        <v>511876</v>
      </c>
      <c r="F16" s="177">
        <f t="shared" si="0"/>
        <v>513625</v>
      </c>
      <c r="G16" s="252">
        <v>25</v>
      </c>
      <c r="H16" s="252"/>
      <c r="I16" s="324" t="s">
        <v>153</v>
      </c>
      <c r="J16" s="254">
        <f t="shared" si="3"/>
        <v>0</v>
      </c>
    </row>
    <row r="17" spans="1:10" ht="15" x14ac:dyDescent="0.2">
      <c r="A17" s="268" t="s">
        <v>270</v>
      </c>
      <c r="B17" s="256">
        <v>1019</v>
      </c>
      <c r="C17" s="322">
        <f t="shared" si="1"/>
        <v>662.35</v>
      </c>
      <c r="D17" s="329">
        <v>550</v>
      </c>
      <c r="E17" s="170">
        <f t="shared" si="4"/>
        <v>513626</v>
      </c>
      <c r="F17" s="170">
        <f t="shared" si="0"/>
        <v>514175</v>
      </c>
      <c r="G17" s="247">
        <v>25</v>
      </c>
      <c r="H17" s="247"/>
      <c r="I17" s="294" t="s">
        <v>153</v>
      </c>
      <c r="J17" s="248">
        <f t="shared" si="3"/>
        <v>0</v>
      </c>
    </row>
    <row r="18" spans="1:10" ht="15" x14ac:dyDescent="0.2">
      <c r="A18" s="276" t="s">
        <v>283</v>
      </c>
      <c r="B18" s="270">
        <v>1677</v>
      </c>
      <c r="C18" s="322">
        <f t="shared" si="1"/>
        <v>1090.05</v>
      </c>
      <c r="D18" s="330">
        <v>725</v>
      </c>
      <c r="E18" s="177">
        <f t="shared" si="4"/>
        <v>514176</v>
      </c>
      <c r="F18" s="177">
        <f t="shared" si="0"/>
        <v>514900</v>
      </c>
      <c r="G18" s="252">
        <v>25</v>
      </c>
      <c r="H18" s="252"/>
      <c r="I18" s="324" t="s">
        <v>153</v>
      </c>
      <c r="J18" s="254">
        <f t="shared" si="3"/>
        <v>0</v>
      </c>
    </row>
    <row r="19" spans="1:10" ht="15" x14ac:dyDescent="0.2">
      <c r="A19" s="268" t="s">
        <v>271</v>
      </c>
      <c r="B19" s="256">
        <v>122</v>
      </c>
      <c r="C19" s="322">
        <f t="shared" si="1"/>
        <v>79.3</v>
      </c>
      <c r="D19" s="329">
        <v>75</v>
      </c>
      <c r="E19" s="170">
        <f t="shared" si="4"/>
        <v>514901</v>
      </c>
      <c r="F19" s="170">
        <f t="shared" si="0"/>
        <v>514975</v>
      </c>
      <c r="G19" s="247">
        <v>25</v>
      </c>
      <c r="H19" s="247"/>
      <c r="I19" s="294" t="s">
        <v>153</v>
      </c>
      <c r="J19" s="248">
        <f t="shared" si="3"/>
        <v>0</v>
      </c>
    </row>
    <row r="20" spans="1:10" ht="15" x14ac:dyDescent="0.2">
      <c r="A20" s="276" t="s">
        <v>272</v>
      </c>
      <c r="B20" s="270">
        <v>365</v>
      </c>
      <c r="C20" s="322">
        <f t="shared" si="1"/>
        <v>237.25</v>
      </c>
      <c r="D20" s="330">
        <f t="shared" si="2"/>
        <v>225</v>
      </c>
      <c r="E20" s="177">
        <f t="shared" si="4"/>
        <v>514976</v>
      </c>
      <c r="F20" s="177">
        <f t="shared" si="0"/>
        <v>515200</v>
      </c>
      <c r="G20" s="252">
        <v>25</v>
      </c>
      <c r="H20" s="252"/>
      <c r="I20" s="324" t="s">
        <v>153</v>
      </c>
      <c r="J20" s="254">
        <f t="shared" si="3"/>
        <v>0</v>
      </c>
    </row>
    <row r="21" spans="1:10" ht="15" x14ac:dyDescent="0.2">
      <c r="A21" s="244" t="s">
        <v>846</v>
      </c>
      <c r="B21" s="256">
        <v>221</v>
      </c>
      <c r="C21" s="322">
        <f t="shared" si="1"/>
        <v>143.65</v>
      </c>
      <c r="D21" s="329">
        <v>125</v>
      </c>
      <c r="E21" s="170">
        <f t="shared" si="4"/>
        <v>515201</v>
      </c>
      <c r="F21" s="170">
        <f t="shared" si="0"/>
        <v>515325</v>
      </c>
      <c r="G21" s="247">
        <v>25</v>
      </c>
      <c r="H21" s="247"/>
      <c r="I21" s="294" t="s">
        <v>153</v>
      </c>
      <c r="J21" s="248">
        <f t="shared" si="3"/>
        <v>0</v>
      </c>
    </row>
    <row r="22" spans="1:10" ht="15" x14ac:dyDescent="0.2">
      <c r="A22" s="249" t="s">
        <v>273</v>
      </c>
      <c r="B22" s="255">
        <v>475</v>
      </c>
      <c r="C22" s="322">
        <f t="shared" si="1"/>
        <v>308.75</v>
      </c>
      <c r="D22" s="330">
        <v>200</v>
      </c>
      <c r="E22" s="173">
        <f t="shared" si="4"/>
        <v>515326</v>
      </c>
      <c r="F22" s="173">
        <f t="shared" si="0"/>
        <v>515525</v>
      </c>
      <c r="G22" s="252">
        <v>25</v>
      </c>
      <c r="H22" s="253"/>
      <c r="I22" s="295" t="s">
        <v>153</v>
      </c>
      <c r="J22" s="254">
        <f t="shared" si="3"/>
        <v>0</v>
      </c>
    </row>
    <row r="23" spans="1:10" ht="15" x14ac:dyDescent="0.2">
      <c r="A23" s="244" t="s">
        <v>274</v>
      </c>
      <c r="B23" s="256">
        <v>370</v>
      </c>
      <c r="C23" s="322">
        <f t="shared" si="1"/>
        <v>240.5</v>
      </c>
      <c r="D23" s="329">
        <v>200</v>
      </c>
      <c r="E23" s="170">
        <f t="shared" si="4"/>
        <v>515526</v>
      </c>
      <c r="F23" s="170">
        <f t="shared" si="0"/>
        <v>515725</v>
      </c>
      <c r="G23" s="247">
        <v>25</v>
      </c>
      <c r="H23" s="247"/>
      <c r="I23" s="294" t="s">
        <v>153</v>
      </c>
      <c r="J23" s="248">
        <f t="shared" si="3"/>
        <v>0</v>
      </c>
    </row>
    <row r="24" spans="1:10" ht="15" x14ac:dyDescent="0.2">
      <c r="A24" s="249" t="s">
        <v>275</v>
      </c>
      <c r="B24" s="255">
        <v>160</v>
      </c>
      <c r="C24" s="322">
        <f t="shared" si="1"/>
        <v>104</v>
      </c>
      <c r="D24" s="330">
        <f t="shared" si="2"/>
        <v>100</v>
      </c>
      <c r="E24" s="173">
        <f t="shared" si="4"/>
        <v>515726</v>
      </c>
      <c r="F24" s="173">
        <f t="shared" si="0"/>
        <v>515825</v>
      </c>
      <c r="G24" s="252">
        <v>25</v>
      </c>
      <c r="H24" s="253"/>
      <c r="I24" s="295" t="s">
        <v>153</v>
      </c>
      <c r="J24" s="254">
        <f t="shared" si="3"/>
        <v>0</v>
      </c>
    </row>
    <row r="25" spans="1:10" ht="15" x14ac:dyDescent="0.2">
      <c r="A25" s="244" t="s">
        <v>276</v>
      </c>
      <c r="B25" s="256">
        <v>387</v>
      </c>
      <c r="C25" s="322">
        <f t="shared" si="1"/>
        <v>251.55</v>
      </c>
      <c r="D25" s="329">
        <v>200</v>
      </c>
      <c r="E25" s="170">
        <f t="shared" si="4"/>
        <v>515826</v>
      </c>
      <c r="F25" s="170">
        <f t="shared" si="0"/>
        <v>516025</v>
      </c>
      <c r="G25" s="247">
        <v>25</v>
      </c>
      <c r="H25" s="247"/>
      <c r="I25" s="294" t="s">
        <v>153</v>
      </c>
      <c r="J25" s="248">
        <f t="shared" si="3"/>
        <v>0</v>
      </c>
    </row>
    <row r="26" spans="1:10" ht="15" x14ac:dyDescent="0.2">
      <c r="A26" s="249" t="s">
        <v>664</v>
      </c>
      <c r="B26" s="270">
        <v>424</v>
      </c>
      <c r="C26" s="322">
        <f t="shared" si="1"/>
        <v>275.60000000000002</v>
      </c>
      <c r="D26" s="330">
        <v>200</v>
      </c>
      <c r="E26" s="173">
        <f t="shared" si="4"/>
        <v>516026</v>
      </c>
      <c r="F26" s="173">
        <f t="shared" si="0"/>
        <v>516225</v>
      </c>
      <c r="G26" s="252">
        <v>25</v>
      </c>
      <c r="H26" s="252"/>
      <c r="I26" s="324" t="s">
        <v>153</v>
      </c>
      <c r="J26" s="254">
        <f t="shared" si="3"/>
        <v>0</v>
      </c>
    </row>
    <row r="27" spans="1:10" ht="15" x14ac:dyDescent="0.2">
      <c r="A27" s="244" t="s">
        <v>277</v>
      </c>
      <c r="B27" s="256">
        <v>240</v>
      </c>
      <c r="C27" s="322">
        <f t="shared" si="1"/>
        <v>156</v>
      </c>
      <c r="D27" s="329">
        <v>125</v>
      </c>
      <c r="E27" s="170">
        <f t="shared" si="4"/>
        <v>516226</v>
      </c>
      <c r="F27" s="170">
        <f t="shared" si="0"/>
        <v>516350</v>
      </c>
      <c r="G27" s="247">
        <v>25</v>
      </c>
      <c r="H27" s="247"/>
      <c r="I27" s="294" t="s">
        <v>153</v>
      </c>
      <c r="J27" s="248">
        <f t="shared" si="3"/>
        <v>0</v>
      </c>
    </row>
    <row r="28" spans="1:10" ht="15" x14ac:dyDescent="0.2">
      <c r="A28" s="249" t="s">
        <v>278</v>
      </c>
      <c r="B28" s="270">
        <v>316</v>
      </c>
      <c r="C28" s="322">
        <f t="shared" si="1"/>
        <v>205.4</v>
      </c>
      <c r="D28" s="330">
        <v>150</v>
      </c>
      <c r="E28" s="173">
        <f t="shared" si="4"/>
        <v>516351</v>
      </c>
      <c r="F28" s="173">
        <f t="shared" si="0"/>
        <v>516500</v>
      </c>
      <c r="G28" s="252">
        <v>25</v>
      </c>
      <c r="H28" s="252"/>
      <c r="I28" s="324" t="s">
        <v>153</v>
      </c>
      <c r="J28" s="254">
        <f t="shared" si="3"/>
        <v>0</v>
      </c>
    </row>
    <row r="29" spans="1:10" ht="15" x14ac:dyDescent="0.2">
      <c r="A29" s="244" t="s">
        <v>279</v>
      </c>
      <c r="B29" s="256">
        <v>154</v>
      </c>
      <c r="C29" s="322">
        <f t="shared" si="1"/>
        <v>100.10000000000001</v>
      </c>
      <c r="D29" s="329">
        <f t="shared" si="2"/>
        <v>100</v>
      </c>
      <c r="E29" s="170">
        <f t="shared" si="4"/>
        <v>516501</v>
      </c>
      <c r="F29" s="170">
        <f t="shared" si="0"/>
        <v>516600</v>
      </c>
      <c r="G29" s="247">
        <v>25</v>
      </c>
      <c r="H29" s="247"/>
      <c r="I29" s="294" t="s">
        <v>153</v>
      </c>
      <c r="J29" s="248">
        <f t="shared" si="3"/>
        <v>0</v>
      </c>
    </row>
    <row r="30" spans="1:10" ht="15" x14ac:dyDescent="0.2">
      <c r="A30" s="249" t="s">
        <v>280</v>
      </c>
      <c r="B30" s="270">
        <v>526</v>
      </c>
      <c r="C30" s="322">
        <f t="shared" si="1"/>
        <v>341.90000000000003</v>
      </c>
      <c r="D30" s="330">
        <v>300</v>
      </c>
      <c r="E30" s="173">
        <f t="shared" si="4"/>
        <v>516601</v>
      </c>
      <c r="F30" s="173">
        <f t="shared" si="0"/>
        <v>516900</v>
      </c>
      <c r="G30" s="252">
        <v>25</v>
      </c>
      <c r="H30" s="252"/>
      <c r="I30" s="324" t="s">
        <v>153</v>
      </c>
      <c r="J30" s="254">
        <f t="shared" si="3"/>
        <v>0</v>
      </c>
    </row>
    <row r="31" spans="1:10" ht="15" x14ac:dyDescent="0.2">
      <c r="A31" s="244" t="s">
        <v>281</v>
      </c>
      <c r="B31" s="256">
        <v>60</v>
      </c>
      <c r="C31" s="322">
        <f t="shared" si="1"/>
        <v>39</v>
      </c>
      <c r="D31" s="329">
        <f t="shared" si="2"/>
        <v>50</v>
      </c>
      <c r="E31" s="170">
        <f t="shared" si="4"/>
        <v>516901</v>
      </c>
      <c r="F31" s="170">
        <f t="shared" si="0"/>
        <v>516950</v>
      </c>
      <c r="G31" s="247">
        <v>25</v>
      </c>
      <c r="H31" s="247"/>
      <c r="I31" s="294" t="s">
        <v>153</v>
      </c>
      <c r="J31" s="248">
        <f t="shared" si="3"/>
        <v>0</v>
      </c>
    </row>
    <row r="32" spans="1:10" ht="15.75" thickBot="1" x14ac:dyDescent="0.25">
      <c r="A32" s="272" t="s">
        <v>282</v>
      </c>
      <c r="B32" s="273">
        <v>138</v>
      </c>
      <c r="C32" s="323">
        <f t="shared" si="1"/>
        <v>89.7</v>
      </c>
      <c r="D32" s="331">
        <f t="shared" si="2"/>
        <v>100</v>
      </c>
      <c r="E32" s="188">
        <f t="shared" si="4"/>
        <v>516951</v>
      </c>
      <c r="F32" s="188">
        <f t="shared" si="0"/>
        <v>517050</v>
      </c>
      <c r="G32" s="275">
        <v>25</v>
      </c>
      <c r="H32" s="275"/>
      <c r="I32" s="325" t="s">
        <v>153</v>
      </c>
      <c r="J32" s="277">
        <f t="shared" si="3"/>
        <v>0</v>
      </c>
    </row>
    <row r="33" spans="1:10" ht="15.75" x14ac:dyDescent="0.25">
      <c r="A33" s="32" t="s">
        <v>41</v>
      </c>
      <c r="B33" s="31">
        <f>SUM(B5:B32)</f>
        <v>10440</v>
      </c>
      <c r="C33" s="31"/>
      <c r="D33" s="28">
        <f>SUM(D5:D32)</f>
        <v>6875</v>
      </c>
      <c r="E33" s="17"/>
      <c r="F33" s="17"/>
      <c r="G33" s="12"/>
      <c r="H33" s="12"/>
      <c r="I33" s="20"/>
      <c r="J33" s="70"/>
    </row>
    <row r="34" spans="1:10" ht="15" x14ac:dyDescent="0.2">
      <c r="A34" s="17"/>
      <c r="B34" s="17"/>
      <c r="C34" s="12"/>
      <c r="D34" s="12"/>
      <c r="E34" s="17"/>
      <c r="F34" s="17"/>
      <c r="G34" s="24"/>
      <c r="H34" s="24"/>
      <c r="I34" s="20"/>
      <c r="J34" s="70"/>
    </row>
    <row r="35" spans="1:10" ht="16.5" thickBot="1" x14ac:dyDescent="0.3">
      <c r="A35" s="19" t="s">
        <v>6</v>
      </c>
      <c r="B35" s="17"/>
      <c r="C35" s="12"/>
      <c r="D35" s="12"/>
      <c r="E35" s="17"/>
      <c r="F35" s="17"/>
      <c r="G35" s="12"/>
      <c r="H35" s="12"/>
      <c r="I35" s="43"/>
      <c r="J35" s="72"/>
    </row>
    <row r="36" spans="1:10" ht="15.75" x14ac:dyDescent="0.25">
      <c r="A36" s="32" t="s">
        <v>93</v>
      </c>
      <c r="B36" s="17"/>
      <c r="C36" s="12"/>
      <c r="D36" s="12"/>
      <c r="E36" s="17"/>
      <c r="F36" s="17"/>
      <c r="G36" s="12"/>
      <c r="H36" s="12"/>
      <c r="I36" s="43"/>
      <c r="J36" s="72"/>
    </row>
    <row r="37" spans="1:10" s="44" customFormat="1" ht="15" x14ac:dyDescent="0.2">
      <c r="A37" s="244" t="s">
        <v>8</v>
      </c>
      <c r="B37" s="244"/>
      <c r="C37" s="247"/>
      <c r="D37" s="247">
        <v>100</v>
      </c>
      <c r="E37" s="170">
        <f>SUM(F32+1)</f>
        <v>517051</v>
      </c>
      <c r="F37" s="170">
        <f t="shared" ref="F37:F49" si="5">SUM(E37+D37-1)</f>
        <v>517150</v>
      </c>
      <c r="G37" s="44">
        <v>10</v>
      </c>
      <c r="H37" s="247"/>
      <c r="I37" s="294" t="s">
        <v>150</v>
      </c>
      <c r="J37" s="248">
        <f>MOD(D37,25)</f>
        <v>0</v>
      </c>
    </row>
    <row r="38" spans="1:10" s="44" customFormat="1" ht="15" x14ac:dyDescent="0.2">
      <c r="A38" s="266" t="s">
        <v>9</v>
      </c>
      <c r="B38" s="266"/>
      <c r="C38" s="253"/>
      <c r="D38" s="253">
        <v>25</v>
      </c>
      <c r="E38" s="173">
        <f>SUM(F37+1)</f>
        <v>517151</v>
      </c>
      <c r="F38" s="173">
        <f t="shared" si="5"/>
        <v>517175</v>
      </c>
      <c r="G38" s="44">
        <v>5</v>
      </c>
      <c r="H38" s="253"/>
      <c r="I38" s="295" t="s">
        <v>150</v>
      </c>
      <c r="J38" s="257">
        <f t="shared" ref="J38:J42" si="6">MOD(D38,25)</f>
        <v>0</v>
      </c>
    </row>
    <row r="39" spans="1:10" ht="15" x14ac:dyDescent="0.2">
      <c r="A39" s="244" t="s">
        <v>145</v>
      </c>
      <c r="B39" s="244"/>
      <c r="C39" s="247"/>
      <c r="D39" s="247">
        <v>50</v>
      </c>
      <c r="E39" s="170">
        <f>SUM(F38+1)</f>
        <v>517176</v>
      </c>
      <c r="F39" s="170">
        <f t="shared" si="5"/>
        <v>517225</v>
      </c>
      <c r="G39" s="247">
        <v>5</v>
      </c>
      <c r="H39" s="247"/>
      <c r="I39" s="294" t="s">
        <v>150</v>
      </c>
      <c r="J39" s="248">
        <f t="shared" si="6"/>
        <v>0</v>
      </c>
    </row>
    <row r="40" spans="1:10" ht="15" x14ac:dyDescent="0.2">
      <c r="A40" s="17"/>
      <c r="B40" s="17"/>
      <c r="C40" s="12"/>
      <c r="D40" s="12"/>
      <c r="E40" s="16"/>
      <c r="F40" s="16"/>
      <c r="G40" s="12"/>
      <c r="H40" s="12"/>
      <c r="I40" s="20"/>
      <c r="J40" s="69"/>
    </row>
    <row r="41" spans="1:10" ht="15.75" x14ac:dyDescent="0.25">
      <c r="A41" s="32" t="s">
        <v>444</v>
      </c>
      <c r="B41" s="17"/>
      <c r="C41" s="12"/>
      <c r="D41" s="12"/>
      <c r="E41" s="16"/>
      <c r="F41" s="16"/>
      <c r="G41" s="12"/>
      <c r="H41" s="12"/>
      <c r="I41" s="20"/>
      <c r="J41" s="69"/>
    </row>
    <row r="42" spans="1:10" ht="15" x14ac:dyDescent="0.2">
      <c r="A42" s="244" t="s">
        <v>442</v>
      </c>
      <c r="B42" s="244"/>
      <c r="C42" s="247"/>
      <c r="D42" s="247">
        <v>25</v>
      </c>
      <c r="E42" s="170">
        <f>SUM(F39+1)</f>
        <v>517226</v>
      </c>
      <c r="F42" s="170">
        <f t="shared" si="5"/>
        <v>517250</v>
      </c>
      <c r="G42" s="247">
        <v>5</v>
      </c>
      <c r="H42" s="247"/>
      <c r="I42" s="294" t="s">
        <v>443</v>
      </c>
      <c r="J42" s="248">
        <f t="shared" si="6"/>
        <v>0</v>
      </c>
    </row>
    <row r="43" spans="1:10" ht="15" x14ac:dyDescent="0.2">
      <c r="A43" s="17"/>
      <c r="B43" s="17"/>
      <c r="C43" s="12"/>
      <c r="D43" s="12"/>
      <c r="E43" s="16"/>
      <c r="F43" s="16"/>
      <c r="G43" s="12"/>
      <c r="H43" s="12"/>
      <c r="I43" s="20"/>
      <c r="J43" s="69"/>
    </row>
    <row r="44" spans="1:10" ht="15.75" x14ac:dyDescent="0.25">
      <c r="A44" s="32" t="s">
        <v>94</v>
      </c>
      <c r="B44" s="17"/>
      <c r="C44" s="12"/>
      <c r="D44" s="12"/>
      <c r="E44" s="16"/>
      <c r="F44" s="16"/>
      <c r="G44" s="12"/>
      <c r="H44" s="12"/>
      <c r="I44" s="20"/>
      <c r="J44" s="69"/>
    </row>
    <row r="45" spans="1:10" ht="15" x14ac:dyDescent="0.2">
      <c r="A45" s="244" t="s">
        <v>10</v>
      </c>
      <c r="B45" s="244"/>
      <c r="C45" s="247"/>
      <c r="D45" s="247">
        <v>25</v>
      </c>
      <c r="E45" s="170">
        <f>SUM(F42+1)</f>
        <v>517251</v>
      </c>
      <c r="F45" s="170">
        <f>SUM(E45+D45-1)</f>
        <v>517275</v>
      </c>
      <c r="G45" s="247">
        <v>5</v>
      </c>
      <c r="H45" s="247"/>
      <c r="I45" s="294" t="s">
        <v>152</v>
      </c>
      <c r="J45" s="248">
        <f>MOD(D45,25)</f>
        <v>0</v>
      </c>
    </row>
    <row r="46" spans="1:10" ht="15" x14ac:dyDescent="0.2">
      <c r="A46" s="17"/>
      <c r="B46" s="17"/>
      <c r="C46" s="12"/>
      <c r="D46" s="12"/>
      <c r="E46" s="16"/>
      <c r="F46" s="16"/>
      <c r="G46" s="12"/>
      <c r="H46" s="12"/>
      <c r="I46" s="20"/>
      <c r="J46" s="69"/>
    </row>
    <row r="47" spans="1:10" s="44" customFormat="1" ht="15.75" x14ac:dyDescent="0.25">
      <c r="A47" s="32" t="s">
        <v>92</v>
      </c>
      <c r="B47" s="17"/>
      <c r="C47" s="12"/>
      <c r="D47" s="12"/>
      <c r="E47" s="16"/>
      <c r="F47" s="16"/>
      <c r="G47" s="12"/>
      <c r="H47" s="12"/>
      <c r="I47" s="43"/>
      <c r="J47" s="72"/>
    </row>
    <row r="48" spans="1:10" ht="15" x14ac:dyDescent="0.2">
      <c r="A48" s="244" t="s">
        <v>7</v>
      </c>
      <c r="B48" s="244"/>
      <c r="C48" s="247"/>
      <c r="D48" s="247">
        <v>25</v>
      </c>
      <c r="E48" s="170">
        <f>SUM(F45+1)</f>
        <v>517276</v>
      </c>
      <c r="F48" s="170">
        <f t="shared" si="5"/>
        <v>517300</v>
      </c>
      <c r="G48" s="247">
        <v>10</v>
      </c>
      <c r="H48" s="247"/>
      <c r="I48" s="294" t="s">
        <v>151</v>
      </c>
      <c r="J48" s="248">
        <f t="shared" ref="J48:J49" si="7">MOD(D48,25)</f>
        <v>0</v>
      </c>
    </row>
    <row r="49" spans="1:10" ht="15" x14ac:dyDescent="0.2">
      <c r="A49" s="266" t="s">
        <v>96</v>
      </c>
      <c r="B49" s="266"/>
      <c r="C49" s="253"/>
      <c r="D49" s="253">
        <v>25</v>
      </c>
      <c r="E49" s="173">
        <f t="shared" ref="E49" si="8">SUM(F48+1)</f>
        <v>517301</v>
      </c>
      <c r="F49" s="173">
        <f t="shared" si="5"/>
        <v>517325</v>
      </c>
      <c r="G49" s="253">
        <v>10</v>
      </c>
      <c r="H49" s="253"/>
      <c r="I49" s="295" t="s">
        <v>151</v>
      </c>
      <c r="J49" s="257">
        <f t="shared" si="7"/>
        <v>0</v>
      </c>
    </row>
    <row r="50" spans="1:10" ht="15" x14ac:dyDescent="0.2">
      <c r="A50" s="17"/>
      <c r="B50" s="17"/>
      <c r="C50" s="12"/>
      <c r="D50" s="12"/>
      <c r="E50" s="16"/>
      <c r="F50" s="16"/>
      <c r="G50" s="12"/>
      <c r="H50" s="12"/>
      <c r="I50" s="20"/>
      <c r="J50" s="69"/>
    </row>
    <row r="51" spans="1:10" ht="15.75" x14ac:dyDescent="0.25">
      <c r="A51" s="32" t="s">
        <v>95</v>
      </c>
      <c r="B51" s="17"/>
      <c r="C51" s="12"/>
      <c r="D51" s="12"/>
      <c r="E51" s="16"/>
      <c r="F51" s="16"/>
      <c r="G51" s="12"/>
      <c r="H51" s="12"/>
      <c r="I51" s="43"/>
      <c r="J51" s="72"/>
    </row>
    <row r="52" spans="1:10" s="44" customFormat="1" ht="15" x14ac:dyDescent="0.2">
      <c r="A52" s="244" t="s">
        <v>11</v>
      </c>
      <c r="B52" s="244"/>
      <c r="C52" s="247"/>
      <c r="D52" s="247">
        <v>250</v>
      </c>
      <c r="E52" s="170">
        <f>SUM(F49+1)</f>
        <v>517326</v>
      </c>
      <c r="F52" s="170">
        <f>SUM(E52+D52-1)</f>
        <v>517575</v>
      </c>
      <c r="G52" s="247">
        <v>25</v>
      </c>
      <c r="H52" s="247">
        <v>150</v>
      </c>
      <c r="I52" s="294" t="s">
        <v>153</v>
      </c>
      <c r="J52" s="248">
        <f>MOD(D52,25)</f>
        <v>0</v>
      </c>
    </row>
    <row r="53" spans="1:10" s="44" customFormat="1" ht="15" x14ac:dyDescent="0.2">
      <c r="A53" s="266" t="s">
        <v>12</v>
      </c>
      <c r="B53" s="266"/>
      <c r="C53" s="253"/>
      <c r="D53" s="253">
        <v>50</v>
      </c>
      <c r="E53" s="173">
        <f>SUM(F52+1)</f>
        <v>517576</v>
      </c>
      <c r="F53" s="173">
        <f t="shared" ref="F53:F78" si="9">SUM(E53+D53-1)</f>
        <v>517625</v>
      </c>
      <c r="G53" s="253">
        <v>25</v>
      </c>
      <c r="H53" s="253"/>
      <c r="I53" s="295" t="s">
        <v>153</v>
      </c>
      <c r="J53" s="257">
        <f t="shared" ref="J53:J78" si="10">MOD(D53,25)</f>
        <v>0</v>
      </c>
    </row>
    <row r="54" spans="1:10" s="44" customFormat="1" ht="15" x14ac:dyDescent="0.2">
      <c r="A54" s="244" t="s">
        <v>407</v>
      </c>
      <c r="B54" s="244"/>
      <c r="C54" s="247"/>
      <c r="D54" s="263">
        <v>50</v>
      </c>
      <c r="E54" s="170">
        <f t="shared" ref="E54:E78" si="11">SUM(F53+1)</f>
        <v>517626</v>
      </c>
      <c r="F54" s="170">
        <f t="shared" si="9"/>
        <v>517675</v>
      </c>
      <c r="G54" s="247">
        <v>5</v>
      </c>
      <c r="H54" s="247"/>
      <c r="I54" s="294" t="s">
        <v>153</v>
      </c>
      <c r="J54" s="248">
        <f t="shared" si="10"/>
        <v>0</v>
      </c>
    </row>
    <row r="55" spans="1:10" s="44" customFormat="1" ht="15" x14ac:dyDescent="0.2">
      <c r="A55" s="266" t="s">
        <v>408</v>
      </c>
      <c r="B55" s="266"/>
      <c r="C55" s="253"/>
      <c r="D55" s="264">
        <v>50</v>
      </c>
      <c r="E55" s="173">
        <f t="shared" si="11"/>
        <v>517676</v>
      </c>
      <c r="F55" s="173">
        <f t="shared" si="9"/>
        <v>517725</v>
      </c>
      <c r="G55" s="253">
        <v>5</v>
      </c>
      <c r="H55" s="253"/>
      <c r="I55" s="295" t="s">
        <v>153</v>
      </c>
      <c r="J55" s="257">
        <f t="shared" si="10"/>
        <v>0</v>
      </c>
    </row>
    <row r="56" spans="1:10" s="44" customFormat="1" ht="15" x14ac:dyDescent="0.2">
      <c r="A56" s="244" t="s">
        <v>409</v>
      </c>
      <c r="B56" s="244"/>
      <c r="C56" s="247"/>
      <c r="D56" s="263">
        <v>50</v>
      </c>
      <c r="E56" s="170">
        <f t="shared" si="11"/>
        <v>517726</v>
      </c>
      <c r="F56" s="170">
        <f t="shared" si="9"/>
        <v>517775</v>
      </c>
      <c r="G56" s="247">
        <v>5</v>
      </c>
      <c r="H56" s="247"/>
      <c r="I56" s="294" t="s">
        <v>153</v>
      </c>
      <c r="J56" s="248">
        <f t="shared" si="10"/>
        <v>0</v>
      </c>
    </row>
    <row r="57" spans="1:10" s="44" customFormat="1" ht="15" x14ac:dyDescent="0.2">
      <c r="A57" s="266" t="s">
        <v>410</v>
      </c>
      <c r="B57" s="266"/>
      <c r="C57" s="253"/>
      <c r="D57" s="264">
        <v>50</v>
      </c>
      <c r="E57" s="173">
        <f t="shared" si="11"/>
        <v>517776</v>
      </c>
      <c r="F57" s="173">
        <f t="shared" si="9"/>
        <v>517825</v>
      </c>
      <c r="G57" s="253">
        <v>5</v>
      </c>
      <c r="H57" s="253"/>
      <c r="I57" s="295" t="s">
        <v>153</v>
      </c>
      <c r="J57" s="257">
        <f t="shared" si="10"/>
        <v>0</v>
      </c>
    </row>
    <row r="58" spans="1:10" s="44" customFormat="1" ht="15" x14ac:dyDescent="0.2">
      <c r="A58" s="244" t="s">
        <v>411</v>
      </c>
      <c r="B58" s="244"/>
      <c r="C58" s="247"/>
      <c r="D58" s="263">
        <v>50</v>
      </c>
      <c r="E58" s="170">
        <f t="shared" si="11"/>
        <v>517826</v>
      </c>
      <c r="F58" s="170">
        <f t="shared" si="9"/>
        <v>517875</v>
      </c>
      <c r="G58" s="247">
        <v>5</v>
      </c>
      <c r="H58" s="247"/>
      <c r="I58" s="294" t="s">
        <v>153</v>
      </c>
      <c r="J58" s="248">
        <f t="shared" si="10"/>
        <v>0</v>
      </c>
    </row>
    <row r="59" spans="1:10" s="44" customFormat="1" ht="15" x14ac:dyDescent="0.2">
      <c r="A59" s="266" t="s">
        <v>412</v>
      </c>
      <c r="B59" s="266"/>
      <c r="C59" s="253"/>
      <c r="D59" s="264">
        <v>50</v>
      </c>
      <c r="E59" s="173">
        <f t="shared" si="11"/>
        <v>517876</v>
      </c>
      <c r="F59" s="173">
        <f t="shared" si="9"/>
        <v>517925</v>
      </c>
      <c r="G59" s="253">
        <v>5</v>
      </c>
      <c r="H59" s="253"/>
      <c r="I59" s="295" t="s">
        <v>153</v>
      </c>
      <c r="J59" s="257">
        <f t="shared" si="10"/>
        <v>0</v>
      </c>
    </row>
    <row r="60" spans="1:10" s="44" customFormat="1" ht="15" x14ac:dyDescent="0.2">
      <c r="A60" s="244" t="s">
        <v>307</v>
      </c>
      <c r="B60" s="244"/>
      <c r="C60" s="247"/>
      <c r="D60" s="263">
        <v>50</v>
      </c>
      <c r="E60" s="170">
        <f t="shared" si="11"/>
        <v>517926</v>
      </c>
      <c r="F60" s="170">
        <f t="shared" si="9"/>
        <v>517975</v>
      </c>
      <c r="G60" s="247">
        <v>5</v>
      </c>
      <c r="H60" s="247"/>
      <c r="I60" s="294" t="s">
        <v>153</v>
      </c>
      <c r="J60" s="248">
        <f t="shared" si="10"/>
        <v>0</v>
      </c>
    </row>
    <row r="61" spans="1:10" s="44" customFormat="1" ht="15" x14ac:dyDescent="0.2">
      <c r="A61" s="266" t="s">
        <v>308</v>
      </c>
      <c r="B61" s="266"/>
      <c r="C61" s="253"/>
      <c r="D61" s="264">
        <v>100</v>
      </c>
      <c r="E61" s="173">
        <f t="shared" si="11"/>
        <v>517976</v>
      </c>
      <c r="F61" s="173">
        <f t="shared" si="9"/>
        <v>518075</v>
      </c>
      <c r="G61" s="253">
        <v>5</v>
      </c>
      <c r="H61" s="253"/>
      <c r="I61" s="295" t="s">
        <v>153</v>
      </c>
      <c r="J61" s="257">
        <f t="shared" si="10"/>
        <v>0</v>
      </c>
    </row>
    <row r="62" spans="1:10" s="44" customFormat="1" ht="15" x14ac:dyDescent="0.2">
      <c r="A62" s="244" t="s">
        <v>348</v>
      </c>
      <c r="B62" s="244"/>
      <c r="C62" s="247"/>
      <c r="D62" s="263">
        <v>50</v>
      </c>
      <c r="E62" s="170">
        <f t="shared" si="11"/>
        <v>518076</v>
      </c>
      <c r="F62" s="170">
        <f t="shared" si="9"/>
        <v>518125</v>
      </c>
      <c r="G62" s="247">
        <v>5</v>
      </c>
      <c r="H62" s="247"/>
      <c r="I62" s="294" t="s">
        <v>153</v>
      </c>
      <c r="J62" s="248">
        <f t="shared" si="10"/>
        <v>0</v>
      </c>
    </row>
    <row r="63" spans="1:10" s="44" customFormat="1" ht="15" x14ac:dyDescent="0.2">
      <c r="A63" s="266" t="s">
        <v>349</v>
      </c>
      <c r="B63" s="266"/>
      <c r="C63" s="253"/>
      <c r="D63" s="264">
        <v>50</v>
      </c>
      <c r="E63" s="173">
        <f t="shared" si="11"/>
        <v>518126</v>
      </c>
      <c r="F63" s="173">
        <f t="shared" si="9"/>
        <v>518175</v>
      </c>
      <c r="G63" s="253">
        <v>5</v>
      </c>
      <c r="H63" s="253"/>
      <c r="I63" s="295" t="s">
        <v>153</v>
      </c>
      <c r="J63" s="257">
        <f t="shared" si="10"/>
        <v>0</v>
      </c>
    </row>
    <row r="64" spans="1:10" s="44" customFormat="1" ht="15" x14ac:dyDescent="0.2">
      <c r="A64" s="244" t="s">
        <v>356</v>
      </c>
      <c r="B64" s="244"/>
      <c r="C64" s="247"/>
      <c r="D64" s="263">
        <v>50</v>
      </c>
      <c r="E64" s="170">
        <f t="shared" si="11"/>
        <v>518176</v>
      </c>
      <c r="F64" s="170">
        <f t="shared" si="9"/>
        <v>518225</v>
      </c>
      <c r="G64" s="247">
        <v>5</v>
      </c>
      <c r="H64" s="247"/>
      <c r="I64" s="294" t="s">
        <v>153</v>
      </c>
      <c r="J64" s="248">
        <f t="shared" si="10"/>
        <v>0</v>
      </c>
    </row>
    <row r="65" spans="1:10" s="44" customFormat="1" ht="15" x14ac:dyDescent="0.2">
      <c r="A65" s="266" t="s">
        <v>361</v>
      </c>
      <c r="B65" s="266"/>
      <c r="C65" s="253"/>
      <c r="D65" s="264">
        <v>50</v>
      </c>
      <c r="E65" s="173">
        <f t="shared" si="11"/>
        <v>518226</v>
      </c>
      <c r="F65" s="173">
        <f t="shared" si="9"/>
        <v>518275</v>
      </c>
      <c r="G65" s="253">
        <v>5</v>
      </c>
      <c r="H65" s="253"/>
      <c r="I65" s="295" t="s">
        <v>153</v>
      </c>
      <c r="J65" s="257">
        <f t="shared" si="10"/>
        <v>0</v>
      </c>
    </row>
    <row r="66" spans="1:10" s="44" customFormat="1" ht="15" x14ac:dyDescent="0.2">
      <c r="A66" s="244" t="s">
        <v>358</v>
      </c>
      <c r="B66" s="244"/>
      <c r="C66" s="247"/>
      <c r="D66" s="263">
        <v>50</v>
      </c>
      <c r="E66" s="170">
        <f t="shared" si="11"/>
        <v>518276</v>
      </c>
      <c r="F66" s="170">
        <f t="shared" si="9"/>
        <v>518325</v>
      </c>
      <c r="G66" s="247">
        <v>5</v>
      </c>
      <c r="H66" s="247"/>
      <c r="I66" s="294" t="s">
        <v>153</v>
      </c>
      <c r="J66" s="248">
        <f t="shared" si="10"/>
        <v>0</v>
      </c>
    </row>
    <row r="67" spans="1:10" s="44" customFormat="1" ht="15" x14ac:dyDescent="0.2">
      <c r="A67" s="266" t="s">
        <v>413</v>
      </c>
      <c r="B67" s="266"/>
      <c r="C67" s="253"/>
      <c r="D67" s="264">
        <v>50</v>
      </c>
      <c r="E67" s="173">
        <f t="shared" si="11"/>
        <v>518326</v>
      </c>
      <c r="F67" s="173">
        <f t="shared" si="9"/>
        <v>518375</v>
      </c>
      <c r="G67" s="253">
        <v>5</v>
      </c>
      <c r="H67" s="253"/>
      <c r="I67" s="295" t="s">
        <v>153</v>
      </c>
      <c r="J67" s="257">
        <f t="shared" si="10"/>
        <v>0</v>
      </c>
    </row>
    <row r="68" spans="1:10" s="44" customFormat="1" ht="15" x14ac:dyDescent="0.2">
      <c r="A68" s="244" t="s">
        <v>414</v>
      </c>
      <c r="B68" s="244"/>
      <c r="C68" s="247"/>
      <c r="D68" s="263">
        <v>50</v>
      </c>
      <c r="E68" s="170">
        <f t="shared" si="11"/>
        <v>518376</v>
      </c>
      <c r="F68" s="170">
        <f t="shared" si="9"/>
        <v>518425</v>
      </c>
      <c r="G68" s="247">
        <v>5</v>
      </c>
      <c r="H68" s="247"/>
      <c r="I68" s="294" t="s">
        <v>153</v>
      </c>
      <c r="J68" s="248">
        <f t="shared" si="10"/>
        <v>0</v>
      </c>
    </row>
    <row r="69" spans="1:10" s="44" customFormat="1" ht="15" x14ac:dyDescent="0.2">
      <c r="A69" s="266" t="s">
        <v>415</v>
      </c>
      <c r="B69" s="266"/>
      <c r="C69" s="253"/>
      <c r="D69" s="264">
        <v>50</v>
      </c>
      <c r="E69" s="173">
        <f t="shared" si="11"/>
        <v>518426</v>
      </c>
      <c r="F69" s="173">
        <f t="shared" si="9"/>
        <v>518475</v>
      </c>
      <c r="G69" s="253">
        <v>5</v>
      </c>
      <c r="H69" s="253"/>
      <c r="I69" s="295" t="s">
        <v>153</v>
      </c>
      <c r="J69" s="257">
        <f t="shared" si="10"/>
        <v>0</v>
      </c>
    </row>
    <row r="70" spans="1:10" s="44" customFormat="1" ht="15" x14ac:dyDescent="0.2">
      <c r="A70" s="244" t="s">
        <v>416</v>
      </c>
      <c r="B70" s="244"/>
      <c r="C70" s="247"/>
      <c r="D70" s="263">
        <v>50</v>
      </c>
      <c r="E70" s="170">
        <f t="shared" si="11"/>
        <v>518476</v>
      </c>
      <c r="F70" s="170">
        <f t="shared" si="9"/>
        <v>518525</v>
      </c>
      <c r="G70" s="247">
        <v>5</v>
      </c>
      <c r="H70" s="247"/>
      <c r="I70" s="294" t="s">
        <v>153</v>
      </c>
      <c r="J70" s="248">
        <f t="shared" si="10"/>
        <v>0</v>
      </c>
    </row>
    <row r="71" spans="1:10" s="44" customFormat="1" ht="15" x14ac:dyDescent="0.2">
      <c r="A71" s="266" t="s">
        <v>417</v>
      </c>
      <c r="B71" s="266"/>
      <c r="C71" s="253"/>
      <c r="D71" s="264">
        <v>50</v>
      </c>
      <c r="E71" s="173">
        <f t="shared" si="11"/>
        <v>518526</v>
      </c>
      <c r="F71" s="173">
        <f t="shared" si="9"/>
        <v>518575</v>
      </c>
      <c r="G71" s="253">
        <v>5</v>
      </c>
      <c r="H71" s="253"/>
      <c r="I71" s="295" t="s">
        <v>153</v>
      </c>
      <c r="J71" s="257">
        <f t="shared" si="10"/>
        <v>0</v>
      </c>
    </row>
    <row r="72" spans="1:10" s="44" customFormat="1" ht="15" x14ac:dyDescent="0.2">
      <c r="A72" s="244" t="s">
        <v>418</v>
      </c>
      <c r="B72" s="244"/>
      <c r="C72" s="247"/>
      <c r="D72" s="263">
        <v>50</v>
      </c>
      <c r="E72" s="170">
        <f t="shared" si="11"/>
        <v>518576</v>
      </c>
      <c r="F72" s="170">
        <f t="shared" si="9"/>
        <v>518625</v>
      </c>
      <c r="G72" s="247">
        <v>5</v>
      </c>
      <c r="H72" s="247"/>
      <c r="I72" s="294" t="s">
        <v>153</v>
      </c>
      <c r="J72" s="248">
        <f t="shared" si="10"/>
        <v>0</v>
      </c>
    </row>
    <row r="73" spans="1:10" s="44" customFormat="1" ht="15" x14ac:dyDescent="0.2">
      <c r="A73" s="266" t="s">
        <v>419</v>
      </c>
      <c r="B73" s="266"/>
      <c r="C73" s="253"/>
      <c r="D73" s="264">
        <v>50</v>
      </c>
      <c r="E73" s="173">
        <f t="shared" si="11"/>
        <v>518626</v>
      </c>
      <c r="F73" s="173">
        <f t="shared" si="9"/>
        <v>518675</v>
      </c>
      <c r="G73" s="253">
        <v>5</v>
      </c>
      <c r="H73" s="253"/>
      <c r="I73" s="295" t="s">
        <v>153</v>
      </c>
      <c r="J73" s="257">
        <f t="shared" si="10"/>
        <v>0</v>
      </c>
    </row>
    <row r="74" spans="1:10" s="44" customFormat="1" ht="15" x14ac:dyDescent="0.2">
      <c r="A74" s="244" t="s">
        <v>420</v>
      </c>
      <c r="B74" s="244"/>
      <c r="C74" s="247"/>
      <c r="D74" s="263">
        <v>50</v>
      </c>
      <c r="E74" s="170">
        <f t="shared" si="11"/>
        <v>518676</v>
      </c>
      <c r="F74" s="170">
        <f t="shared" si="9"/>
        <v>518725</v>
      </c>
      <c r="G74" s="247">
        <v>5</v>
      </c>
      <c r="H74" s="247"/>
      <c r="I74" s="294" t="s">
        <v>153</v>
      </c>
      <c r="J74" s="248">
        <f t="shared" si="10"/>
        <v>0</v>
      </c>
    </row>
    <row r="75" spans="1:10" s="44" customFormat="1" ht="15" x14ac:dyDescent="0.2">
      <c r="A75" s="266" t="s">
        <v>421</v>
      </c>
      <c r="B75" s="266"/>
      <c r="C75" s="253"/>
      <c r="D75" s="264">
        <v>50</v>
      </c>
      <c r="E75" s="173">
        <f t="shared" si="11"/>
        <v>518726</v>
      </c>
      <c r="F75" s="173">
        <f t="shared" si="9"/>
        <v>518775</v>
      </c>
      <c r="G75" s="253">
        <v>5</v>
      </c>
      <c r="H75" s="253"/>
      <c r="I75" s="295" t="s">
        <v>153</v>
      </c>
      <c r="J75" s="257">
        <f t="shared" si="10"/>
        <v>0</v>
      </c>
    </row>
    <row r="76" spans="1:10" s="44" customFormat="1" ht="15" x14ac:dyDescent="0.2">
      <c r="A76" s="244" t="s">
        <v>422</v>
      </c>
      <c r="B76" s="244"/>
      <c r="C76" s="247"/>
      <c r="D76" s="263">
        <v>50</v>
      </c>
      <c r="E76" s="170">
        <f t="shared" si="11"/>
        <v>518776</v>
      </c>
      <c r="F76" s="170">
        <f t="shared" si="9"/>
        <v>518825</v>
      </c>
      <c r="G76" s="247">
        <v>5</v>
      </c>
      <c r="H76" s="247"/>
      <c r="I76" s="294" t="s">
        <v>153</v>
      </c>
      <c r="J76" s="248">
        <f t="shared" si="10"/>
        <v>0</v>
      </c>
    </row>
    <row r="77" spans="1:10" s="44" customFormat="1" ht="15" x14ac:dyDescent="0.2">
      <c r="A77" s="266" t="s">
        <v>423</v>
      </c>
      <c r="B77" s="266"/>
      <c r="C77" s="253"/>
      <c r="D77" s="264">
        <v>50</v>
      </c>
      <c r="E77" s="173">
        <f t="shared" si="11"/>
        <v>518826</v>
      </c>
      <c r="F77" s="173">
        <f t="shared" si="9"/>
        <v>518875</v>
      </c>
      <c r="G77" s="253">
        <v>5</v>
      </c>
      <c r="H77" s="253"/>
      <c r="I77" s="295" t="s">
        <v>153</v>
      </c>
      <c r="J77" s="257">
        <f t="shared" si="10"/>
        <v>0</v>
      </c>
    </row>
    <row r="78" spans="1:10" ht="15.75" thickBot="1" x14ac:dyDescent="0.25">
      <c r="A78" s="267" t="s">
        <v>424</v>
      </c>
      <c r="B78" s="267"/>
      <c r="C78" s="258"/>
      <c r="D78" s="265">
        <v>50</v>
      </c>
      <c r="E78" s="260">
        <f t="shared" si="11"/>
        <v>518876</v>
      </c>
      <c r="F78" s="260">
        <f t="shared" si="9"/>
        <v>518925</v>
      </c>
      <c r="G78" s="258">
        <v>5</v>
      </c>
      <c r="H78" s="258"/>
      <c r="I78" s="326" t="s">
        <v>153</v>
      </c>
      <c r="J78" s="262">
        <f t="shared" si="10"/>
        <v>0</v>
      </c>
    </row>
    <row r="79" spans="1:10" ht="15.75" x14ac:dyDescent="0.25">
      <c r="A79" s="32" t="s">
        <v>46</v>
      </c>
      <c r="B79" s="17"/>
      <c r="C79" s="17"/>
      <c r="D79" s="47">
        <f>SUM(D37:D78)</f>
        <v>1875</v>
      </c>
      <c r="E79" s="17"/>
      <c r="F79" s="17"/>
      <c r="G79" s="11"/>
      <c r="H79" s="11"/>
      <c r="I79" s="43"/>
      <c r="J79" s="72"/>
    </row>
    <row r="80" spans="1:10" ht="16.5" thickBot="1" x14ac:dyDescent="0.3">
      <c r="A80" s="32"/>
      <c r="B80" s="17"/>
      <c r="C80" s="17"/>
      <c r="D80" s="47"/>
      <c r="E80" s="17"/>
      <c r="F80" s="17"/>
      <c r="G80" s="11"/>
      <c r="H80" s="11"/>
      <c r="I80" s="43"/>
      <c r="J80" s="72"/>
    </row>
    <row r="81" spans="1:10" ht="16.5" thickBot="1" x14ac:dyDescent="0.3">
      <c r="A81" s="83" t="s">
        <v>341</v>
      </c>
      <c r="B81" s="84"/>
      <c r="C81" s="84"/>
      <c r="D81" s="105">
        <f>D33+D79</f>
        <v>8750</v>
      </c>
      <c r="E81" s="84"/>
      <c r="F81" s="84"/>
      <c r="G81" s="85">
        <f>SUM(G5:G78)</f>
        <v>925</v>
      </c>
      <c r="H81" s="85">
        <f>SUM(H5:H78)</f>
        <v>150</v>
      </c>
      <c r="I81" s="101"/>
      <c r="J81" s="93">
        <f>SUM(J5:J78)</f>
        <v>0</v>
      </c>
    </row>
    <row r="82" spans="1:10" x14ac:dyDescent="0.2">
      <c r="A82"/>
      <c r="B82"/>
      <c r="C82"/>
      <c r="D82"/>
      <c r="E82"/>
      <c r="F82"/>
      <c r="G82"/>
      <c r="H82"/>
      <c r="I82" s="8"/>
      <c r="J82"/>
    </row>
    <row r="83" spans="1:10" x14ac:dyDescent="0.2">
      <c r="A83"/>
      <c r="B83"/>
      <c r="C83"/>
      <c r="D83"/>
      <c r="E83"/>
      <c r="F83"/>
      <c r="G83"/>
      <c r="H83"/>
      <c r="I83" s="8"/>
      <c r="J83"/>
    </row>
    <row r="84" spans="1:10" ht="15" x14ac:dyDescent="0.2">
      <c r="A84" s="46" t="s">
        <v>140</v>
      </c>
      <c r="B84"/>
      <c r="C84"/>
      <c r="D84" s="48">
        <f>F78-E5+1</f>
        <v>8750</v>
      </c>
      <c r="E84"/>
      <c r="F84"/>
      <c r="G84"/>
      <c r="H84"/>
      <c r="I84" s="8"/>
      <c r="J84"/>
    </row>
    <row r="85" spans="1:10" x14ac:dyDescent="0.2">
      <c r="A85"/>
      <c r="B85"/>
    </row>
  </sheetData>
  <sheetProtection selectLockedCells="1"/>
  <mergeCells count="2">
    <mergeCell ref="E3:F3"/>
    <mergeCell ref="H1:I1"/>
  </mergeCells>
  <phoneticPr fontId="0" type="noConversion"/>
  <conditionalFormatting sqref="D5:D32 H37:H38 G39:H39">
    <cfRule type="cellIs" dxfId="7" priority="1" operator="equal">
      <formula>0</formula>
    </cfRule>
  </conditionalFormatting>
  <conditionalFormatting sqref="D37:D42 D45 D48:D49 D52:D78">
    <cfRule type="cellIs" dxfId="6" priority="4" operator="equal">
      <formula>0</formula>
    </cfRule>
  </conditionalFormatting>
  <conditionalFormatting sqref="G5:H32">
    <cfRule type="cellIs" dxfId="5" priority="3" operator="equal">
      <formula>0</formula>
    </cfRule>
  </conditionalFormatting>
  <conditionalFormatting sqref="G42:H42 G45:H45 G48:H49 G52:H78">
    <cfRule type="cellIs" dxfId="4" priority="2" operator="equal">
      <formula>0</formula>
    </cfRule>
  </conditionalFormatting>
  <printOptions gridLines="1" gridLinesSet="0"/>
  <pageMargins left="0.25" right="0.25" top="1.25" bottom="0.75" header="0.3" footer="0.3"/>
  <pageSetup scale="80" fitToHeight="0" orientation="portrait" r:id="rId1"/>
  <headerFooter scaleWithDoc="0" alignWithMargins="0">
    <oddHeader>&amp;C&amp;"Arial,Bold"&amp;12ALASKA 2024 PRIMARY ELECTION
BALLOT ORDER
House &amp;A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70"/>
  <sheetViews>
    <sheetView tabSelected="1" view="pageLayout" zoomScaleNormal="75" workbookViewId="0">
      <selection activeCell="D20" sqref="D20"/>
    </sheetView>
  </sheetViews>
  <sheetFormatPr defaultColWidth="9.140625" defaultRowHeight="12.75" x14ac:dyDescent="0.2"/>
  <cols>
    <col min="1" max="1" width="41.7109375" style="6" customWidth="1"/>
    <col min="2" max="2" width="11" style="6" customWidth="1"/>
    <col min="3" max="3" width="4.140625" style="6" hidden="1" customWidth="1"/>
    <col min="4" max="4" width="9" style="6" bestFit="1" customWidth="1"/>
    <col min="5" max="6" width="9.28515625" style="6" bestFit="1" customWidth="1"/>
    <col min="7" max="7" width="10.140625" style="6" bestFit="1" customWidth="1"/>
    <col min="8" max="8" width="11.7109375" style="6" bestFit="1" customWidth="1"/>
    <col min="9" max="9" width="10.28515625" style="1" bestFit="1" customWidth="1"/>
    <col min="10" max="10" width="13.28515625" style="6" bestFit="1" customWidth="1"/>
    <col min="11" max="16384" width="9.140625" style="6"/>
  </cols>
  <sheetData>
    <row r="1" spans="1:10" ht="16.5" thickBot="1" x14ac:dyDescent="0.3">
      <c r="H1" s="370" t="s">
        <v>450</v>
      </c>
      <c r="I1" s="371"/>
      <c r="J1" s="327">
        <f>Totals!A44</f>
        <v>860</v>
      </c>
    </row>
    <row r="3" spans="1:10" ht="16.5" thickBot="1" x14ac:dyDescent="0.3">
      <c r="A3" s="59"/>
      <c r="B3" s="59" t="s">
        <v>2</v>
      </c>
      <c r="C3" s="59"/>
      <c r="D3" s="292" t="s">
        <v>3</v>
      </c>
      <c r="E3" s="369" t="s">
        <v>100</v>
      </c>
      <c r="F3" s="369"/>
      <c r="G3" s="238" t="s">
        <v>97</v>
      </c>
      <c r="H3" s="238" t="s">
        <v>99</v>
      </c>
      <c r="I3" s="13"/>
      <c r="J3" s="12"/>
    </row>
    <row r="4" spans="1:10" ht="15.75" x14ac:dyDescent="0.25">
      <c r="A4" s="59" t="s">
        <v>4</v>
      </c>
      <c r="B4" s="59" t="s">
        <v>5</v>
      </c>
      <c r="C4" s="59"/>
      <c r="D4" s="292" t="s">
        <v>98</v>
      </c>
      <c r="E4" s="59" t="s">
        <v>0</v>
      </c>
      <c r="F4" s="59" t="s">
        <v>1</v>
      </c>
      <c r="G4" s="292" t="s">
        <v>98</v>
      </c>
      <c r="H4" s="292" t="s">
        <v>98</v>
      </c>
      <c r="I4" s="26" t="s">
        <v>149</v>
      </c>
      <c r="J4" s="59" t="s">
        <v>142</v>
      </c>
    </row>
    <row r="5" spans="1:10" ht="15" x14ac:dyDescent="0.2">
      <c r="A5" s="244" t="s">
        <v>77</v>
      </c>
      <c r="B5" s="245">
        <v>159</v>
      </c>
      <c r="C5" s="322">
        <f>SUM(B5*0.65)</f>
        <v>103.35000000000001</v>
      </c>
      <c r="D5" s="329">
        <v>75</v>
      </c>
      <c r="E5" s="170">
        <f>SUM('Dist 39'!F78+1)</f>
        <v>518926</v>
      </c>
      <c r="F5" s="170">
        <f t="shared" ref="F5:F21" si="0">SUM(E5+D5-1)</f>
        <v>519000</v>
      </c>
      <c r="G5" s="247">
        <v>5</v>
      </c>
      <c r="H5" s="247"/>
      <c r="I5" s="294" t="s">
        <v>153</v>
      </c>
      <c r="J5" s="248">
        <f>MOD(D5,25)</f>
        <v>0</v>
      </c>
    </row>
    <row r="6" spans="1:10" ht="15" x14ac:dyDescent="0.2">
      <c r="A6" s="249" t="s">
        <v>78</v>
      </c>
      <c r="B6" s="250">
        <v>264</v>
      </c>
      <c r="C6" s="322">
        <f t="shared" ref="C6:C24" si="1">SUM(B6*0.65)</f>
        <v>171.6</v>
      </c>
      <c r="D6" s="330">
        <v>150</v>
      </c>
      <c r="E6" s="173">
        <f>SUM(F5+1)</f>
        <v>519001</v>
      </c>
      <c r="F6" s="173">
        <f t="shared" si="0"/>
        <v>519150</v>
      </c>
      <c r="G6" s="252">
        <v>5</v>
      </c>
      <c r="H6" s="253"/>
      <c r="I6" s="295" t="s">
        <v>153</v>
      </c>
      <c r="J6" s="254">
        <f t="shared" ref="J6:J24" si="2">MOD(D6,25)</f>
        <v>0</v>
      </c>
    </row>
    <row r="7" spans="1:10" ht="15" x14ac:dyDescent="0.2">
      <c r="A7" s="244" t="s">
        <v>211</v>
      </c>
      <c r="B7" s="245">
        <v>153</v>
      </c>
      <c r="C7" s="322">
        <f t="shared" si="1"/>
        <v>99.45</v>
      </c>
      <c r="D7" s="329">
        <v>75</v>
      </c>
      <c r="E7" s="170">
        <f>SUM(F6+1)</f>
        <v>519151</v>
      </c>
      <c r="F7" s="170">
        <f t="shared" si="0"/>
        <v>519225</v>
      </c>
      <c r="G7" s="247">
        <v>5</v>
      </c>
      <c r="H7" s="247"/>
      <c r="I7" s="294" t="s">
        <v>153</v>
      </c>
      <c r="J7" s="248">
        <f t="shared" si="2"/>
        <v>0</v>
      </c>
    </row>
    <row r="8" spans="1:10" ht="15" x14ac:dyDescent="0.2">
      <c r="A8" s="249" t="s">
        <v>847</v>
      </c>
      <c r="B8" s="255">
        <v>941</v>
      </c>
      <c r="C8" s="322">
        <f t="shared" si="1"/>
        <v>611.65</v>
      </c>
      <c r="D8" s="330">
        <v>550</v>
      </c>
      <c r="E8" s="173">
        <f t="shared" ref="E8:E20" si="3">SUM(F7+1)</f>
        <v>519226</v>
      </c>
      <c r="F8" s="173">
        <f t="shared" si="0"/>
        <v>519775</v>
      </c>
      <c r="G8" s="252">
        <v>5</v>
      </c>
      <c r="H8" s="253"/>
      <c r="I8" s="295" t="s">
        <v>153</v>
      </c>
      <c r="J8" s="254">
        <f t="shared" si="2"/>
        <v>0</v>
      </c>
    </row>
    <row r="9" spans="1:10" ht="15" x14ac:dyDescent="0.2">
      <c r="A9" s="244" t="s">
        <v>79</v>
      </c>
      <c r="B9" s="256">
        <v>1993</v>
      </c>
      <c r="C9" s="322">
        <f t="shared" si="1"/>
        <v>1295.45</v>
      </c>
      <c r="D9" s="329">
        <v>850</v>
      </c>
      <c r="E9" s="170">
        <f t="shared" si="3"/>
        <v>519776</v>
      </c>
      <c r="F9" s="170">
        <f t="shared" si="0"/>
        <v>520625</v>
      </c>
      <c r="G9" s="247">
        <v>5</v>
      </c>
      <c r="H9" s="247"/>
      <c r="I9" s="294" t="s">
        <v>153</v>
      </c>
      <c r="J9" s="248">
        <f t="shared" si="2"/>
        <v>0</v>
      </c>
    </row>
    <row r="10" spans="1:10" ht="15" x14ac:dyDescent="0.2">
      <c r="A10" s="249" t="s">
        <v>80</v>
      </c>
      <c r="B10" s="250">
        <v>293</v>
      </c>
      <c r="C10" s="322">
        <f t="shared" si="1"/>
        <v>190.45000000000002</v>
      </c>
      <c r="D10" s="330">
        <v>150</v>
      </c>
      <c r="E10" s="173">
        <f t="shared" si="3"/>
        <v>520626</v>
      </c>
      <c r="F10" s="173">
        <f t="shared" si="0"/>
        <v>520775</v>
      </c>
      <c r="G10" s="252">
        <v>5</v>
      </c>
      <c r="H10" s="253"/>
      <c r="I10" s="295" t="s">
        <v>153</v>
      </c>
      <c r="J10" s="254">
        <f t="shared" si="2"/>
        <v>0</v>
      </c>
    </row>
    <row r="11" spans="1:10" ht="15" x14ac:dyDescent="0.2">
      <c r="A11" s="244" t="s">
        <v>81</v>
      </c>
      <c r="B11" s="245">
        <v>90</v>
      </c>
      <c r="C11" s="322">
        <f t="shared" si="1"/>
        <v>58.5</v>
      </c>
      <c r="D11" s="329">
        <v>75</v>
      </c>
      <c r="E11" s="170">
        <f t="shared" si="3"/>
        <v>520776</v>
      </c>
      <c r="F11" s="170">
        <f t="shared" si="0"/>
        <v>520850</v>
      </c>
      <c r="G11" s="247">
        <v>5</v>
      </c>
      <c r="H11" s="247"/>
      <c r="I11" s="294" t="s">
        <v>153</v>
      </c>
      <c r="J11" s="248">
        <f t="shared" si="2"/>
        <v>0</v>
      </c>
    </row>
    <row r="12" spans="1:10" ht="15" x14ac:dyDescent="0.2">
      <c r="A12" s="249" t="s">
        <v>82</v>
      </c>
      <c r="B12" s="250">
        <v>184</v>
      </c>
      <c r="C12" s="322">
        <f t="shared" si="1"/>
        <v>119.60000000000001</v>
      </c>
      <c r="D12" s="330">
        <v>100</v>
      </c>
      <c r="E12" s="173">
        <f t="shared" si="3"/>
        <v>520851</v>
      </c>
      <c r="F12" s="173">
        <f t="shared" si="0"/>
        <v>520950</v>
      </c>
      <c r="G12" s="252">
        <v>5</v>
      </c>
      <c r="H12" s="253"/>
      <c r="I12" s="295" t="s">
        <v>153</v>
      </c>
      <c r="J12" s="254">
        <f t="shared" si="2"/>
        <v>0</v>
      </c>
    </row>
    <row r="13" spans="1:10" ht="15" x14ac:dyDescent="0.2">
      <c r="A13" s="244" t="s">
        <v>83</v>
      </c>
      <c r="B13" s="245">
        <v>257</v>
      </c>
      <c r="C13" s="322">
        <f t="shared" si="1"/>
        <v>167.05</v>
      </c>
      <c r="D13" s="329">
        <v>125</v>
      </c>
      <c r="E13" s="170">
        <f t="shared" si="3"/>
        <v>520951</v>
      </c>
      <c r="F13" s="170">
        <f t="shared" si="0"/>
        <v>521075</v>
      </c>
      <c r="G13" s="247">
        <v>5</v>
      </c>
      <c r="H13" s="247"/>
      <c r="I13" s="294" t="s">
        <v>153</v>
      </c>
      <c r="J13" s="248">
        <f t="shared" si="2"/>
        <v>0</v>
      </c>
    </row>
    <row r="14" spans="1:10" ht="15" x14ac:dyDescent="0.2">
      <c r="A14" s="249" t="s">
        <v>84</v>
      </c>
      <c r="B14" s="250">
        <v>245</v>
      </c>
      <c r="C14" s="322">
        <f t="shared" si="1"/>
        <v>159.25</v>
      </c>
      <c r="D14" s="330">
        <v>125</v>
      </c>
      <c r="E14" s="173">
        <f t="shared" si="3"/>
        <v>521076</v>
      </c>
      <c r="F14" s="173">
        <f t="shared" si="0"/>
        <v>521200</v>
      </c>
      <c r="G14" s="252">
        <v>5</v>
      </c>
      <c r="H14" s="253"/>
      <c r="I14" s="295" t="s">
        <v>153</v>
      </c>
      <c r="J14" s="254">
        <f t="shared" si="2"/>
        <v>0</v>
      </c>
    </row>
    <row r="15" spans="1:10" ht="15" x14ac:dyDescent="0.2">
      <c r="A15" s="244" t="s">
        <v>85</v>
      </c>
      <c r="B15" s="245">
        <v>84</v>
      </c>
      <c r="C15" s="322">
        <f t="shared" si="1"/>
        <v>54.6</v>
      </c>
      <c r="D15" s="329">
        <f t="shared" ref="D15:D23" si="4">MROUND(C15, 25)</f>
        <v>50</v>
      </c>
      <c r="E15" s="170">
        <f t="shared" si="3"/>
        <v>521201</v>
      </c>
      <c r="F15" s="170">
        <f t="shared" si="0"/>
        <v>521250</v>
      </c>
      <c r="G15" s="247">
        <v>5</v>
      </c>
      <c r="H15" s="247"/>
      <c r="I15" s="294" t="s">
        <v>153</v>
      </c>
      <c r="J15" s="248">
        <f t="shared" si="2"/>
        <v>0</v>
      </c>
    </row>
    <row r="16" spans="1:10" ht="15" x14ac:dyDescent="0.2">
      <c r="A16" s="249" t="s">
        <v>86</v>
      </c>
      <c r="B16" s="255">
        <v>1911</v>
      </c>
      <c r="C16" s="322">
        <f t="shared" si="1"/>
        <v>1242.1500000000001</v>
      </c>
      <c r="D16" s="330">
        <v>450</v>
      </c>
      <c r="E16" s="173">
        <f t="shared" si="3"/>
        <v>521251</v>
      </c>
      <c r="F16" s="173">
        <f t="shared" si="0"/>
        <v>521700</v>
      </c>
      <c r="G16" s="252">
        <v>5</v>
      </c>
      <c r="H16" s="253"/>
      <c r="I16" s="295" t="s">
        <v>153</v>
      </c>
      <c r="J16" s="254">
        <f t="shared" si="2"/>
        <v>0</v>
      </c>
    </row>
    <row r="17" spans="1:10" ht="15" x14ac:dyDescent="0.2">
      <c r="A17" s="244" t="s">
        <v>87</v>
      </c>
      <c r="B17" s="245">
        <v>333</v>
      </c>
      <c r="C17" s="322">
        <f t="shared" si="1"/>
        <v>216.45000000000002</v>
      </c>
      <c r="D17" s="329">
        <v>150</v>
      </c>
      <c r="E17" s="170">
        <f t="shared" si="3"/>
        <v>521701</v>
      </c>
      <c r="F17" s="170">
        <f t="shared" si="0"/>
        <v>521850</v>
      </c>
      <c r="G17" s="247">
        <v>5</v>
      </c>
      <c r="H17" s="247"/>
      <c r="I17" s="294" t="s">
        <v>153</v>
      </c>
      <c r="J17" s="248">
        <f t="shared" si="2"/>
        <v>0</v>
      </c>
    </row>
    <row r="18" spans="1:10" ht="15" x14ac:dyDescent="0.2">
      <c r="A18" s="249" t="s">
        <v>88</v>
      </c>
      <c r="B18" s="250">
        <v>367</v>
      </c>
      <c r="C18" s="322">
        <f t="shared" si="1"/>
        <v>238.55</v>
      </c>
      <c r="D18" s="330">
        <v>150</v>
      </c>
      <c r="E18" s="173">
        <f t="shared" si="3"/>
        <v>521851</v>
      </c>
      <c r="F18" s="173">
        <f t="shared" si="0"/>
        <v>522000</v>
      </c>
      <c r="G18" s="252">
        <v>5</v>
      </c>
      <c r="H18" s="253"/>
      <c r="I18" s="295" t="s">
        <v>153</v>
      </c>
      <c r="J18" s="254">
        <f t="shared" si="2"/>
        <v>0</v>
      </c>
    </row>
    <row r="19" spans="1:10" ht="15" x14ac:dyDescent="0.2">
      <c r="A19" s="244" t="s">
        <v>89</v>
      </c>
      <c r="B19" s="245">
        <v>276</v>
      </c>
      <c r="C19" s="322">
        <f t="shared" si="1"/>
        <v>179.4</v>
      </c>
      <c r="D19" s="329">
        <v>125</v>
      </c>
      <c r="E19" s="170">
        <f t="shared" si="3"/>
        <v>522001</v>
      </c>
      <c r="F19" s="170">
        <f t="shared" si="0"/>
        <v>522125</v>
      </c>
      <c r="G19" s="247">
        <v>5</v>
      </c>
      <c r="H19" s="247"/>
      <c r="I19" s="294" t="s">
        <v>153</v>
      </c>
      <c r="J19" s="248">
        <f t="shared" si="2"/>
        <v>0</v>
      </c>
    </row>
    <row r="20" spans="1:10" ht="15" x14ac:dyDescent="0.2">
      <c r="A20" s="249" t="s">
        <v>90</v>
      </c>
      <c r="B20" s="250">
        <v>449</v>
      </c>
      <c r="C20" s="322">
        <f t="shared" si="1"/>
        <v>291.85000000000002</v>
      </c>
      <c r="D20" s="330">
        <v>200</v>
      </c>
      <c r="E20" s="173">
        <f t="shared" si="3"/>
        <v>522126</v>
      </c>
      <c r="F20" s="173">
        <f t="shared" si="0"/>
        <v>522325</v>
      </c>
      <c r="G20" s="252">
        <v>5</v>
      </c>
      <c r="H20" s="253"/>
      <c r="I20" s="295" t="s">
        <v>153</v>
      </c>
      <c r="J20" s="254">
        <f t="shared" si="2"/>
        <v>0</v>
      </c>
    </row>
    <row r="21" spans="1:10" ht="15" x14ac:dyDescent="0.2">
      <c r="A21" s="244" t="s">
        <v>91</v>
      </c>
      <c r="B21" s="245">
        <v>155</v>
      </c>
      <c r="C21" s="322">
        <f t="shared" si="1"/>
        <v>100.75</v>
      </c>
      <c r="D21" s="329">
        <v>75</v>
      </c>
      <c r="E21" s="170">
        <f>SUM(F20+1)</f>
        <v>522326</v>
      </c>
      <c r="F21" s="170">
        <f t="shared" si="0"/>
        <v>522400</v>
      </c>
      <c r="G21" s="247">
        <v>5</v>
      </c>
      <c r="H21" s="247"/>
      <c r="I21" s="294" t="s">
        <v>153</v>
      </c>
      <c r="J21" s="248">
        <f t="shared" si="2"/>
        <v>0</v>
      </c>
    </row>
    <row r="22" spans="1:10" ht="15" x14ac:dyDescent="0.2">
      <c r="A22" s="249" t="s">
        <v>166</v>
      </c>
      <c r="B22" s="250">
        <v>422</v>
      </c>
      <c r="C22" s="322">
        <f t="shared" si="1"/>
        <v>274.3</v>
      </c>
      <c r="D22" s="330">
        <v>175</v>
      </c>
      <c r="E22" s="173">
        <f>SUM(F21+1)</f>
        <v>522401</v>
      </c>
      <c r="F22" s="173">
        <f>SUM(E22+D22-1)</f>
        <v>522575</v>
      </c>
      <c r="G22" s="252">
        <v>5</v>
      </c>
      <c r="H22" s="253"/>
      <c r="I22" s="295" t="s">
        <v>153</v>
      </c>
      <c r="J22" s="254">
        <f t="shared" si="2"/>
        <v>0</v>
      </c>
    </row>
    <row r="23" spans="1:10" ht="15" x14ac:dyDescent="0.2">
      <c r="A23" s="244" t="s">
        <v>167</v>
      </c>
      <c r="B23" s="245">
        <v>155</v>
      </c>
      <c r="C23" s="322">
        <f t="shared" si="1"/>
        <v>100.75</v>
      </c>
      <c r="D23" s="329">
        <f t="shared" si="4"/>
        <v>100</v>
      </c>
      <c r="E23" s="170">
        <f t="shared" ref="E23:E24" si="5">SUM(F22+1)</f>
        <v>522576</v>
      </c>
      <c r="F23" s="170">
        <f t="shared" ref="F23:F24" si="6">SUM(E23+D23-1)</f>
        <v>522675</v>
      </c>
      <c r="G23" s="247">
        <v>5</v>
      </c>
      <c r="H23" s="247"/>
      <c r="I23" s="294" t="s">
        <v>153</v>
      </c>
      <c r="J23" s="248">
        <f t="shared" si="2"/>
        <v>0</v>
      </c>
    </row>
    <row r="24" spans="1:10" ht="15.75" thickBot="1" x14ac:dyDescent="0.25">
      <c r="A24" s="249" t="s">
        <v>168</v>
      </c>
      <c r="B24" s="250">
        <v>363</v>
      </c>
      <c r="C24" s="323">
        <f t="shared" si="1"/>
        <v>235.95000000000002</v>
      </c>
      <c r="D24" s="331">
        <v>150</v>
      </c>
      <c r="E24" s="173">
        <f t="shared" si="5"/>
        <v>522676</v>
      </c>
      <c r="F24" s="173">
        <f t="shared" si="6"/>
        <v>522825</v>
      </c>
      <c r="G24" s="252">
        <v>5</v>
      </c>
      <c r="H24" s="253"/>
      <c r="I24" s="295" t="s">
        <v>153</v>
      </c>
      <c r="J24" s="254">
        <f t="shared" si="2"/>
        <v>0</v>
      </c>
    </row>
    <row r="25" spans="1:10" ht="15.75" x14ac:dyDescent="0.25">
      <c r="A25" s="32" t="s">
        <v>42</v>
      </c>
      <c r="B25" s="31">
        <f>SUM(B5:B24)</f>
        <v>9094</v>
      </c>
      <c r="C25" s="31"/>
      <c r="D25" s="31">
        <f>SUM(D5:D24)</f>
        <v>3900</v>
      </c>
      <c r="E25" s="17"/>
      <c r="F25" s="16"/>
      <c r="G25" s="12"/>
      <c r="H25" s="12"/>
      <c r="I25" s="20"/>
      <c r="J25" s="70"/>
    </row>
    <row r="26" spans="1:10" ht="15" x14ac:dyDescent="0.2">
      <c r="A26" s="17"/>
      <c r="B26" s="17"/>
      <c r="C26" s="12"/>
      <c r="D26" s="12"/>
      <c r="E26" s="17"/>
      <c r="F26" s="16"/>
      <c r="G26" s="12"/>
      <c r="H26" s="12"/>
      <c r="I26" s="20"/>
      <c r="J26" s="70"/>
    </row>
    <row r="27" spans="1:10" ht="16.5" thickBot="1" x14ac:dyDescent="0.3">
      <c r="A27" s="19" t="s">
        <v>6</v>
      </c>
      <c r="B27" s="17"/>
      <c r="C27" s="12"/>
      <c r="D27" s="12"/>
      <c r="E27" s="17"/>
      <c r="F27" s="17"/>
      <c r="G27" s="12"/>
      <c r="H27" s="12"/>
      <c r="I27" s="20"/>
      <c r="J27" s="70"/>
    </row>
    <row r="28" spans="1:10" ht="15.75" x14ac:dyDescent="0.25">
      <c r="A28" s="32" t="s">
        <v>93</v>
      </c>
      <c r="B28" s="17"/>
      <c r="C28" s="12"/>
      <c r="D28" s="12"/>
      <c r="E28" s="17"/>
      <c r="F28" s="17"/>
      <c r="G28" s="12"/>
      <c r="H28" s="12"/>
      <c r="I28" s="20"/>
      <c r="J28" s="70"/>
    </row>
    <row r="29" spans="1:10" ht="15" x14ac:dyDescent="0.2">
      <c r="A29" s="244" t="s">
        <v>8</v>
      </c>
      <c r="B29" s="244"/>
      <c r="C29" s="247"/>
      <c r="D29" s="247">
        <v>100</v>
      </c>
      <c r="E29" s="170">
        <f>SUM(F24+1)</f>
        <v>522826</v>
      </c>
      <c r="F29" s="170">
        <f>SUM(E29+D29-1)</f>
        <v>522925</v>
      </c>
      <c r="G29" s="247">
        <v>10</v>
      </c>
      <c r="H29" s="247"/>
      <c r="I29" s="294" t="s">
        <v>150</v>
      </c>
      <c r="J29" s="248">
        <f>MOD(D29,25)</f>
        <v>0</v>
      </c>
    </row>
    <row r="30" spans="1:10" ht="15" x14ac:dyDescent="0.2">
      <c r="A30" s="266" t="s">
        <v>9</v>
      </c>
      <c r="B30" s="266"/>
      <c r="C30" s="253"/>
      <c r="D30" s="253">
        <v>25</v>
      </c>
      <c r="E30" s="173">
        <f>SUM(F29+1)</f>
        <v>522926</v>
      </c>
      <c r="F30" s="173">
        <f>SUM(E30+D30-1)</f>
        <v>522950</v>
      </c>
      <c r="G30" s="253">
        <v>5</v>
      </c>
      <c r="H30" s="253"/>
      <c r="I30" s="295" t="s">
        <v>150</v>
      </c>
      <c r="J30" s="257">
        <f t="shared" ref="J30:J34" si="7">MOD(D30,25)</f>
        <v>0</v>
      </c>
    </row>
    <row r="31" spans="1:10" ht="15" x14ac:dyDescent="0.2">
      <c r="A31" s="244" t="s">
        <v>145</v>
      </c>
      <c r="B31" s="244"/>
      <c r="C31" s="247"/>
      <c r="D31" s="247">
        <v>50</v>
      </c>
      <c r="E31" s="170">
        <f>SUM(F30+1)</f>
        <v>522951</v>
      </c>
      <c r="F31" s="170">
        <f t="shared" ref="F31:F34" si="8">SUM(E31+D31-1)</f>
        <v>523000</v>
      </c>
      <c r="G31" s="247">
        <v>5</v>
      </c>
      <c r="H31" s="247"/>
      <c r="I31" s="294" t="s">
        <v>150</v>
      </c>
      <c r="J31" s="248">
        <f t="shared" si="7"/>
        <v>0</v>
      </c>
    </row>
    <row r="32" spans="1:10" ht="15" x14ac:dyDescent="0.2">
      <c r="A32" s="17"/>
      <c r="B32" s="17"/>
      <c r="C32" s="12"/>
      <c r="D32" s="12"/>
      <c r="E32" s="16"/>
      <c r="F32" s="16"/>
      <c r="G32" s="12"/>
      <c r="H32" s="12"/>
      <c r="I32" s="20"/>
      <c r="J32" s="69"/>
    </row>
    <row r="33" spans="1:10" ht="15.75" x14ac:dyDescent="0.25">
      <c r="A33" s="32" t="s">
        <v>444</v>
      </c>
      <c r="B33" s="17"/>
      <c r="C33" s="12"/>
      <c r="D33" s="12"/>
      <c r="E33" s="16"/>
      <c r="F33" s="16"/>
      <c r="G33" s="12"/>
      <c r="H33" s="12"/>
      <c r="I33" s="20"/>
      <c r="J33" s="69"/>
    </row>
    <row r="34" spans="1:10" ht="15" x14ac:dyDescent="0.2">
      <c r="A34" s="244" t="s">
        <v>442</v>
      </c>
      <c r="B34" s="244"/>
      <c r="C34" s="247"/>
      <c r="D34" s="247">
        <v>25</v>
      </c>
      <c r="E34" s="170">
        <f>SUM(F31+1)</f>
        <v>523001</v>
      </c>
      <c r="F34" s="170">
        <f t="shared" si="8"/>
        <v>523025</v>
      </c>
      <c r="G34" s="247">
        <v>5</v>
      </c>
      <c r="H34" s="247"/>
      <c r="I34" s="294" t="s">
        <v>443</v>
      </c>
      <c r="J34" s="248">
        <f t="shared" si="7"/>
        <v>0</v>
      </c>
    </row>
    <row r="35" spans="1:10" ht="15" x14ac:dyDescent="0.2">
      <c r="A35" s="17"/>
      <c r="B35" s="17"/>
      <c r="C35" s="12"/>
      <c r="D35" s="12"/>
      <c r="E35" s="16"/>
      <c r="F35" s="16"/>
      <c r="G35" s="12"/>
      <c r="H35" s="12"/>
      <c r="I35" s="20"/>
      <c r="J35" s="69"/>
    </row>
    <row r="36" spans="1:10" ht="15.75" x14ac:dyDescent="0.25">
      <c r="A36" s="32" t="s">
        <v>94</v>
      </c>
      <c r="B36" s="17"/>
      <c r="C36" s="12"/>
      <c r="D36" s="12"/>
      <c r="E36" s="16"/>
      <c r="F36" s="16"/>
      <c r="G36" s="12"/>
      <c r="H36" s="12"/>
      <c r="I36" s="20"/>
      <c r="J36" s="69"/>
    </row>
    <row r="37" spans="1:10" ht="15" x14ac:dyDescent="0.2">
      <c r="A37" s="244" t="s">
        <v>10</v>
      </c>
      <c r="B37" s="244"/>
      <c r="C37" s="247"/>
      <c r="D37" s="247">
        <v>25</v>
      </c>
      <c r="E37" s="170">
        <f>SUM(F34+1)</f>
        <v>523026</v>
      </c>
      <c r="F37" s="170">
        <f t="shared" ref="F37:F41" si="9">SUM(E37+D37-1)</f>
        <v>523050</v>
      </c>
      <c r="G37" s="247">
        <v>5</v>
      </c>
      <c r="H37" s="247"/>
      <c r="I37" s="294" t="s">
        <v>152</v>
      </c>
      <c r="J37" s="248">
        <f>MOD(D37,25)</f>
        <v>0</v>
      </c>
    </row>
    <row r="38" spans="1:10" ht="15" x14ac:dyDescent="0.2">
      <c r="A38" s="17"/>
      <c r="B38" s="17"/>
      <c r="C38" s="12"/>
      <c r="D38" s="12"/>
      <c r="E38" s="16"/>
      <c r="F38" s="16"/>
      <c r="G38" s="12"/>
      <c r="H38" s="12"/>
      <c r="I38" s="20"/>
      <c r="J38" s="69"/>
    </row>
    <row r="39" spans="1:10" ht="15.75" x14ac:dyDescent="0.25">
      <c r="A39" s="32" t="s">
        <v>92</v>
      </c>
      <c r="B39" s="17"/>
      <c r="C39" s="12"/>
      <c r="D39" s="12"/>
      <c r="E39" s="16"/>
      <c r="F39" s="16"/>
      <c r="G39" s="12"/>
      <c r="H39" s="12"/>
      <c r="I39" s="43"/>
      <c r="J39" s="72"/>
    </row>
    <row r="40" spans="1:10" ht="15" x14ac:dyDescent="0.2">
      <c r="A40" s="244" t="s">
        <v>7</v>
      </c>
      <c r="B40" s="244"/>
      <c r="C40" s="247"/>
      <c r="D40" s="247">
        <v>25</v>
      </c>
      <c r="E40" s="170">
        <f>SUM(F37+1)</f>
        <v>523051</v>
      </c>
      <c r="F40" s="170">
        <f t="shared" si="9"/>
        <v>523075</v>
      </c>
      <c r="G40" s="247">
        <v>10</v>
      </c>
      <c r="H40" s="247"/>
      <c r="I40" s="294" t="s">
        <v>151</v>
      </c>
      <c r="J40" s="248">
        <f>MOD(D40,25)</f>
        <v>0</v>
      </c>
    </row>
    <row r="41" spans="1:10" ht="15" x14ac:dyDescent="0.2">
      <c r="A41" s="266" t="s">
        <v>96</v>
      </c>
      <c r="B41" s="266"/>
      <c r="C41" s="253"/>
      <c r="D41" s="253">
        <v>25</v>
      </c>
      <c r="E41" s="173">
        <f t="shared" ref="E41" si="10">SUM(F40+1)</f>
        <v>523076</v>
      </c>
      <c r="F41" s="173">
        <f t="shared" si="9"/>
        <v>523100</v>
      </c>
      <c r="G41" s="253">
        <v>10</v>
      </c>
      <c r="H41" s="253"/>
      <c r="I41" s="295" t="s">
        <v>151</v>
      </c>
      <c r="J41" s="257">
        <f t="shared" ref="J41" si="11">MOD(D41,25)</f>
        <v>0</v>
      </c>
    </row>
    <row r="42" spans="1:10" ht="15" x14ac:dyDescent="0.2">
      <c r="A42" s="17"/>
      <c r="B42" s="17"/>
      <c r="C42" s="12"/>
      <c r="D42" s="12"/>
      <c r="E42" s="16"/>
      <c r="F42" s="16"/>
      <c r="G42" s="12"/>
      <c r="H42" s="12"/>
      <c r="I42" s="20"/>
      <c r="J42" s="69"/>
    </row>
    <row r="43" spans="1:10" ht="15.75" x14ac:dyDescent="0.25">
      <c r="A43" s="32" t="s">
        <v>95</v>
      </c>
      <c r="B43" s="17"/>
      <c r="C43" s="12"/>
      <c r="D43" s="12"/>
      <c r="E43" s="16"/>
      <c r="F43" s="16"/>
      <c r="G43" s="12"/>
      <c r="H43" s="12"/>
      <c r="I43" s="20"/>
      <c r="J43" s="69"/>
    </row>
    <row r="44" spans="1:10" ht="15" x14ac:dyDescent="0.2">
      <c r="A44" s="244" t="s">
        <v>11</v>
      </c>
      <c r="B44" s="244"/>
      <c r="C44" s="247"/>
      <c r="D44" s="247">
        <v>25</v>
      </c>
      <c r="E44" s="170">
        <f>SUM(F41+1)</f>
        <v>523101</v>
      </c>
      <c r="F44" s="170">
        <f t="shared" ref="F44:F64" si="12">SUM(E44+D44-1)</f>
        <v>523125</v>
      </c>
      <c r="G44" s="247">
        <v>25</v>
      </c>
      <c r="H44" s="247">
        <v>100</v>
      </c>
      <c r="I44" s="294" t="s">
        <v>153</v>
      </c>
      <c r="J44" s="248">
        <f t="shared" ref="J44:J64" si="13">MOD(D44,25)</f>
        <v>0</v>
      </c>
    </row>
    <row r="45" spans="1:10" ht="15" x14ac:dyDescent="0.2">
      <c r="A45" s="266" t="s">
        <v>12</v>
      </c>
      <c r="B45" s="266"/>
      <c r="C45" s="253"/>
      <c r="D45" s="253">
        <v>25</v>
      </c>
      <c r="E45" s="173">
        <f>SUM(F44+1)</f>
        <v>523126</v>
      </c>
      <c r="F45" s="173">
        <f t="shared" si="12"/>
        <v>523150</v>
      </c>
      <c r="G45" s="253">
        <v>25</v>
      </c>
      <c r="H45" s="253"/>
      <c r="I45" s="295" t="s">
        <v>153</v>
      </c>
      <c r="J45" s="257">
        <f t="shared" si="13"/>
        <v>0</v>
      </c>
    </row>
    <row r="46" spans="1:10" ht="15" x14ac:dyDescent="0.2">
      <c r="A46" s="244" t="s">
        <v>880</v>
      </c>
      <c r="B46" s="244"/>
      <c r="C46" s="247"/>
      <c r="D46" s="263">
        <v>300</v>
      </c>
      <c r="E46" s="170">
        <f>SUM(F45+1)</f>
        <v>523151</v>
      </c>
      <c r="F46" s="170">
        <f t="shared" si="12"/>
        <v>523450</v>
      </c>
      <c r="G46" s="247">
        <v>5</v>
      </c>
      <c r="H46" s="247"/>
      <c r="I46" s="294" t="s">
        <v>153</v>
      </c>
      <c r="J46" s="248">
        <f t="shared" si="13"/>
        <v>0</v>
      </c>
    </row>
    <row r="47" spans="1:10" ht="15" x14ac:dyDescent="0.2">
      <c r="A47" s="266" t="s">
        <v>309</v>
      </c>
      <c r="B47" s="266"/>
      <c r="C47" s="253"/>
      <c r="D47" s="264">
        <v>300</v>
      </c>
      <c r="E47" s="173">
        <f t="shared" ref="E47:E64" si="14">SUM(F46+1)</f>
        <v>523451</v>
      </c>
      <c r="F47" s="173">
        <f t="shared" si="12"/>
        <v>523750</v>
      </c>
      <c r="G47" s="253">
        <v>5</v>
      </c>
      <c r="H47" s="253"/>
      <c r="I47" s="295" t="s">
        <v>153</v>
      </c>
      <c r="J47" s="257">
        <f t="shared" si="13"/>
        <v>0</v>
      </c>
    </row>
    <row r="48" spans="1:10" ht="15" x14ac:dyDescent="0.2">
      <c r="A48" s="244" t="s">
        <v>350</v>
      </c>
      <c r="B48" s="244"/>
      <c r="C48" s="247"/>
      <c r="D48" s="263">
        <v>50</v>
      </c>
      <c r="E48" s="170">
        <f t="shared" si="14"/>
        <v>523751</v>
      </c>
      <c r="F48" s="170">
        <f t="shared" si="12"/>
        <v>523800</v>
      </c>
      <c r="G48" s="247">
        <v>5</v>
      </c>
      <c r="H48" s="247"/>
      <c r="I48" s="294" t="s">
        <v>153</v>
      </c>
      <c r="J48" s="248">
        <f t="shared" si="13"/>
        <v>0</v>
      </c>
    </row>
    <row r="49" spans="1:10" ht="15" x14ac:dyDescent="0.2">
      <c r="A49" s="266" t="s">
        <v>425</v>
      </c>
      <c r="B49" s="266"/>
      <c r="C49" s="253"/>
      <c r="D49" s="264">
        <v>50</v>
      </c>
      <c r="E49" s="173">
        <f t="shared" si="14"/>
        <v>523801</v>
      </c>
      <c r="F49" s="173">
        <f t="shared" si="12"/>
        <v>523850</v>
      </c>
      <c r="G49" s="253">
        <v>5</v>
      </c>
      <c r="H49" s="253"/>
      <c r="I49" s="295" t="s">
        <v>153</v>
      </c>
      <c r="J49" s="257">
        <f t="shared" si="13"/>
        <v>0</v>
      </c>
    </row>
    <row r="50" spans="1:10" ht="15" x14ac:dyDescent="0.2">
      <c r="A50" s="244" t="s">
        <v>426</v>
      </c>
      <c r="B50" s="244"/>
      <c r="C50" s="247"/>
      <c r="D50" s="263">
        <v>50</v>
      </c>
      <c r="E50" s="170">
        <f t="shared" si="14"/>
        <v>523851</v>
      </c>
      <c r="F50" s="170">
        <f t="shared" si="12"/>
        <v>523900</v>
      </c>
      <c r="G50" s="247">
        <v>5</v>
      </c>
      <c r="H50" s="247"/>
      <c r="I50" s="294" t="s">
        <v>153</v>
      </c>
      <c r="J50" s="248">
        <f t="shared" si="13"/>
        <v>0</v>
      </c>
    </row>
    <row r="51" spans="1:10" ht="15" x14ac:dyDescent="0.2">
      <c r="A51" s="266" t="s">
        <v>427</v>
      </c>
      <c r="B51" s="266"/>
      <c r="C51" s="253"/>
      <c r="D51" s="264">
        <v>50</v>
      </c>
      <c r="E51" s="173">
        <f t="shared" si="14"/>
        <v>523901</v>
      </c>
      <c r="F51" s="173">
        <f t="shared" si="12"/>
        <v>523950</v>
      </c>
      <c r="G51" s="253">
        <v>5</v>
      </c>
      <c r="H51" s="253"/>
      <c r="I51" s="295" t="s">
        <v>153</v>
      </c>
      <c r="J51" s="257">
        <f t="shared" si="13"/>
        <v>0</v>
      </c>
    </row>
    <row r="52" spans="1:10" ht="15" x14ac:dyDescent="0.2">
      <c r="A52" s="244" t="s">
        <v>428</v>
      </c>
      <c r="B52" s="244"/>
      <c r="C52" s="247"/>
      <c r="D52" s="263">
        <v>50</v>
      </c>
      <c r="E52" s="170">
        <f t="shared" si="14"/>
        <v>523951</v>
      </c>
      <c r="F52" s="170">
        <f t="shared" si="12"/>
        <v>524000</v>
      </c>
      <c r="G52" s="247">
        <v>5</v>
      </c>
      <c r="H52" s="247"/>
      <c r="I52" s="294" t="s">
        <v>153</v>
      </c>
      <c r="J52" s="248">
        <f t="shared" si="13"/>
        <v>0</v>
      </c>
    </row>
    <row r="53" spans="1:10" ht="15" x14ac:dyDescent="0.2">
      <c r="A53" s="266" t="s">
        <v>429</v>
      </c>
      <c r="B53" s="266"/>
      <c r="C53" s="253"/>
      <c r="D53" s="264">
        <v>50</v>
      </c>
      <c r="E53" s="173">
        <f t="shared" si="14"/>
        <v>524001</v>
      </c>
      <c r="F53" s="173">
        <f t="shared" si="12"/>
        <v>524050</v>
      </c>
      <c r="G53" s="253">
        <v>5</v>
      </c>
      <c r="H53" s="253"/>
      <c r="I53" s="295" t="s">
        <v>153</v>
      </c>
      <c r="J53" s="257">
        <f t="shared" si="13"/>
        <v>0</v>
      </c>
    </row>
    <row r="54" spans="1:10" ht="15" x14ac:dyDescent="0.2">
      <c r="A54" s="244" t="s">
        <v>430</v>
      </c>
      <c r="B54" s="244"/>
      <c r="C54" s="247"/>
      <c r="D54" s="263">
        <v>50</v>
      </c>
      <c r="E54" s="170">
        <f t="shared" si="14"/>
        <v>524051</v>
      </c>
      <c r="F54" s="170">
        <f t="shared" si="12"/>
        <v>524100</v>
      </c>
      <c r="G54" s="247">
        <v>5</v>
      </c>
      <c r="H54" s="247"/>
      <c r="I54" s="294" t="s">
        <v>153</v>
      </c>
      <c r="J54" s="248">
        <f t="shared" si="13"/>
        <v>0</v>
      </c>
    </row>
    <row r="55" spans="1:10" ht="15" x14ac:dyDescent="0.2">
      <c r="A55" s="266" t="s">
        <v>431</v>
      </c>
      <c r="B55" s="266"/>
      <c r="C55" s="253"/>
      <c r="D55" s="264">
        <v>50</v>
      </c>
      <c r="E55" s="173">
        <f t="shared" si="14"/>
        <v>524101</v>
      </c>
      <c r="F55" s="173">
        <f t="shared" si="12"/>
        <v>524150</v>
      </c>
      <c r="G55" s="253">
        <v>5</v>
      </c>
      <c r="H55" s="253"/>
      <c r="I55" s="295" t="s">
        <v>153</v>
      </c>
      <c r="J55" s="257">
        <f t="shared" si="13"/>
        <v>0</v>
      </c>
    </row>
    <row r="56" spans="1:10" ht="15" x14ac:dyDescent="0.2">
      <c r="A56" s="244" t="s">
        <v>432</v>
      </c>
      <c r="B56" s="244"/>
      <c r="C56" s="247"/>
      <c r="D56" s="263">
        <v>50</v>
      </c>
      <c r="E56" s="170">
        <f t="shared" si="14"/>
        <v>524151</v>
      </c>
      <c r="F56" s="170">
        <f t="shared" si="12"/>
        <v>524200</v>
      </c>
      <c r="G56" s="247">
        <v>5</v>
      </c>
      <c r="H56" s="247"/>
      <c r="I56" s="294" t="s">
        <v>153</v>
      </c>
      <c r="J56" s="248">
        <f t="shared" si="13"/>
        <v>0</v>
      </c>
    </row>
    <row r="57" spans="1:10" ht="15" x14ac:dyDescent="0.2">
      <c r="A57" s="266" t="s">
        <v>433</v>
      </c>
      <c r="B57" s="266"/>
      <c r="C57" s="253"/>
      <c r="D57" s="264">
        <v>50</v>
      </c>
      <c r="E57" s="173">
        <f t="shared" si="14"/>
        <v>524201</v>
      </c>
      <c r="F57" s="173">
        <f t="shared" si="12"/>
        <v>524250</v>
      </c>
      <c r="G57" s="253">
        <v>5</v>
      </c>
      <c r="H57" s="253"/>
      <c r="I57" s="295" t="s">
        <v>153</v>
      </c>
      <c r="J57" s="257">
        <f t="shared" si="13"/>
        <v>0</v>
      </c>
    </row>
    <row r="58" spans="1:10" ht="15" x14ac:dyDescent="0.2">
      <c r="A58" s="244" t="s">
        <v>434</v>
      </c>
      <c r="B58" s="244"/>
      <c r="C58" s="247"/>
      <c r="D58" s="263">
        <v>50</v>
      </c>
      <c r="E58" s="170">
        <f t="shared" si="14"/>
        <v>524251</v>
      </c>
      <c r="F58" s="170">
        <f t="shared" si="12"/>
        <v>524300</v>
      </c>
      <c r="G58" s="247">
        <v>5</v>
      </c>
      <c r="H58" s="247"/>
      <c r="I58" s="294" t="s">
        <v>153</v>
      </c>
      <c r="J58" s="248">
        <f t="shared" si="13"/>
        <v>0</v>
      </c>
    </row>
    <row r="59" spans="1:10" ht="15" x14ac:dyDescent="0.2">
      <c r="A59" s="266" t="s">
        <v>435</v>
      </c>
      <c r="B59" s="266"/>
      <c r="C59" s="253"/>
      <c r="D59" s="264">
        <v>50</v>
      </c>
      <c r="E59" s="173">
        <f t="shared" si="14"/>
        <v>524301</v>
      </c>
      <c r="F59" s="173">
        <f t="shared" si="12"/>
        <v>524350</v>
      </c>
      <c r="G59" s="253">
        <v>5</v>
      </c>
      <c r="H59" s="253"/>
      <c r="I59" s="295" t="s">
        <v>153</v>
      </c>
      <c r="J59" s="257">
        <f t="shared" si="13"/>
        <v>0</v>
      </c>
    </row>
    <row r="60" spans="1:10" ht="15" x14ac:dyDescent="0.2">
      <c r="A60" s="244" t="s">
        <v>436</v>
      </c>
      <c r="B60" s="244"/>
      <c r="C60" s="247"/>
      <c r="D60" s="263">
        <v>50</v>
      </c>
      <c r="E60" s="170">
        <f t="shared" si="14"/>
        <v>524351</v>
      </c>
      <c r="F60" s="170">
        <f t="shared" si="12"/>
        <v>524400</v>
      </c>
      <c r="G60" s="247">
        <v>5</v>
      </c>
      <c r="H60" s="247"/>
      <c r="I60" s="294" t="s">
        <v>153</v>
      </c>
      <c r="J60" s="248">
        <f t="shared" si="13"/>
        <v>0</v>
      </c>
    </row>
    <row r="61" spans="1:10" ht="15" x14ac:dyDescent="0.2">
      <c r="A61" s="266" t="s">
        <v>437</v>
      </c>
      <c r="B61" s="266"/>
      <c r="C61" s="253"/>
      <c r="D61" s="264">
        <v>50</v>
      </c>
      <c r="E61" s="173">
        <f t="shared" si="14"/>
        <v>524401</v>
      </c>
      <c r="F61" s="173">
        <f t="shared" si="12"/>
        <v>524450</v>
      </c>
      <c r="G61" s="253">
        <v>5</v>
      </c>
      <c r="H61" s="253"/>
      <c r="I61" s="295" t="s">
        <v>153</v>
      </c>
      <c r="J61" s="257">
        <f t="shared" si="13"/>
        <v>0</v>
      </c>
    </row>
    <row r="62" spans="1:10" ht="15" x14ac:dyDescent="0.2">
      <c r="A62" s="244" t="s">
        <v>438</v>
      </c>
      <c r="B62" s="244"/>
      <c r="C62" s="247"/>
      <c r="D62" s="263">
        <v>50</v>
      </c>
      <c r="E62" s="170">
        <f t="shared" si="14"/>
        <v>524451</v>
      </c>
      <c r="F62" s="170">
        <f t="shared" si="12"/>
        <v>524500</v>
      </c>
      <c r="G62" s="247">
        <v>5</v>
      </c>
      <c r="H62" s="247"/>
      <c r="I62" s="294" t="s">
        <v>153</v>
      </c>
      <c r="J62" s="248">
        <f t="shared" si="13"/>
        <v>0</v>
      </c>
    </row>
    <row r="63" spans="1:10" ht="15" x14ac:dyDescent="0.2">
      <c r="A63" s="266" t="s">
        <v>439</v>
      </c>
      <c r="B63" s="266"/>
      <c r="C63" s="253"/>
      <c r="D63" s="264">
        <v>50</v>
      </c>
      <c r="E63" s="173">
        <f t="shared" si="14"/>
        <v>524501</v>
      </c>
      <c r="F63" s="173">
        <f t="shared" si="12"/>
        <v>524550</v>
      </c>
      <c r="G63" s="253">
        <v>5</v>
      </c>
      <c r="H63" s="253"/>
      <c r="I63" s="295" t="s">
        <v>153</v>
      </c>
      <c r="J63" s="257">
        <f t="shared" si="13"/>
        <v>0</v>
      </c>
    </row>
    <row r="64" spans="1:10" ht="15.75" thickBot="1" x14ac:dyDescent="0.25">
      <c r="A64" s="267" t="s">
        <v>440</v>
      </c>
      <c r="B64" s="267"/>
      <c r="C64" s="258"/>
      <c r="D64" s="265">
        <v>50</v>
      </c>
      <c r="E64" s="260">
        <f t="shared" si="14"/>
        <v>524551</v>
      </c>
      <c r="F64" s="260">
        <f t="shared" si="12"/>
        <v>524600</v>
      </c>
      <c r="G64" s="258">
        <v>5</v>
      </c>
      <c r="H64" s="258"/>
      <c r="I64" s="326" t="s">
        <v>153</v>
      </c>
      <c r="J64" s="262">
        <f t="shared" si="13"/>
        <v>0</v>
      </c>
    </row>
    <row r="65" spans="1:10" ht="15.75" x14ac:dyDescent="0.25">
      <c r="A65" s="32" t="s">
        <v>47</v>
      </c>
      <c r="B65" s="17"/>
      <c r="C65" s="17"/>
      <c r="D65" s="47">
        <f>SUM(D29:D64)</f>
        <v>1775</v>
      </c>
      <c r="E65" s="17"/>
      <c r="F65" s="17"/>
      <c r="G65" s="11"/>
      <c r="H65" s="11"/>
      <c r="I65" s="43"/>
      <c r="J65" s="72"/>
    </row>
    <row r="66" spans="1:10" ht="16.5" thickBot="1" x14ac:dyDescent="0.3">
      <c r="A66" s="32"/>
      <c r="B66" s="17"/>
      <c r="C66" s="17"/>
      <c r="D66" s="47"/>
      <c r="E66" s="17"/>
      <c r="F66" s="17"/>
      <c r="G66" s="11"/>
      <c r="H66" s="11"/>
      <c r="I66" s="43"/>
      <c r="J66" s="72"/>
    </row>
    <row r="67" spans="1:10" ht="16.5" thickBot="1" x14ac:dyDescent="0.3">
      <c r="A67" s="83" t="s">
        <v>342</v>
      </c>
      <c r="B67" s="84"/>
      <c r="C67" s="84"/>
      <c r="D67" s="105">
        <f>D25+D65</f>
        <v>5675</v>
      </c>
      <c r="E67" s="84"/>
      <c r="F67" s="84"/>
      <c r="G67" s="85">
        <f>SUM(G5:G65)</f>
        <v>295</v>
      </c>
      <c r="H67" s="85">
        <f>SUM(H5:H65)</f>
        <v>100</v>
      </c>
      <c r="I67" s="328"/>
      <c r="J67" s="93">
        <f>SUM(J5:J65)</f>
        <v>0</v>
      </c>
    </row>
    <row r="68" spans="1:10" x14ac:dyDescent="0.2">
      <c r="A68"/>
      <c r="B68"/>
      <c r="C68"/>
      <c r="D68"/>
      <c r="E68"/>
      <c r="F68"/>
      <c r="G68"/>
      <c r="H68"/>
      <c r="I68" s="8"/>
      <c r="J68"/>
    </row>
    <row r="69" spans="1:10" x14ac:dyDescent="0.2">
      <c r="A69"/>
      <c r="B69"/>
      <c r="C69"/>
      <c r="D69"/>
      <c r="E69"/>
      <c r="F69"/>
      <c r="G69"/>
      <c r="H69"/>
      <c r="I69" s="8"/>
      <c r="J69"/>
    </row>
    <row r="70" spans="1:10" ht="15" x14ac:dyDescent="0.2">
      <c r="A70" s="46" t="s">
        <v>140</v>
      </c>
      <c r="B70"/>
      <c r="C70"/>
      <c r="D70" s="48">
        <f>F64-E5+1</f>
        <v>5675</v>
      </c>
      <c r="E70"/>
      <c r="F70"/>
      <c r="G70"/>
      <c r="H70"/>
      <c r="I70" s="8"/>
      <c r="J70"/>
    </row>
  </sheetData>
  <sheetProtection sheet="1" selectLockedCells="1"/>
  <mergeCells count="2">
    <mergeCell ref="E3:F3"/>
    <mergeCell ref="H1:I1"/>
  </mergeCells>
  <phoneticPr fontId="0" type="noConversion"/>
  <conditionalFormatting sqref="D5:D24">
    <cfRule type="cellIs" dxfId="3" priority="1" operator="equal">
      <formula>0</formula>
    </cfRule>
  </conditionalFormatting>
  <conditionalFormatting sqref="D29:D31 D34 D37 D40:D41 D44:D64">
    <cfRule type="cellIs" dxfId="2" priority="6" operator="equal">
      <formula>0</formula>
    </cfRule>
  </conditionalFormatting>
  <conditionalFormatting sqref="G5:H24">
    <cfRule type="cellIs" dxfId="1" priority="5" operator="equal">
      <formula>0</formula>
    </cfRule>
  </conditionalFormatting>
  <conditionalFormatting sqref="G29:H31 G34:H34 G37:H37 G40:H41 G44:H64">
    <cfRule type="cellIs" dxfId="0" priority="4" operator="equal">
      <formula>0</formula>
    </cfRule>
  </conditionalFormatting>
  <printOptions gridLines="1" gridLinesSet="0"/>
  <pageMargins left="0.25" right="0.25" top="1.25" bottom="0.75" header="0.3" footer="0.3"/>
  <pageSetup scale="80" fitToHeight="0" orientation="portrait" r:id="rId1"/>
  <headerFooter scaleWithDoc="0" alignWithMargins="0">
    <oddHeader>&amp;C&amp;"Arial,Bold"&amp;12ALASKA 2024 PRIMARY ELECTION
BALLOT ORDER
House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2</vt:i4>
      </vt:variant>
    </vt:vector>
  </HeadingPairs>
  <TitlesOfParts>
    <vt:vector size="46" baseType="lpstr">
      <vt:lpstr>Totals</vt:lpstr>
      <vt:lpstr>Test Deck Order</vt:lpstr>
      <vt:lpstr>Federal Only</vt:lpstr>
      <vt:lpstr>Abs By Mail</vt:lpstr>
      <vt:lpstr>Dist 1</vt:lpstr>
      <vt:lpstr>Dist 2</vt:lpstr>
      <vt:lpstr>Dist 3</vt:lpstr>
      <vt:lpstr>Dist 4</vt:lpstr>
      <vt:lpstr>Dist 5</vt:lpstr>
      <vt:lpstr>Dist 6</vt:lpstr>
      <vt:lpstr>Dist 7</vt:lpstr>
      <vt:lpstr>Dist 8</vt:lpstr>
      <vt:lpstr>Dist 9</vt:lpstr>
      <vt:lpstr>Dist 10</vt:lpstr>
      <vt:lpstr>Dist 11</vt:lpstr>
      <vt:lpstr>Dist 12</vt:lpstr>
      <vt:lpstr>Dist 13</vt:lpstr>
      <vt:lpstr>Dist 14</vt:lpstr>
      <vt:lpstr>Dist 15</vt:lpstr>
      <vt:lpstr>Dist 16</vt:lpstr>
      <vt:lpstr>Dist 17</vt:lpstr>
      <vt:lpstr>Dist 18</vt:lpstr>
      <vt:lpstr>Dist 19</vt:lpstr>
      <vt:lpstr>Dist 20</vt:lpstr>
      <vt:lpstr>Dist 21</vt:lpstr>
      <vt:lpstr>Dist 22</vt:lpstr>
      <vt:lpstr>Dist 23</vt:lpstr>
      <vt:lpstr>Dist 24</vt:lpstr>
      <vt:lpstr>Dist 25</vt:lpstr>
      <vt:lpstr>Dist 26</vt:lpstr>
      <vt:lpstr>Dist 27</vt:lpstr>
      <vt:lpstr>Dist 28</vt:lpstr>
      <vt:lpstr>Dist 29</vt:lpstr>
      <vt:lpstr>Dist 30</vt:lpstr>
      <vt:lpstr>Dist 31</vt:lpstr>
      <vt:lpstr>Dist 32</vt:lpstr>
      <vt:lpstr>Dist 33</vt:lpstr>
      <vt:lpstr>Dist 34</vt:lpstr>
      <vt:lpstr>Dist 35</vt:lpstr>
      <vt:lpstr>Dist 36</vt:lpstr>
      <vt:lpstr>Dist 37</vt:lpstr>
      <vt:lpstr>Dist 38</vt:lpstr>
      <vt:lpstr>Dist 39</vt:lpstr>
      <vt:lpstr>Dist 40</vt:lpstr>
      <vt:lpstr>'Abs By Mail'!Print_Area</vt:lpstr>
      <vt:lpstr>'Dist 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of the Governor</dc:creator>
  <cp:lastModifiedBy>Jackson, Brian M (GOV)</cp:lastModifiedBy>
  <cp:lastPrinted>2022-01-31T17:19:58Z</cp:lastPrinted>
  <dcterms:created xsi:type="dcterms:W3CDTF">1998-05-14T18:58:05Z</dcterms:created>
  <dcterms:modified xsi:type="dcterms:W3CDTF">2024-08-01T19:47:20Z</dcterms:modified>
</cp:coreProperties>
</file>