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0515" tabRatio="870"/>
  </bookViews>
  <sheets>
    <sheet name="Certification" sheetId="1" r:id="rId1"/>
    <sheet name="Sch 1 - Total Expense" sheetId="2" r:id="rId2"/>
    <sheet name="Sch 2 - MTS Expense " sheetId="12" r:id="rId3"/>
    <sheet name="Sch 3 - NON-MTS Expense" sheetId="13" r:id="rId4"/>
    <sheet name="Sch 4 - CRSB" sheetId="14" r:id="rId5"/>
    <sheet name="Sch 5 - A&amp;G" sheetId="15" r:id="rId6"/>
    <sheet name="Sch 6 - Revenues " sheetId="9" r:id="rId7"/>
    <sheet name="Sch 7 - EST. Interim Settlement" sheetId="11" r:id="rId8"/>
    <sheet name="Sch 8 - Notes" sheetId="18" r:id="rId9"/>
    <sheet name="Sch 9 - INTERNAL Interim Settle" sheetId="19" r:id="rId10"/>
    <sheet name="Sch 10 - INTERNAL Final Settle" sheetId="21" r:id="rId11"/>
  </sheets>
  <definedNames>
    <definedName name="Z_582105C9_F33C_4050_B826_7CABFA66D58D_.wvu.PrintArea" localSheetId="2" hidden="1">'Sch 2 - MTS Expense '!$A$1:$H$79</definedName>
    <definedName name="Z_582105C9_F33C_4050_B826_7CABFA66D58D_.wvu.PrintArea" localSheetId="3" hidden="1">'Sch 3 - NON-MTS Expense'!$A$1:$E$80</definedName>
    <definedName name="Z_582105C9_F33C_4050_B826_7CABFA66D58D_.wvu.PrintArea" localSheetId="4" hidden="1">'Sch 4 - CRSB'!$A$1:$I$58</definedName>
    <definedName name="Z_582105C9_F33C_4050_B826_7CABFA66D58D_.wvu.PrintArea" localSheetId="5" hidden="1">'Sch 5 - A&amp;G'!$A$1:$L$42</definedName>
    <definedName name="Z_70902B1F_7260_4365_9C5D_64135BAF0273_.wvu.PrintArea" localSheetId="0" hidden="1">Certification!$A$1:$H$54</definedName>
    <definedName name="Z_70902B1F_7260_4365_9C5D_64135BAF0273_.wvu.PrintArea" localSheetId="1" hidden="1">'Sch 1 - Total Expense'!$A$1:$H$79</definedName>
    <definedName name="Z_70902B1F_7260_4365_9C5D_64135BAF0273_.wvu.PrintArea" localSheetId="2" hidden="1">'Sch 2 - MTS Expense '!$A$1:$H$79</definedName>
    <definedName name="Z_70902B1F_7260_4365_9C5D_64135BAF0273_.wvu.PrintArea" localSheetId="3" hidden="1">'Sch 3 - NON-MTS Expense'!$A$1:$E$80</definedName>
    <definedName name="Z_70902B1F_7260_4365_9C5D_64135BAF0273_.wvu.PrintArea" localSheetId="4" hidden="1">'Sch 4 - CRSB'!$A$1:$I$58</definedName>
    <definedName name="Z_70902B1F_7260_4365_9C5D_64135BAF0273_.wvu.PrintArea" localSheetId="5" hidden="1">'Sch 5 - A&amp;G'!$A$1:$L$42</definedName>
    <definedName name="Z_70902B1F_7260_4365_9C5D_64135BAF0273_.wvu.Rows" localSheetId="0" hidden="1">Certification!#REF!</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57" i="14" l="1"/>
  <c r="F58" i="14"/>
  <c r="F57" i="14"/>
  <c r="C182" i="21" l="1"/>
  <c r="C174" i="21"/>
  <c r="C166" i="21"/>
  <c r="D153" i="21"/>
  <c r="C153" i="21"/>
  <c r="C154" i="21" s="1"/>
  <c r="D144" i="21"/>
  <c r="C144" i="21"/>
  <c r="C145" i="21" s="1"/>
  <c r="D135" i="21"/>
  <c r="C135" i="21"/>
  <c r="D118" i="21"/>
  <c r="C118" i="21"/>
  <c r="C119" i="21" s="1"/>
  <c r="D109" i="21"/>
  <c r="C109" i="21"/>
  <c r="C110" i="21" s="1"/>
  <c r="D100" i="21"/>
  <c r="C100" i="21"/>
  <c r="C101" i="21" s="1"/>
  <c r="D53" i="21"/>
  <c r="C53" i="21"/>
  <c r="C54" i="21" s="1"/>
  <c r="D44" i="21"/>
  <c r="C45" i="21" s="1"/>
  <c r="C44" i="21"/>
  <c r="D35" i="21"/>
  <c r="C35" i="21"/>
  <c r="C36" i="21" s="1"/>
  <c r="D3" i="21"/>
  <c r="B3" i="21"/>
  <c r="D153" i="19"/>
  <c r="C153" i="19"/>
  <c r="C154" i="19" s="1"/>
  <c r="D144" i="19"/>
  <c r="C144" i="19"/>
  <c r="C145" i="19" s="1"/>
  <c r="D135" i="19"/>
  <c r="C135" i="19"/>
  <c r="C136" i="19" s="1"/>
  <c r="D118" i="19"/>
  <c r="C118" i="19"/>
  <c r="C119" i="19" s="1"/>
  <c r="D109" i="19"/>
  <c r="C109" i="19"/>
  <c r="D100" i="19"/>
  <c r="C100" i="19"/>
  <c r="D52" i="19"/>
  <c r="C52" i="19"/>
  <c r="C53" i="19" s="1"/>
  <c r="D43" i="19"/>
  <c r="C43" i="19"/>
  <c r="C44" i="19" s="1"/>
  <c r="D34" i="19"/>
  <c r="C34" i="19"/>
  <c r="C35" i="19" s="1"/>
  <c r="C136" i="21" l="1"/>
  <c r="C110" i="19"/>
  <c r="C101" i="19"/>
  <c r="D3" i="19" l="1"/>
  <c r="B3" i="19"/>
  <c r="F24" i="11" l="1"/>
  <c r="G24" i="11"/>
  <c r="E24" i="11"/>
  <c r="F19" i="11"/>
  <c r="G19" i="11"/>
  <c r="E19" i="11"/>
  <c r="E9" i="2" l="1"/>
  <c r="B78" i="13" l="1"/>
  <c r="A78" i="13"/>
  <c r="A80" i="13"/>
  <c r="A79" i="12"/>
  <c r="B77" i="12"/>
  <c r="A77" i="12"/>
  <c r="A78" i="12"/>
  <c r="J30" i="9" l="1"/>
  <c r="J31" i="9"/>
  <c r="J32" i="9"/>
  <c r="J33" i="9"/>
  <c r="J34" i="9"/>
  <c r="J35" i="9"/>
  <c r="J36" i="9"/>
  <c r="J37" i="9"/>
  <c r="J38" i="9"/>
  <c r="J39" i="9"/>
  <c r="J40" i="9"/>
  <c r="J41" i="9"/>
  <c r="J42" i="9"/>
  <c r="J43" i="9"/>
  <c r="J44" i="9"/>
  <c r="J45" i="9"/>
  <c r="J46" i="9"/>
  <c r="J47" i="9"/>
  <c r="J48" i="9"/>
  <c r="J49" i="9"/>
  <c r="J50" i="9"/>
  <c r="J51" i="9"/>
  <c r="J52" i="9"/>
  <c r="J53" i="9"/>
  <c r="J54" i="9"/>
  <c r="J55" i="9"/>
  <c r="J56" i="9"/>
  <c r="J29" i="9"/>
  <c r="J21" i="9"/>
  <c r="H3" i="12"/>
  <c r="J20" i="9" l="1"/>
  <c r="J22" i="9"/>
  <c r="J23" i="9"/>
  <c r="J24" i="9"/>
  <c r="J19" i="9"/>
  <c r="J25" i="9" s="1"/>
  <c r="J10" i="9"/>
  <c r="J11" i="9"/>
  <c r="J12" i="9"/>
  <c r="J13" i="9"/>
  <c r="J14" i="9"/>
  <c r="J9" i="9"/>
  <c r="A42" i="15"/>
  <c r="E56" i="14"/>
  <c r="B58" i="14"/>
  <c r="A58" i="14"/>
  <c r="A57" i="14"/>
  <c r="A56" i="14"/>
  <c r="B19" i="12"/>
  <c r="B41" i="15"/>
  <c r="B40" i="15"/>
  <c r="B39" i="15"/>
  <c r="B55" i="14"/>
  <c r="B54" i="14"/>
  <c r="B53" i="14"/>
  <c r="B52" i="14"/>
  <c r="B45" i="14"/>
  <c r="B44" i="14"/>
  <c r="B43" i="14"/>
  <c r="B42" i="14"/>
  <c r="B20" i="14"/>
  <c r="B19" i="14"/>
  <c r="B74" i="13"/>
  <c r="B73" i="13"/>
  <c r="B72" i="13"/>
  <c r="B39" i="13"/>
  <c r="B38" i="13"/>
  <c r="B37" i="13"/>
  <c r="B36" i="13"/>
  <c r="B29" i="13"/>
  <c r="B28" i="13"/>
  <c r="B27" i="13"/>
  <c r="B26" i="13"/>
  <c r="B19" i="13"/>
  <c r="B18" i="13"/>
  <c r="B73" i="2"/>
  <c r="B72" i="2"/>
  <c r="B8" i="12"/>
  <c r="B20" i="12"/>
  <c r="A19" i="12"/>
  <c r="A42" i="13" l="1"/>
  <c r="A41" i="13"/>
  <c r="A40" i="13"/>
  <c r="A30" i="13"/>
  <c r="A20" i="13"/>
  <c r="A79" i="13"/>
  <c r="A77" i="13"/>
  <c r="A75" i="13"/>
  <c r="A76" i="12"/>
  <c r="A74" i="12"/>
  <c r="A32" i="12"/>
  <c r="A33" i="12"/>
  <c r="A34" i="12"/>
  <c r="A35" i="12"/>
  <c r="A36" i="12"/>
  <c r="A37" i="12"/>
  <c r="A38" i="12"/>
  <c r="A39" i="12"/>
  <c r="A40" i="12"/>
  <c r="A31" i="12"/>
  <c r="A22" i="12"/>
  <c r="A23" i="12"/>
  <c r="A24" i="12"/>
  <c r="A25" i="12"/>
  <c r="A26" i="12"/>
  <c r="A27" i="12"/>
  <c r="A28" i="12"/>
  <c r="A29" i="12"/>
  <c r="A21" i="12"/>
  <c r="A10" i="12"/>
  <c r="A11" i="12"/>
  <c r="A12" i="12"/>
  <c r="A13" i="12"/>
  <c r="A14" i="12"/>
  <c r="A15" i="12"/>
  <c r="A16" i="12"/>
  <c r="A17" i="12"/>
  <c r="A18" i="12"/>
  <c r="A9" i="12"/>
  <c r="B41" i="12"/>
  <c r="B42" i="12"/>
  <c r="B43" i="12"/>
  <c r="B44" i="12"/>
  <c r="B45" i="12"/>
  <c r="B46" i="12"/>
  <c r="B47" i="12"/>
  <c r="B48" i="12"/>
  <c r="B49" i="1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43" i="2"/>
  <c r="H32" i="2"/>
  <c r="H33" i="2"/>
  <c r="H34" i="2"/>
  <c r="H35" i="2"/>
  <c r="H36" i="2"/>
  <c r="H37" i="2"/>
  <c r="H38" i="2"/>
  <c r="H31" i="2"/>
  <c r="H22" i="2"/>
  <c r="H23" i="2"/>
  <c r="H24" i="2"/>
  <c r="H25" i="2"/>
  <c r="H26" i="2"/>
  <c r="H27" i="2"/>
  <c r="H28" i="2"/>
  <c r="H21" i="2"/>
  <c r="H10" i="2"/>
  <c r="H11" i="2"/>
  <c r="H12" i="2"/>
  <c r="H13" i="2"/>
  <c r="H14" i="2"/>
  <c r="H15" i="2"/>
  <c r="H16" i="2"/>
  <c r="H17" i="2"/>
  <c r="H18" i="2"/>
  <c r="H9" i="2"/>
  <c r="H9" i="12"/>
  <c r="E74" i="12"/>
  <c r="B38" i="2"/>
  <c r="B36" i="2"/>
  <c r="B37" i="2"/>
  <c r="B35" i="2"/>
  <c r="B26" i="2"/>
  <c r="B27" i="2"/>
  <c r="B28" i="2"/>
  <c r="B25" i="2"/>
  <c r="B18" i="2"/>
  <c r="B17" i="2"/>
  <c r="F43" i="2"/>
  <c r="G43" i="2"/>
  <c r="F44" i="2"/>
  <c r="G44" i="2"/>
  <c r="F45" i="2"/>
  <c r="G45" i="2"/>
  <c r="F46" i="2"/>
  <c r="G46" i="2"/>
  <c r="F47" i="2"/>
  <c r="G47" i="2"/>
  <c r="F48" i="2"/>
  <c r="G48" i="2"/>
  <c r="F49" i="2"/>
  <c r="G49" i="2"/>
  <c r="F50" i="2"/>
  <c r="G50" i="2"/>
  <c r="F51" i="2"/>
  <c r="G51" i="2"/>
  <c r="F52" i="2"/>
  <c r="G52" i="2"/>
  <c r="F53" i="2"/>
  <c r="G53" i="2"/>
  <c r="F54" i="2"/>
  <c r="G54" i="2"/>
  <c r="F55" i="2"/>
  <c r="G55" i="2"/>
  <c r="F56" i="2"/>
  <c r="G56" i="2"/>
  <c r="F57" i="2"/>
  <c r="G57" i="2"/>
  <c r="F58" i="2"/>
  <c r="G58" i="2"/>
  <c r="F59" i="2"/>
  <c r="G59" i="2"/>
  <c r="F60" i="2"/>
  <c r="G60" i="2"/>
  <c r="F61" i="2"/>
  <c r="G61" i="2"/>
  <c r="F62" i="2"/>
  <c r="G62" i="2"/>
  <c r="F63" i="2"/>
  <c r="G63" i="2"/>
  <c r="F64" i="2"/>
  <c r="G64" i="2"/>
  <c r="F65" i="2"/>
  <c r="G65" i="2"/>
  <c r="F66" i="2"/>
  <c r="G66" i="2"/>
  <c r="F67" i="2"/>
  <c r="G67" i="2"/>
  <c r="F68" i="2"/>
  <c r="G68" i="2"/>
  <c r="F69" i="2"/>
  <c r="G69" i="2"/>
  <c r="F70" i="2"/>
  <c r="G70" i="2"/>
  <c r="F71" i="2"/>
  <c r="G71" i="2"/>
  <c r="F72" i="2"/>
  <c r="G72" i="2"/>
  <c r="F73" i="2"/>
  <c r="G7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43" i="2"/>
  <c r="F31" i="2"/>
  <c r="G31" i="2"/>
  <c r="F32" i="2"/>
  <c r="G32" i="2"/>
  <c r="F33" i="2"/>
  <c r="G33" i="2"/>
  <c r="F34" i="2"/>
  <c r="G34" i="2"/>
  <c r="F35" i="2"/>
  <c r="G35" i="2"/>
  <c r="F36" i="2"/>
  <c r="G36" i="2"/>
  <c r="F37" i="2"/>
  <c r="G37" i="2"/>
  <c r="F38" i="2"/>
  <c r="G38" i="2"/>
  <c r="E32" i="2"/>
  <c r="E33" i="2"/>
  <c r="E34" i="2"/>
  <c r="E35" i="2"/>
  <c r="E36" i="2"/>
  <c r="E37" i="2"/>
  <c r="E38" i="2"/>
  <c r="E31" i="2"/>
  <c r="F21" i="2"/>
  <c r="G21" i="2"/>
  <c r="F22" i="2"/>
  <c r="G22" i="2"/>
  <c r="F23" i="2"/>
  <c r="G23" i="2"/>
  <c r="F24" i="2"/>
  <c r="G24" i="2"/>
  <c r="F25" i="2"/>
  <c r="G25" i="2"/>
  <c r="F26" i="2"/>
  <c r="G26" i="2"/>
  <c r="F27" i="2"/>
  <c r="G27" i="2"/>
  <c r="G28" i="2"/>
  <c r="E22" i="2"/>
  <c r="E23" i="2"/>
  <c r="E24" i="2"/>
  <c r="E25" i="2"/>
  <c r="E26" i="2"/>
  <c r="E27" i="2"/>
  <c r="E28" i="2"/>
  <c r="E21" i="2"/>
  <c r="F9" i="2"/>
  <c r="G9" i="2"/>
  <c r="F10" i="2"/>
  <c r="G10" i="2"/>
  <c r="F11" i="2"/>
  <c r="G11" i="2"/>
  <c r="F12" i="2"/>
  <c r="G12" i="2"/>
  <c r="F13" i="2"/>
  <c r="G13" i="2"/>
  <c r="F14" i="2"/>
  <c r="G14" i="2"/>
  <c r="F15" i="2"/>
  <c r="G15" i="2"/>
  <c r="F16" i="2"/>
  <c r="G16" i="2"/>
  <c r="F17" i="2"/>
  <c r="G17" i="2"/>
  <c r="F18" i="2"/>
  <c r="G18" i="2"/>
  <c r="E10" i="2"/>
  <c r="E11" i="2"/>
  <c r="E12" i="2"/>
  <c r="E13" i="2"/>
  <c r="E14" i="2"/>
  <c r="E15" i="2"/>
  <c r="E16" i="2"/>
  <c r="E17" i="2"/>
  <c r="E18" i="2"/>
  <c r="G39" i="2" l="1"/>
  <c r="E19" i="2"/>
  <c r="E41" i="2" s="1"/>
  <c r="G74" i="2"/>
  <c r="F39" i="2"/>
  <c r="G19" i="2"/>
  <c r="G29" i="2"/>
  <c r="F19" i="2"/>
  <c r="F74" i="2"/>
  <c r="F57" i="9"/>
  <c r="G29" i="12"/>
  <c r="H44" i="12"/>
  <c r="H45" i="12"/>
  <c r="H46" i="12"/>
  <c r="H47" i="12"/>
  <c r="H48" i="12"/>
  <c r="H49" i="12"/>
  <c r="H50" i="12"/>
  <c r="H51" i="12"/>
  <c r="H52" i="12"/>
  <c r="H53" i="12"/>
  <c r="H54" i="12"/>
  <c r="H55" i="12"/>
  <c r="H56" i="12"/>
  <c r="H57" i="12"/>
  <c r="H58" i="12"/>
  <c r="H59" i="12"/>
  <c r="H60" i="12"/>
  <c r="H61" i="12"/>
  <c r="H62" i="12"/>
  <c r="H63" i="12"/>
  <c r="H64" i="12"/>
  <c r="H65" i="12"/>
  <c r="H66" i="12"/>
  <c r="H67" i="12"/>
  <c r="H68" i="12"/>
  <c r="H69" i="12"/>
  <c r="H70" i="12"/>
  <c r="H71" i="12"/>
  <c r="H72" i="12"/>
  <c r="H73" i="12"/>
  <c r="H43" i="12"/>
  <c r="I43" i="2" l="1"/>
  <c r="G40" i="2"/>
  <c r="G41" i="2" s="1"/>
  <c r="G75" i="2" s="1"/>
  <c r="I44" i="2"/>
  <c r="I54" i="2"/>
  <c r="C4" i="13"/>
  <c r="H3" i="14"/>
  <c r="H3" i="18"/>
  <c r="D3" i="18"/>
  <c r="F3" i="11"/>
  <c r="C3" i="11"/>
  <c r="I3" i="9"/>
  <c r="I3" i="15"/>
  <c r="C3" i="13"/>
  <c r="C3" i="12"/>
  <c r="H3" i="2"/>
  <c r="C3" i="2"/>
  <c r="C3" i="9"/>
  <c r="C3" i="15"/>
  <c r="C3" i="14"/>
  <c r="F74" i="12"/>
  <c r="E19" i="12"/>
  <c r="E29" i="12"/>
  <c r="E39" i="12"/>
  <c r="G57" i="9"/>
  <c r="I15" i="9"/>
  <c r="F15" i="9"/>
  <c r="G15" i="9"/>
  <c r="H15" i="9"/>
  <c r="G25" i="9"/>
  <c r="H25" i="9"/>
  <c r="I25" i="9"/>
  <c r="F25" i="9"/>
  <c r="H57" i="9"/>
  <c r="I57" i="9"/>
  <c r="J15" i="9"/>
  <c r="B9" i="12"/>
  <c r="B10" i="12"/>
  <c r="B11" i="12"/>
  <c r="B12" i="12"/>
  <c r="B13" i="12"/>
  <c r="B14" i="12"/>
  <c r="B15" i="12"/>
  <c r="B16" i="12"/>
  <c r="B21" i="12"/>
  <c r="B22" i="12"/>
  <c r="B23" i="12"/>
  <c r="B24" i="12"/>
  <c r="B29" i="12"/>
  <c r="B30" i="12"/>
  <c r="B31" i="12"/>
  <c r="B32" i="12"/>
  <c r="B33" i="12"/>
  <c r="B34" i="12"/>
  <c r="B39" i="12"/>
  <c r="B40" i="12"/>
  <c r="B50" i="12"/>
  <c r="B51" i="12"/>
  <c r="B52" i="12"/>
  <c r="B53" i="12"/>
  <c r="B54" i="12"/>
  <c r="B55" i="12"/>
  <c r="B56" i="12"/>
  <c r="B57" i="12"/>
  <c r="B58" i="12"/>
  <c r="B59" i="12"/>
  <c r="B60" i="12"/>
  <c r="B61" i="12"/>
  <c r="B62" i="12"/>
  <c r="B63" i="12"/>
  <c r="B64" i="12"/>
  <c r="B65" i="12"/>
  <c r="B66" i="12"/>
  <c r="B67" i="12"/>
  <c r="B68" i="12"/>
  <c r="B69" i="12"/>
  <c r="B70" i="12"/>
  <c r="B74" i="12"/>
  <c r="B79" i="12"/>
  <c r="E20" i="13"/>
  <c r="E30" i="13"/>
  <c r="A55" i="14"/>
  <c r="D55" i="14"/>
  <c r="A50" i="13"/>
  <c r="B50" i="13"/>
  <c r="D50" i="13"/>
  <c r="A49" i="12"/>
  <c r="D49" i="2"/>
  <c r="D66" i="14"/>
  <c r="E65" i="14" s="1"/>
  <c r="I36" i="14" s="1"/>
  <c r="E40" i="13"/>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42" i="15"/>
  <c r="B11" i="15"/>
  <c r="B12" i="15"/>
  <c r="B10" i="15"/>
  <c r="B37" i="14"/>
  <c r="B38" i="14"/>
  <c r="B39" i="14"/>
  <c r="B40" i="14"/>
  <c r="B41" i="14"/>
  <c r="B46" i="14"/>
  <c r="B47" i="14"/>
  <c r="B48" i="14"/>
  <c r="B49" i="14"/>
  <c r="B50" i="14"/>
  <c r="B51" i="14"/>
  <c r="B56" i="14"/>
  <c r="B57" i="14"/>
  <c r="B21" i="13"/>
  <c r="B22" i="13"/>
  <c r="B23" i="13"/>
  <c r="B24" i="13"/>
  <c r="B25" i="13"/>
  <c r="B30" i="13"/>
  <c r="B31" i="13"/>
  <c r="B32" i="13"/>
  <c r="B33" i="13"/>
  <c r="B34" i="13"/>
  <c r="B35" i="13"/>
  <c r="B40" i="13"/>
  <c r="B41" i="13"/>
  <c r="B42" i="13"/>
  <c r="B43" i="13"/>
  <c r="B44" i="13"/>
  <c r="B45" i="13"/>
  <c r="B46" i="13"/>
  <c r="B47" i="13"/>
  <c r="B48" i="13"/>
  <c r="B49" i="13"/>
  <c r="B51" i="13"/>
  <c r="B52" i="13"/>
  <c r="B53" i="13"/>
  <c r="B54" i="13"/>
  <c r="B55" i="13"/>
  <c r="B56" i="13"/>
  <c r="B57" i="13"/>
  <c r="B58" i="13"/>
  <c r="B59" i="13"/>
  <c r="B60" i="13"/>
  <c r="B61" i="13"/>
  <c r="B62" i="13"/>
  <c r="B63" i="13"/>
  <c r="B64" i="13"/>
  <c r="B65" i="13"/>
  <c r="B66" i="13"/>
  <c r="B67" i="13"/>
  <c r="B68" i="13"/>
  <c r="B69" i="13"/>
  <c r="B70" i="13"/>
  <c r="B71" i="13"/>
  <c r="B75" i="13"/>
  <c r="B80" i="13"/>
  <c r="E42" i="15"/>
  <c r="D41" i="15"/>
  <c r="A41" i="15"/>
  <c r="D40" i="15"/>
  <c r="A40" i="15"/>
  <c r="D39" i="15"/>
  <c r="A39" i="15"/>
  <c r="D38" i="15"/>
  <c r="A38" i="15"/>
  <c r="D37" i="15"/>
  <c r="A37" i="15"/>
  <c r="D36" i="15"/>
  <c r="A36" i="15"/>
  <c r="D35" i="15"/>
  <c r="A35" i="15"/>
  <c r="D34" i="15"/>
  <c r="A34" i="15"/>
  <c r="D33" i="15"/>
  <c r="A33" i="15"/>
  <c r="D32" i="15"/>
  <c r="A32" i="15"/>
  <c r="D31" i="15"/>
  <c r="A31" i="15"/>
  <c r="D30" i="15"/>
  <c r="A30" i="15"/>
  <c r="D29" i="15"/>
  <c r="A29" i="15"/>
  <c r="D28" i="15"/>
  <c r="A28" i="15"/>
  <c r="D27" i="15"/>
  <c r="A27" i="15"/>
  <c r="D26" i="15"/>
  <c r="A26" i="15"/>
  <c r="D25" i="15"/>
  <c r="A25" i="15"/>
  <c r="D24" i="15"/>
  <c r="A24" i="15"/>
  <c r="D23" i="15"/>
  <c r="A23" i="15"/>
  <c r="D22" i="15"/>
  <c r="A22" i="15"/>
  <c r="D21" i="15"/>
  <c r="A21" i="15"/>
  <c r="D20" i="15"/>
  <c r="A20" i="15"/>
  <c r="D19" i="15"/>
  <c r="A19" i="15"/>
  <c r="D18" i="15"/>
  <c r="A18" i="15"/>
  <c r="D17" i="15"/>
  <c r="A17" i="15"/>
  <c r="D16" i="15"/>
  <c r="A16" i="15"/>
  <c r="D15" i="15"/>
  <c r="A15" i="15"/>
  <c r="D14" i="15"/>
  <c r="A14" i="15"/>
  <c r="D13" i="15"/>
  <c r="A13" i="15"/>
  <c r="D12" i="15"/>
  <c r="A12" i="15"/>
  <c r="D11" i="15"/>
  <c r="A11" i="15"/>
  <c r="D29" i="14"/>
  <c r="E28" i="14" s="1"/>
  <c r="I9" i="14" s="1"/>
  <c r="D54" i="14"/>
  <c r="A54" i="14"/>
  <c r="D53" i="14"/>
  <c r="A53" i="14"/>
  <c r="D52" i="14"/>
  <c r="A52" i="14"/>
  <c r="D51" i="14"/>
  <c r="A51" i="14"/>
  <c r="D50" i="14"/>
  <c r="A50" i="14"/>
  <c r="D49" i="14"/>
  <c r="A49" i="14"/>
  <c r="D48" i="14"/>
  <c r="A48" i="14"/>
  <c r="E46" i="14"/>
  <c r="D45" i="14"/>
  <c r="A45" i="14"/>
  <c r="D44" i="14"/>
  <c r="A44" i="14"/>
  <c r="D43" i="14"/>
  <c r="A43" i="14"/>
  <c r="D42" i="14"/>
  <c r="A42" i="14"/>
  <c r="D41" i="14"/>
  <c r="A41" i="14"/>
  <c r="D40" i="14"/>
  <c r="A40" i="14"/>
  <c r="D39" i="14"/>
  <c r="A39" i="14"/>
  <c r="D38" i="14"/>
  <c r="A38" i="14"/>
  <c r="E21" i="14"/>
  <c r="E58" i="14" s="1"/>
  <c r="B21" i="14"/>
  <c r="D20" i="14"/>
  <c r="A20" i="14"/>
  <c r="D19" i="14"/>
  <c r="A19" i="14"/>
  <c r="D18" i="14"/>
  <c r="B18" i="14"/>
  <c r="A18" i="14"/>
  <c r="D17" i="14"/>
  <c r="B17" i="14"/>
  <c r="A17" i="14"/>
  <c r="D16" i="14"/>
  <c r="B16" i="14"/>
  <c r="A16" i="14"/>
  <c r="D15" i="14"/>
  <c r="B15" i="14"/>
  <c r="A15" i="14"/>
  <c r="D14" i="14"/>
  <c r="B14" i="14"/>
  <c r="A14" i="14"/>
  <c r="D13" i="14"/>
  <c r="B13" i="14"/>
  <c r="A13" i="14"/>
  <c r="D12" i="14"/>
  <c r="B12" i="14"/>
  <c r="A12" i="14"/>
  <c r="D11" i="14"/>
  <c r="B11" i="14"/>
  <c r="A11" i="14"/>
  <c r="B10" i="14"/>
  <c r="D74" i="13"/>
  <c r="D73" i="13"/>
  <c r="D72" i="13"/>
  <c r="D71" i="13"/>
  <c r="D70" i="13"/>
  <c r="D69" i="13"/>
  <c r="D68" i="13"/>
  <c r="D67" i="13"/>
  <c r="D66" i="13"/>
  <c r="D65" i="13"/>
  <c r="D64" i="13"/>
  <c r="D63" i="13"/>
  <c r="D62" i="13"/>
  <c r="D61" i="13"/>
  <c r="D60" i="13"/>
  <c r="D59" i="13"/>
  <c r="D58" i="13"/>
  <c r="D57" i="13"/>
  <c r="D56" i="13"/>
  <c r="D55" i="13"/>
  <c r="D54" i="13"/>
  <c r="D53" i="13"/>
  <c r="D52" i="13"/>
  <c r="D51" i="13"/>
  <c r="D49" i="13"/>
  <c r="D48" i="13"/>
  <c r="D47" i="13"/>
  <c r="D46" i="13"/>
  <c r="D45" i="13"/>
  <c r="D44" i="13"/>
  <c r="D39" i="13"/>
  <c r="D38" i="13"/>
  <c r="D37" i="13"/>
  <c r="D36" i="13"/>
  <c r="D35" i="13"/>
  <c r="D34" i="13"/>
  <c r="D33" i="13"/>
  <c r="D32" i="13"/>
  <c r="D29" i="13"/>
  <c r="D28" i="13"/>
  <c r="D27" i="13"/>
  <c r="D26" i="13"/>
  <c r="D25" i="13"/>
  <c r="D24" i="13"/>
  <c r="D23" i="13"/>
  <c r="D22" i="13"/>
  <c r="D73" i="2"/>
  <c r="D72" i="2"/>
  <c r="D71" i="2"/>
  <c r="D70" i="2"/>
  <c r="D69" i="2"/>
  <c r="D68" i="2"/>
  <c r="D67" i="2"/>
  <c r="D66" i="2"/>
  <c r="D65" i="2"/>
  <c r="D64" i="2"/>
  <c r="D63" i="2"/>
  <c r="D62" i="2"/>
  <c r="D61" i="2"/>
  <c r="D60" i="2"/>
  <c r="D59" i="2"/>
  <c r="D58" i="2"/>
  <c r="D57" i="2"/>
  <c r="D56" i="2"/>
  <c r="D55" i="2"/>
  <c r="D54" i="2"/>
  <c r="D53" i="2"/>
  <c r="D52" i="2"/>
  <c r="D51" i="2"/>
  <c r="D50" i="2"/>
  <c r="D48" i="2"/>
  <c r="D47" i="2"/>
  <c r="D46" i="2"/>
  <c r="D45" i="2"/>
  <c r="D44" i="2"/>
  <c r="D43" i="2"/>
  <c r="D38" i="2"/>
  <c r="D37" i="2"/>
  <c r="D36" i="2"/>
  <c r="D35" i="2"/>
  <c r="D34" i="2"/>
  <c r="D33" i="2"/>
  <c r="D32" i="2"/>
  <c r="D31" i="2"/>
  <c r="D28" i="2"/>
  <c r="D27" i="2"/>
  <c r="D26" i="2"/>
  <c r="D25" i="2"/>
  <c r="D24" i="2"/>
  <c r="D23" i="2"/>
  <c r="D22" i="2"/>
  <c r="D21" i="2"/>
  <c r="D11" i="13"/>
  <c r="D12" i="13"/>
  <c r="D13" i="13"/>
  <c r="D14" i="13"/>
  <c r="D15" i="13"/>
  <c r="D16" i="13"/>
  <c r="D17" i="13"/>
  <c r="D18" i="13"/>
  <c r="D19" i="13"/>
  <c r="D10" i="2"/>
  <c r="D11" i="2"/>
  <c r="D12" i="2"/>
  <c r="D13" i="2"/>
  <c r="D14" i="2"/>
  <c r="D15" i="2"/>
  <c r="D16" i="2"/>
  <c r="D17" i="2"/>
  <c r="D18" i="2"/>
  <c r="D10" i="13"/>
  <c r="D9" i="2"/>
  <c r="E75" i="13"/>
  <c r="A74" i="13"/>
  <c r="A73" i="13"/>
  <c r="A72" i="13"/>
  <c r="A71" i="13"/>
  <c r="A70" i="13"/>
  <c r="A69" i="13"/>
  <c r="A68" i="13"/>
  <c r="A67" i="13"/>
  <c r="A66" i="13"/>
  <c r="A65" i="13"/>
  <c r="A64" i="13"/>
  <c r="A63" i="13"/>
  <c r="A62" i="13"/>
  <c r="A61" i="13"/>
  <c r="A60" i="13"/>
  <c r="A59" i="13"/>
  <c r="A58" i="13"/>
  <c r="I57" i="2"/>
  <c r="A57" i="13"/>
  <c r="A56" i="13"/>
  <c r="A55" i="13"/>
  <c r="A54" i="13"/>
  <c r="A53" i="13"/>
  <c r="A52" i="13"/>
  <c r="A51" i="13"/>
  <c r="A49" i="13"/>
  <c r="A48" i="13"/>
  <c r="A47" i="13"/>
  <c r="I46" i="2"/>
  <c r="A46" i="13"/>
  <c r="A45" i="13"/>
  <c r="A44" i="13"/>
  <c r="A39" i="13"/>
  <c r="A38" i="13"/>
  <c r="A37" i="13"/>
  <c r="A36" i="13"/>
  <c r="A35" i="13"/>
  <c r="A34" i="13"/>
  <c r="A33" i="13"/>
  <c r="A32" i="13"/>
  <c r="A29" i="13"/>
  <c r="A28" i="13"/>
  <c r="A27" i="13"/>
  <c r="A26" i="13"/>
  <c r="A25" i="13"/>
  <c r="A24" i="13"/>
  <c r="A23" i="13"/>
  <c r="A22" i="13"/>
  <c r="B20" i="13"/>
  <c r="A19" i="13"/>
  <c r="A18" i="13"/>
  <c r="B17" i="13"/>
  <c r="A17" i="13"/>
  <c r="B16" i="13"/>
  <c r="A16" i="13"/>
  <c r="B15" i="13"/>
  <c r="A15" i="13"/>
  <c r="B14" i="13"/>
  <c r="A14" i="13"/>
  <c r="B13" i="13"/>
  <c r="A13" i="13"/>
  <c r="B12" i="13"/>
  <c r="A12" i="13"/>
  <c r="B11" i="13"/>
  <c r="A11" i="13"/>
  <c r="B10" i="13"/>
  <c r="A10" i="13"/>
  <c r="B9" i="13"/>
  <c r="G39" i="12"/>
  <c r="G40" i="12" s="1"/>
  <c r="A43" i="12"/>
  <c r="A44" i="12"/>
  <c r="A45" i="12"/>
  <c r="A46" i="12"/>
  <c r="A47" i="12"/>
  <c r="A48" i="12"/>
  <c r="A50" i="12"/>
  <c r="A51" i="12"/>
  <c r="A52" i="12"/>
  <c r="A53" i="12"/>
  <c r="A54" i="12"/>
  <c r="A55" i="12"/>
  <c r="A56" i="12"/>
  <c r="A57" i="12"/>
  <c r="A58" i="12"/>
  <c r="A59" i="12"/>
  <c r="A60" i="12"/>
  <c r="A61" i="12"/>
  <c r="A62" i="12"/>
  <c r="A63" i="12"/>
  <c r="A64" i="12"/>
  <c r="A65" i="12"/>
  <c r="A66" i="12"/>
  <c r="A67" i="12"/>
  <c r="A68" i="12"/>
  <c r="A69" i="12"/>
  <c r="A70" i="12"/>
  <c r="A71" i="12"/>
  <c r="A72" i="12"/>
  <c r="A73" i="12"/>
  <c r="I45" i="2"/>
  <c r="I64" i="2"/>
  <c r="I73" i="2"/>
  <c r="I55" i="2"/>
  <c r="I66" i="2"/>
  <c r="I69" i="2"/>
  <c r="I61" i="2"/>
  <c r="I62" i="2"/>
  <c r="I59" i="2"/>
  <c r="I47" i="2"/>
  <c r="I50" i="2"/>
  <c r="I52" i="2"/>
  <c r="I51" i="2"/>
  <c r="I70" i="2"/>
  <c r="I68" i="2"/>
  <c r="I48" i="2"/>
  <c r="I71" i="2"/>
  <c r="I53" i="2"/>
  <c r="I56" i="2"/>
  <c r="I67" i="2"/>
  <c r="I60" i="2"/>
  <c r="H74" i="12"/>
  <c r="I49" i="2"/>
  <c r="I65" i="2"/>
  <c r="I72" i="2"/>
  <c r="I58" i="2"/>
  <c r="I63" i="2"/>
  <c r="E74" i="2"/>
  <c r="G19" i="12"/>
  <c r="G74" i="12"/>
  <c r="F19" i="12"/>
  <c r="F39" i="12"/>
  <c r="J57" i="9" l="1"/>
  <c r="I58" i="9"/>
  <c r="H58" i="9"/>
  <c r="G58" i="9"/>
  <c r="F58" i="9"/>
  <c r="E64" i="14"/>
  <c r="H36" i="14" s="1"/>
  <c r="H40" i="14" s="1"/>
  <c r="H74" i="2"/>
  <c r="G41" i="12"/>
  <c r="G75" i="12" s="1"/>
  <c r="I49" i="14"/>
  <c r="I48" i="14"/>
  <c r="I50" i="14"/>
  <c r="I51" i="14"/>
  <c r="I52" i="14"/>
  <c r="I53" i="14"/>
  <c r="I54" i="14"/>
  <c r="I55" i="14"/>
  <c r="I56" i="14"/>
  <c r="E63" i="14"/>
  <c r="G36" i="14" s="1"/>
  <c r="G53" i="14" s="1"/>
  <c r="E25" i="14"/>
  <c r="F9" i="14" s="1"/>
  <c r="E27" i="14"/>
  <c r="H9" i="14" s="1"/>
  <c r="H15" i="14" s="1"/>
  <c r="E26" i="14"/>
  <c r="G9" i="14" s="1"/>
  <c r="G14" i="14" s="1"/>
  <c r="E41" i="13"/>
  <c r="E42" i="13" s="1"/>
  <c r="I43" i="14"/>
  <c r="I38" i="14"/>
  <c r="I39" i="14"/>
  <c r="I40" i="14"/>
  <c r="I41" i="14"/>
  <c r="I44" i="14"/>
  <c r="I45" i="14"/>
  <c r="I42" i="14"/>
  <c r="H51" i="14"/>
  <c r="H43" i="14"/>
  <c r="H49" i="14"/>
  <c r="E62" i="14"/>
  <c r="F36" i="14" s="1"/>
  <c r="I11" i="14"/>
  <c r="I15" i="14"/>
  <c r="I16" i="14"/>
  <c r="I19" i="14"/>
  <c r="I13" i="14"/>
  <c r="I14" i="14"/>
  <c r="I17" i="14"/>
  <c r="I18" i="14"/>
  <c r="I20" i="14"/>
  <c r="I12" i="14"/>
  <c r="G15" i="14"/>
  <c r="G16" i="14"/>
  <c r="E40" i="12"/>
  <c r="E41" i="12" s="1"/>
  <c r="E75" i="12" s="1"/>
  <c r="I74" i="2"/>
  <c r="H54" i="14" l="1"/>
  <c r="H38" i="14"/>
  <c r="H53" i="14"/>
  <c r="H42" i="14"/>
  <c r="H48" i="14"/>
  <c r="H50" i="14"/>
  <c r="H45" i="14"/>
  <c r="F28" i="12" s="1"/>
  <c r="H28" i="12" s="1"/>
  <c r="H52" i="14"/>
  <c r="J58" i="9"/>
  <c r="G8" i="11"/>
  <c r="E8" i="11"/>
  <c r="E13" i="11" s="1"/>
  <c r="H41" i="14"/>
  <c r="G44" i="14"/>
  <c r="G39" i="14"/>
  <c r="G41" i="14"/>
  <c r="G40" i="14"/>
  <c r="H44" i="14"/>
  <c r="H55" i="14"/>
  <c r="G18" i="14"/>
  <c r="G20" i="14"/>
  <c r="G13" i="14"/>
  <c r="G12" i="14"/>
  <c r="G17" i="14"/>
  <c r="G11" i="14"/>
  <c r="G19" i="14"/>
  <c r="H19" i="14"/>
  <c r="H39" i="14"/>
  <c r="E76" i="13"/>
  <c r="G49" i="14"/>
  <c r="G45" i="14"/>
  <c r="G38" i="14"/>
  <c r="G55" i="14"/>
  <c r="G51" i="14"/>
  <c r="G54" i="14"/>
  <c r="G42" i="14"/>
  <c r="G50" i="14"/>
  <c r="G43" i="14"/>
  <c r="G48" i="14"/>
  <c r="G52" i="14"/>
  <c r="H16" i="14"/>
  <c r="H17" i="14"/>
  <c r="H14" i="14"/>
  <c r="H12" i="14"/>
  <c r="H13" i="14"/>
  <c r="H20" i="14"/>
  <c r="H11" i="14"/>
  <c r="E29" i="14"/>
  <c r="H18" i="14"/>
  <c r="E66" i="14"/>
  <c r="I46" i="14"/>
  <c r="F13" i="14"/>
  <c r="H11" i="12" s="1"/>
  <c r="I11" i="2" s="1"/>
  <c r="F11" i="14"/>
  <c r="F14" i="14"/>
  <c r="H12" i="12" s="1"/>
  <c r="I12" i="2" s="1"/>
  <c r="F18" i="14"/>
  <c r="F19" i="14"/>
  <c r="H17" i="12" s="1"/>
  <c r="I17" i="2" s="1"/>
  <c r="F12" i="14"/>
  <c r="H10" i="12" s="1"/>
  <c r="I10" i="2" s="1"/>
  <c r="F20" i="14"/>
  <c r="H18" i="12" s="1"/>
  <c r="I18" i="2" s="1"/>
  <c r="F15" i="14"/>
  <c r="H13" i="12" s="1"/>
  <c r="I13" i="2" s="1"/>
  <c r="F16" i="14"/>
  <c r="F17" i="14"/>
  <c r="I21" i="14"/>
  <c r="F29" i="12" l="1"/>
  <c r="F40" i="12" s="1"/>
  <c r="F41" i="12" s="1"/>
  <c r="F75" i="12" s="1"/>
  <c r="F28" i="2"/>
  <c r="F29" i="2" s="1"/>
  <c r="F40" i="2" s="1"/>
  <c r="F41" i="2" s="1"/>
  <c r="F75" i="2" s="1"/>
  <c r="H56" i="14"/>
  <c r="H46" i="14"/>
  <c r="H57" i="14" s="1"/>
  <c r="G76" i="2" s="1"/>
  <c r="G77" i="2" s="1"/>
  <c r="G46" i="14"/>
  <c r="F8" i="11"/>
  <c r="H21" i="14"/>
  <c r="G21" i="14"/>
  <c r="G56" i="14"/>
  <c r="H14" i="12"/>
  <c r="I14" i="2" s="1"/>
  <c r="H16" i="12"/>
  <c r="I16" i="2" s="1"/>
  <c r="H15" i="12"/>
  <c r="I15" i="2" s="1"/>
  <c r="I57" i="14"/>
  <c r="F43" i="14"/>
  <c r="H26" i="12" s="1"/>
  <c r="I26" i="2" s="1"/>
  <c r="F38" i="14"/>
  <c r="F50" i="14"/>
  <c r="H33" i="12" s="1"/>
  <c r="I33" i="2" s="1"/>
  <c r="F53" i="14"/>
  <c r="H36" i="12" s="1"/>
  <c r="I36" i="2" s="1"/>
  <c r="F41" i="14"/>
  <c r="H24" i="12" s="1"/>
  <c r="I24" i="2" s="1"/>
  <c r="F39" i="14"/>
  <c r="H22" i="12" s="1"/>
  <c r="I22" i="2" s="1"/>
  <c r="F51" i="14"/>
  <c r="H34" i="12" s="1"/>
  <c r="I34" i="2" s="1"/>
  <c r="F40" i="14"/>
  <c r="H23" i="12" s="1"/>
  <c r="I23" i="2" s="1"/>
  <c r="F48" i="14"/>
  <c r="F42" i="14"/>
  <c r="H25" i="12" s="1"/>
  <c r="I25" i="2" s="1"/>
  <c r="F49" i="14"/>
  <c r="H32" i="12" s="1"/>
  <c r="I32" i="2" s="1"/>
  <c r="F52" i="14"/>
  <c r="H35" i="12" s="1"/>
  <c r="I35" i="2" s="1"/>
  <c r="F44" i="14"/>
  <c r="H27" i="12" s="1"/>
  <c r="I27" i="2" s="1"/>
  <c r="F55" i="14"/>
  <c r="H38" i="12" s="1"/>
  <c r="I38" i="2" s="1"/>
  <c r="F45" i="14"/>
  <c r="F54" i="14"/>
  <c r="H37" i="12" s="1"/>
  <c r="I37" i="2" s="1"/>
  <c r="F21" i="14"/>
  <c r="I28" i="2" l="1"/>
  <c r="G57" i="14"/>
  <c r="G58" i="14" s="1"/>
  <c r="H58" i="14"/>
  <c r="H76" i="2"/>
  <c r="I58" i="14"/>
  <c r="E77" i="13"/>
  <c r="E78" i="13" s="1"/>
  <c r="F57" i="15" s="1"/>
  <c r="G76" i="12"/>
  <c r="F46" i="14"/>
  <c r="F56" i="14"/>
  <c r="H29" i="2"/>
  <c r="H19" i="2"/>
  <c r="F76" i="12" l="1"/>
  <c r="F77" i="12" s="1"/>
  <c r="F55" i="15" s="1"/>
  <c r="F76" i="2"/>
  <c r="F77" i="2" s="1"/>
  <c r="G9" i="11"/>
  <c r="G77" i="12"/>
  <c r="F56" i="15" s="1"/>
  <c r="H39" i="2"/>
  <c r="H40" i="2" s="1"/>
  <c r="H41" i="2" s="1"/>
  <c r="H75" i="2" s="1"/>
  <c r="H77" i="2" s="1"/>
  <c r="F9" i="11" l="1"/>
  <c r="E76" i="2"/>
  <c r="I76" i="2" s="1"/>
  <c r="E76" i="12"/>
  <c r="E77" i="12" s="1"/>
  <c r="H21" i="12"/>
  <c r="H31" i="12"/>
  <c r="I9" i="2"/>
  <c r="H19" i="12"/>
  <c r="F54" i="15" l="1"/>
  <c r="H77" i="12"/>
  <c r="H76" i="12"/>
  <c r="E9" i="11"/>
  <c r="H39" i="12"/>
  <c r="H29" i="12"/>
  <c r="I19" i="2"/>
  <c r="H40" i="12" l="1"/>
  <c r="H41" i="12" s="1"/>
  <c r="E29" i="2"/>
  <c r="I21" i="2"/>
  <c r="I29" i="2" s="1"/>
  <c r="E39" i="2"/>
  <c r="I31" i="2"/>
  <c r="I39" i="2" s="1"/>
  <c r="H75" i="12" l="1"/>
  <c r="I40" i="2"/>
  <c r="I41" i="2" s="1"/>
  <c r="I75" i="2" s="1"/>
  <c r="E40" i="2"/>
  <c r="E75" i="2" s="1"/>
  <c r="F58" i="15"/>
  <c r="G55" i="15" s="1"/>
  <c r="G9" i="15" s="1"/>
  <c r="E77" i="2" l="1"/>
  <c r="I77" i="2" s="1"/>
  <c r="G56" i="15"/>
  <c r="H9" i="15" s="1"/>
  <c r="H37" i="15" s="1"/>
  <c r="G26" i="15"/>
  <c r="G17" i="15"/>
  <c r="G28" i="15"/>
  <c r="G18" i="15"/>
  <c r="G31" i="15"/>
  <c r="G30" i="15"/>
  <c r="G20" i="15"/>
  <c r="G19" i="15"/>
  <c r="G27" i="15"/>
  <c r="G32" i="15"/>
  <c r="G35" i="15"/>
  <c r="G36" i="15"/>
  <c r="G21" i="15"/>
  <c r="G22" i="15"/>
  <c r="G15" i="15"/>
  <c r="G39" i="15"/>
  <c r="G34" i="15"/>
  <c r="G23" i="15"/>
  <c r="G40" i="15"/>
  <c r="G38" i="15"/>
  <c r="G14" i="15"/>
  <c r="G24" i="15"/>
  <c r="G29" i="15"/>
  <c r="G11" i="15"/>
  <c r="G41" i="15"/>
  <c r="G33" i="15"/>
  <c r="G12" i="15"/>
  <c r="G13" i="15"/>
  <c r="G16" i="15"/>
  <c r="G37" i="15"/>
  <c r="G25" i="15"/>
  <c r="G54" i="15"/>
  <c r="G57" i="15"/>
  <c r="I9" i="15" s="1"/>
  <c r="H31" i="15" l="1"/>
  <c r="H41" i="15"/>
  <c r="H36" i="15"/>
  <c r="H34" i="15"/>
  <c r="H38" i="15"/>
  <c r="H28" i="15"/>
  <c r="H22" i="15"/>
  <c r="H19" i="15"/>
  <c r="H26" i="15"/>
  <c r="H20" i="15"/>
  <c r="H33" i="15"/>
  <c r="H24" i="15"/>
  <c r="H35" i="15"/>
  <c r="H30" i="15"/>
  <c r="H16" i="15"/>
  <c r="H29" i="15"/>
  <c r="H25" i="15"/>
  <c r="H15" i="15"/>
  <c r="H11" i="15"/>
  <c r="H12" i="15"/>
  <c r="H14" i="15"/>
  <c r="H27" i="15"/>
  <c r="H17" i="15"/>
  <c r="H32" i="15"/>
  <c r="H39" i="15"/>
  <c r="H40" i="15"/>
  <c r="H18" i="15"/>
  <c r="H23" i="15"/>
  <c r="H13" i="15"/>
  <c r="H21" i="15"/>
  <c r="F9" i="15"/>
  <c r="G58" i="15"/>
  <c r="G42" i="15"/>
  <c r="F78" i="12" s="1"/>
  <c r="F79" i="12" s="1"/>
  <c r="I12" i="15"/>
  <c r="I17" i="15"/>
  <c r="I28" i="15"/>
  <c r="I30" i="15"/>
  <c r="I11" i="15"/>
  <c r="I19" i="15"/>
  <c r="I14" i="15"/>
  <c r="I34" i="15"/>
  <c r="I31" i="15"/>
  <c r="I32" i="15"/>
  <c r="I36" i="15"/>
  <c r="I40" i="15"/>
  <c r="I23" i="15"/>
  <c r="I39" i="15"/>
  <c r="I21" i="15"/>
  <c r="I29" i="15"/>
  <c r="I26" i="15"/>
  <c r="I33" i="15"/>
  <c r="I35" i="15"/>
  <c r="I20" i="15"/>
  <c r="I25" i="15"/>
  <c r="I38" i="15"/>
  <c r="I15" i="15"/>
  <c r="I22" i="15"/>
  <c r="I18" i="15"/>
  <c r="I13" i="15"/>
  <c r="I27" i="15"/>
  <c r="I24" i="15"/>
  <c r="I41" i="15"/>
  <c r="I37" i="15"/>
  <c r="I16" i="15"/>
  <c r="H42" i="15" l="1"/>
  <c r="G78" i="12" s="1"/>
  <c r="G79" i="12" s="1"/>
  <c r="I42" i="15"/>
  <c r="E79" i="13" s="1"/>
  <c r="E80" i="13" s="1"/>
  <c r="F22" i="15"/>
  <c r="F14" i="15"/>
  <c r="F25" i="15"/>
  <c r="F13" i="15"/>
  <c r="F29" i="15"/>
  <c r="F36" i="15"/>
  <c r="F28" i="15"/>
  <c r="F41" i="15"/>
  <c r="F15" i="15"/>
  <c r="F30" i="15"/>
  <c r="F23" i="15"/>
  <c r="F34" i="15"/>
  <c r="F24" i="15"/>
  <c r="F17" i="15"/>
  <c r="F32" i="15"/>
  <c r="F31" i="15"/>
  <c r="F39" i="15"/>
  <c r="F38" i="15"/>
  <c r="F18" i="15"/>
  <c r="F11" i="15"/>
  <c r="F40" i="15"/>
  <c r="F16" i="15"/>
  <c r="F37" i="15"/>
  <c r="F12" i="15"/>
  <c r="F33" i="15"/>
  <c r="F27" i="15"/>
  <c r="F21" i="15"/>
  <c r="F35" i="15"/>
  <c r="F19" i="15"/>
  <c r="F26" i="15"/>
  <c r="F20" i="15"/>
  <c r="H78" i="2" l="1"/>
  <c r="H79" i="2" s="1"/>
  <c r="F13" i="11"/>
  <c r="F78" i="2"/>
  <c r="F79" i="2" s="1"/>
  <c r="G13" i="11"/>
  <c r="G78" i="2"/>
  <c r="G79" i="2" s="1"/>
  <c r="F42" i="15"/>
  <c r="E78" i="12" s="1"/>
  <c r="E14" i="11" s="1"/>
  <c r="H78" i="12" l="1"/>
  <c r="E79" i="12"/>
  <c r="F14" i="11"/>
  <c r="F15" i="11" s="1"/>
  <c r="F20" i="11" s="1"/>
  <c r="G14" i="11"/>
  <c r="G15" i="11" s="1"/>
  <c r="G20" i="11" s="1"/>
  <c r="E78" i="2"/>
  <c r="G23" i="11" l="1"/>
  <c r="G25" i="11" s="1"/>
  <c r="G27" i="11" s="1"/>
  <c r="C17" i="21"/>
  <c r="C17" i="19"/>
  <c r="F23" i="11"/>
  <c r="F25" i="11" s="1"/>
  <c r="F27" i="11" s="1"/>
  <c r="C16" i="21"/>
  <c r="C16" i="19"/>
  <c r="E79" i="2"/>
  <c r="I79" i="2" s="1"/>
  <c r="E50" i="1" s="1"/>
  <c r="I78" i="2"/>
  <c r="H79" i="12"/>
  <c r="E51" i="1" s="1"/>
  <c r="C71" i="19" l="1"/>
  <c r="C174" i="19" s="1"/>
  <c r="C72" i="19"/>
  <c r="C175" i="19" s="1"/>
  <c r="D72" i="19"/>
  <c r="C73" i="19"/>
  <c r="C176" i="19" s="1"/>
  <c r="D73" i="19"/>
  <c r="C70" i="19"/>
  <c r="D71" i="19"/>
  <c r="D70" i="19"/>
  <c r="D74" i="19" s="1"/>
  <c r="C72" i="21"/>
  <c r="C202" i="21" s="1"/>
  <c r="C239" i="21" s="1"/>
  <c r="C74" i="21"/>
  <c r="C204" i="21" s="1"/>
  <c r="C241" i="21" s="1"/>
  <c r="D71" i="21"/>
  <c r="D75" i="21" s="1"/>
  <c r="D72" i="21"/>
  <c r="C73" i="21"/>
  <c r="C203" i="21" s="1"/>
  <c r="C240" i="21" s="1"/>
  <c r="D73" i="21"/>
  <c r="D74" i="21"/>
  <c r="C71" i="21"/>
  <c r="C80" i="19"/>
  <c r="C182" i="19" s="1"/>
  <c r="D80" i="19"/>
  <c r="C81" i="19"/>
  <c r="C183" i="19" s="1"/>
  <c r="D81" i="19"/>
  <c r="C82" i="19"/>
  <c r="C184" i="19" s="1"/>
  <c r="D82" i="19"/>
  <c r="C79" i="19"/>
  <c r="D79" i="19"/>
  <c r="D83" i="19" s="1"/>
  <c r="C81" i="21"/>
  <c r="C210" i="21" s="1"/>
  <c r="C247" i="21" s="1"/>
  <c r="D82" i="21"/>
  <c r="D81" i="21"/>
  <c r="C80" i="21"/>
  <c r="D80" i="21"/>
  <c r="D84" i="21" s="1"/>
  <c r="C82" i="21"/>
  <c r="C211" i="21" s="1"/>
  <c r="C248" i="21" s="1"/>
  <c r="D83" i="21"/>
  <c r="C83" i="21"/>
  <c r="C212" i="21" s="1"/>
  <c r="C249" i="21" s="1"/>
  <c r="F29" i="11"/>
  <c r="B23" i="1"/>
  <c r="G29" i="11"/>
  <c r="F23" i="1"/>
  <c r="E52" i="1"/>
  <c r="C173" i="19" l="1"/>
  <c r="C74" i="19"/>
  <c r="C75" i="19" s="1"/>
  <c r="C209" i="21"/>
  <c r="C84" i="21"/>
  <c r="C85" i="21" s="1"/>
  <c r="C181" i="19"/>
  <c r="C185" i="19" s="1"/>
  <c r="C83" i="19"/>
  <c r="C84" i="19" s="1"/>
  <c r="C201" i="21"/>
  <c r="C75" i="21"/>
  <c r="C76" i="21" s="1"/>
  <c r="E15" i="11"/>
  <c r="E20" i="11" s="1"/>
  <c r="E23" i="11" s="1"/>
  <c r="B71" i="2"/>
  <c r="C213" i="21" l="1"/>
  <c r="C246" i="21"/>
  <c r="C250" i="21" s="1"/>
  <c r="C238" i="21"/>
  <c r="C242" i="21" s="1"/>
  <c r="C205" i="21"/>
  <c r="C216" i="19"/>
  <c r="C218" i="19"/>
  <c r="C217" i="19"/>
  <c r="C215" i="19"/>
  <c r="C219" i="19" s="1"/>
  <c r="C177" i="19"/>
  <c r="E25" i="11"/>
  <c r="E27" i="11" s="1"/>
  <c r="C15" i="21"/>
  <c r="C15" i="19"/>
  <c r="C62" i="19" l="1"/>
  <c r="C166" i="19" s="1"/>
  <c r="C200" i="19" s="1"/>
  <c r="D62" i="19"/>
  <c r="D63" i="19"/>
  <c r="C64" i="19"/>
  <c r="C168" i="19" s="1"/>
  <c r="C202" i="19" s="1"/>
  <c r="C63" i="19"/>
  <c r="C167" i="19" s="1"/>
  <c r="C201" i="19" s="1"/>
  <c r="D64" i="19"/>
  <c r="C61" i="19"/>
  <c r="D61" i="19"/>
  <c r="D65" i="19" s="1"/>
  <c r="C63" i="21"/>
  <c r="C194" i="21" s="1"/>
  <c r="C231" i="21" s="1"/>
  <c r="C64" i="21"/>
  <c r="C195" i="21" s="1"/>
  <c r="C232" i="21" s="1"/>
  <c r="D64" i="21"/>
  <c r="D65" i="21"/>
  <c r="C62" i="21"/>
  <c r="D63" i="21"/>
  <c r="C65" i="21"/>
  <c r="C196" i="21" s="1"/>
  <c r="C233" i="21" s="1"/>
  <c r="D62" i="21"/>
  <c r="D66" i="21" s="1"/>
  <c r="E29" i="11"/>
  <c r="A23" i="1"/>
  <c r="C65" i="19" l="1"/>
  <c r="C66" i="19" s="1"/>
  <c r="C165" i="19"/>
  <c r="C66" i="21"/>
  <c r="C67" i="21" s="1"/>
  <c r="C193" i="21"/>
  <c r="C230" i="21" l="1"/>
  <c r="C234" i="21" s="1"/>
  <c r="C197" i="21"/>
  <c r="C169" i="19"/>
  <c r="C210" i="19"/>
  <c r="C199" i="19"/>
  <c r="C203" i="19" s="1"/>
  <c r="C209" i="19"/>
  <c r="C208" i="19"/>
  <c r="C207" i="19"/>
  <c r="C211" i="19" s="1"/>
</calcChain>
</file>

<file path=xl/sharedStrings.xml><?xml version="1.0" encoding="utf-8"?>
<sst xmlns="http://schemas.openxmlformats.org/spreadsheetml/2006/main" count="1034" uniqueCount="510">
  <si>
    <t>GENERAL INFORMATION AND CERTIFICATION</t>
  </si>
  <si>
    <t xml:space="preserve"> </t>
  </si>
  <si>
    <t>(Signature)</t>
  </si>
  <si>
    <t>Title:</t>
  </si>
  <si>
    <t>Address:</t>
  </si>
  <si>
    <t>NOTICE</t>
  </si>
  <si>
    <t>Variance</t>
  </si>
  <si>
    <t>Capital Related</t>
  </si>
  <si>
    <t>Depreciation - Buildings and Improvements</t>
  </si>
  <si>
    <t>Depreciation - Leasehold Improvements</t>
  </si>
  <si>
    <t>Depreciation - Equipment</t>
  </si>
  <si>
    <t>Depreciation and Amortization - Other</t>
  </si>
  <si>
    <t>Leases and Rentals</t>
  </si>
  <si>
    <t>Property Taxes</t>
  </si>
  <si>
    <t>Property Insurance</t>
  </si>
  <si>
    <t>Interest - Property, Plant, and Equipment</t>
  </si>
  <si>
    <t>Other - (Specify)</t>
  </si>
  <si>
    <t>Administrative and General</t>
  </si>
  <si>
    <t>Administrative</t>
  </si>
  <si>
    <t>Legal</t>
  </si>
  <si>
    <t>Accounting</t>
  </si>
  <si>
    <t xml:space="preserve">Advertising </t>
  </si>
  <si>
    <t>Consulting Expenses</t>
  </si>
  <si>
    <t>Contracted Labor</t>
  </si>
  <si>
    <t>Interest - Other</t>
  </si>
  <si>
    <t>Training</t>
  </si>
  <si>
    <t>General Insurance</t>
  </si>
  <si>
    <t>Supplies</t>
  </si>
  <si>
    <t>Bad Debt</t>
  </si>
  <si>
    <t>Plant Operations and Maintenance</t>
  </si>
  <si>
    <t>Housekeeping</t>
  </si>
  <si>
    <t>Utilities</t>
  </si>
  <si>
    <t>Medical Supplies</t>
  </si>
  <si>
    <t>Minor Medical Equipment</t>
  </si>
  <si>
    <t>Minor Equipment</t>
  </si>
  <si>
    <t>Fines and Penalties</t>
  </si>
  <si>
    <t>Fleet Maintenance</t>
  </si>
  <si>
    <t xml:space="preserve">Communications </t>
  </si>
  <si>
    <t xml:space="preserve">Recruit Academy </t>
  </si>
  <si>
    <t xml:space="preserve">Dispatch Service </t>
  </si>
  <si>
    <t xml:space="preserve">Logistics </t>
  </si>
  <si>
    <t>Postage</t>
  </si>
  <si>
    <t>Dues and Subscriptions</t>
  </si>
  <si>
    <t>Total</t>
  </si>
  <si>
    <t>Description</t>
  </si>
  <si>
    <t>Total Hours to be Apportioned</t>
  </si>
  <si>
    <t>(A)</t>
  </si>
  <si>
    <t>Selection of Allocation Statistic:</t>
  </si>
  <si>
    <t>Cost Center</t>
  </si>
  <si>
    <t>Amount</t>
  </si>
  <si>
    <t>1.</t>
  </si>
  <si>
    <t>2.</t>
  </si>
  <si>
    <t>3.</t>
  </si>
  <si>
    <t>4.</t>
  </si>
  <si>
    <t>5.</t>
  </si>
  <si>
    <t>6.</t>
  </si>
  <si>
    <t>7.</t>
  </si>
  <si>
    <t>8.</t>
  </si>
  <si>
    <t>9.</t>
  </si>
  <si>
    <t>10.</t>
  </si>
  <si>
    <t>11.</t>
  </si>
  <si>
    <t>12.</t>
  </si>
  <si>
    <t>13.</t>
  </si>
  <si>
    <t>14.</t>
  </si>
  <si>
    <t>15.</t>
  </si>
  <si>
    <t>16.</t>
  </si>
  <si>
    <t>17.</t>
  </si>
  <si>
    <t>18.</t>
  </si>
  <si>
    <t>19.</t>
  </si>
  <si>
    <t>20.</t>
  </si>
  <si>
    <t>21.</t>
  </si>
  <si>
    <t>23.</t>
  </si>
  <si>
    <t>24.</t>
  </si>
  <si>
    <t>25.</t>
  </si>
  <si>
    <t>26.</t>
  </si>
  <si>
    <t>27.</t>
  </si>
  <si>
    <t>28.</t>
  </si>
  <si>
    <t>29.</t>
  </si>
  <si>
    <t>30.</t>
  </si>
  <si>
    <t>31.</t>
  </si>
  <si>
    <t>32.</t>
  </si>
  <si>
    <t>33.</t>
  </si>
  <si>
    <t>34.</t>
  </si>
  <si>
    <t>35.</t>
  </si>
  <si>
    <t>Administrative Chief</t>
  </si>
  <si>
    <t>Chief</t>
  </si>
  <si>
    <t>Fringe Benefits</t>
  </si>
  <si>
    <t>Line No.</t>
  </si>
  <si>
    <t>Phone Ext:</t>
  </si>
  <si>
    <t>Account Number</t>
  </si>
  <si>
    <t>Total Expense</t>
  </si>
  <si>
    <t>Salaries</t>
  </si>
  <si>
    <t>Expense to be Apportioned</t>
  </si>
  <si>
    <t>** See Note Below</t>
  </si>
  <si>
    <t>**</t>
  </si>
  <si>
    <t>Total Hrs</t>
  </si>
  <si>
    <t>Factor</t>
  </si>
  <si>
    <t>Allocation Statistics for Administration and General Expense</t>
  </si>
  <si>
    <t>Accum Expense</t>
  </si>
  <si>
    <t>Fiscal Year Ended:</t>
  </si>
  <si>
    <t>Material variances may result in a rejection of this Cost Report submission.</t>
  </si>
  <si>
    <t xml:space="preserve">I, </t>
  </si>
  <si>
    <t>Date of Signature</t>
  </si>
  <si>
    <t>CHECK FIGURE</t>
  </si>
  <si>
    <t>Square Ft</t>
  </si>
  <si>
    <t>Other - Capital Related Costs</t>
  </si>
  <si>
    <t>Capital Related Allocation Statistics for Direct Service Cost Allocation</t>
  </si>
  <si>
    <t>Salaries/Benefits Allocation Statistics for Direct Service Cost Allocation</t>
  </si>
  <si>
    <t>Please identify the statistical basis for allocation on Schedules 4 and 5.</t>
  </si>
  <si>
    <t>Sch</t>
  </si>
  <si>
    <t>Line</t>
  </si>
  <si>
    <t>Allocation Basis</t>
  </si>
  <si>
    <t>Non-MTS Square Footage</t>
  </si>
  <si>
    <t>Any variation of the allocation statistic must be approved prior to implementation and documentation MUST be readily available for review.</t>
  </si>
  <si>
    <t>Non-MTS Salaries</t>
  </si>
  <si>
    <t>MTS Salaries</t>
  </si>
  <si>
    <t>Total Square Feet to be Apportioned</t>
  </si>
  <si>
    <t xml:space="preserve">
Account Number</t>
  </si>
  <si>
    <t>SCHEDULE 1 - TOTAL EXPENSE</t>
  </si>
  <si>
    <t>SCHEDULE 4 - ALLOCATION OF CAPITAL RELATED AND SALARIES &amp; BENEFITS (CRSB) EXPENSE</t>
  </si>
  <si>
    <t>ABC Fire District</t>
  </si>
  <si>
    <t>Contracted Services - MTS Billing</t>
  </si>
  <si>
    <t xml:space="preserve">Contracted Services - MTS  </t>
  </si>
  <si>
    <t>Please identify all contracting arrangements noted on Schedules 1, 2, and 3.</t>
  </si>
  <si>
    <t>Contract Arrangements</t>
  </si>
  <si>
    <t>Explanation</t>
  </si>
  <si>
    <t xml:space="preserve">Total </t>
  </si>
  <si>
    <t>Total Other Revenue</t>
  </si>
  <si>
    <t>37.</t>
  </si>
  <si>
    <t>38.</t>
  </si>
  <si>
    <t>39.</t>
  </si>
  <si>
    <t>40.</t>
  </si>
  <si>
    <t>36.</t>
  </si>
  <si>
    <t>22.</t>
  </si>
  <si>
    <t>A</t>
  </si>
  <si>
    <t>B</t>
  </si>
  <si>
    <t>C</t>
  </si>
  <si>
    <t>In most cases, when an Indirect Cost Factor is being applied, there should be no Administration &amp; General cost allocated.</t>
  </si>
  <si>
    <t xml:space="preserve">   By:</t>
  </si>
  <si>
    <t>Air</t>
  </si>
  <si>
    <t>Ground</t>
  </si>
  <si>
    <t>Water</t>
  </si>
  <si>
    <t>Total Other Revenue from Medicaid Managed Care Transports</t>
  </si>
  <si>
    <t>Total Transports</t>
  </si>
  <si>
    <t>`</t>
  </si>
  <si>
    <t>Expenses to be Apportioned</t>
  </si>
  <si>
    <t>SCHEDULE 6 - REVENUE / FUNDING SOURCES</t>
  </si>
  <si>
    <t>SCHEDULE 8 - NOTES</t>
  </si>
  <si>
    <t>If an Indirect Cost Factor is being applied on Sch 7 the Administration &amp; General cost allocation will not be applied</t>
  </si>
  <si>
    <t xml:space="preserve">Provide explanation on any general ledger reclassifications or adjustments </t>
  </si>
  <si>
    <t>(B)</t>
  </si>
  <si>
    <t>SCHEDULE 5 - ALLOCATION OF ADMINISTRATIVE &amp; GENERAL</t>
  </si>
  <si>
    <t>MEDICAID FFS REVENUE FROM TRANSPORTS*</t>
  </si>
  <si>
    <t>OTHER REVENUE / FUNDING SOURCES***</t>
  </si>
  <si>
    <t>Provider Name:</t>
  </si>
  <si>
    <t xml:space="preserve">Provider Name: </t>
  </si>
  <si>
    <t>Fiscal Year Ended</t>
  </si>
  <si>
    <t>a. Indirect Cost Factor Based on MTS Services? (please use drop-down box to select Yes or No)</t>
  </si>
  <si>
    <t>Yes</t>
  </si>
  <si>
    <t>No</t>
  </si>
  <si>
    <t>b. If yes, input Indirect Cost Factor</t>
  </si>
  <si>
    <t>c. If yes to (a), this will show the calculated indirect costs.</t>
  </si>
  <si>
    <t>Sum of Col's 1-4</t>
  </si>
  <si>
    <r>
      <t>Allocated Captial Related and Salaries Benefits (</t>
    </r>
    <r>
      <rPr>
        <b/>
        <sz val="10"/>
        <color rgb="FF0070C0"/>
        <rFont val="Arial"/>
        <family val="2"/>
      </rPr>
      <t>From Sch 4</t>
    </r>
    <r>
      <rPr>
        <b/>
        <sz val="10"/>
        <rFont val="Arial"/>
        <family val="2"/>
      </rPr>
      <t>)</t>
    </r>
  </si>
  <si>
    <r>
      <t>Allocated Administrative and General (</t>
    </r>
    <r>
      <rPr>
        <b/>
        <sz val="10"/>
        <color rgb="FF0070C0"/>
        <rFont val="Arial"/>
        <family val="2"/>
      </rPr>
      <t>From Sch 5</t>
    </r>
    <r>
      <rPr>
        <b/>
        <sz val="10"/>
        <rFont val="Arial"/>
        <family val="2"/>
      </rPr>
      <t>)</t>
    </r>
  </si>
  <si>
    <t>Sch 2, Col 1</t>
  </si>
  <si>
    <t>Sch 2, Col 2</t>
  </si>
  <si>
    <t>Sch 2, Col 3</t>
  </si>
  <si>
    <t>Sch 3, Col 1</t>
  </si>
  <si>
    <t>41.</t>
  </si>
  <si>
    <t>42.</t>
  </si>
  <si>
    <t>43.</t>
  </si>
  <si>
    <t>44.</t>
  </si>
  <si>
    <t>Total Medicaid FFS Revenue from Transports (To Sch 7, Line 10)</t>
  </si>
  <si>
    <t>Certification by Officer or Administrator of the Fire Department / Agency / Tribal Organization</t>
  </si>
  <si>
    <t>That I have read the above statement regarding misrepresentation or falsification of information and that I have examined the accompanying cost report and that to the best of my knowledge and belief, it is a true, correct, and complete statement prepared from the books and records of the provider in accordance with the laws and regulations regarding this provision of health care services and that the services identified in this cost report were provided in compliance with such laws and regulations.</t>
  </si>
  <si>
    <t>2. National Provider Identification (NPI) for Ground EMTS:</t>
  </si>
  <si>
    <t>4. National Provider Identification (NPI) for Water EMTS:</t>
  </si>
  <si>
    <t>5. Doing Business As (DBA):</t>
  </si>
  <si>
    <t>6. Facility Business Phone:</t>
  </si>
  <si>
    <t>7. Fire District/ Agency/ Tribal Organization Street Address:</t>
  </si>
  <si>
    <t>8. City:</t>
  </si>
  <si>
    <t>9. Zip Code:</t>
  </si>
  <si>
    <t>10. Mailing Address - Street or P.O. Box  (if different):</t>
  </si>
  <si>
    <t>11. City:</t>
  </si>
  <si>
    <t>12. Zip Code:</t>
  </si>
  <si>
    <t>13. Name of Person Signing and Certifying Report:</t>
  </si>
  <si>
    <t>14. Report Contact Person:</t>
  </si>
  <si>
    <t>15. Phone Number:</t>
  </si>
  <si>
    <t>16. Mailing Address - Street or P. O. Box:</t>
  </si>
  <si>
    <t>17. City:</t>
  </si>
  <si>
    <t>18. State:</t>
  </si>
  <si>
    <t>19. Zip Code:</t>
  </si>
  <si>
    <t>21. Date of Change:</t>
  </si>
  <si>
    <t>22. Reporting Period Began:</t>
  </si>
  <si>
    <t>23. Reporting Period Ended:</t>
  </si>
  <si>
    <t>24. Net Cost of Ground Transports</t>
  </si>
  <si>
    <t>25. Net Cost of Air Transports</t>
  </si>
  <si>
    <t>26. Net Cost of Water Transports</t>
  </si>
  <si>
    <t>GRAND TOTAL (Lines 7, 14, and 43)</t>
  </si>
  <si>
    <t>MTS Ground Square Footage</t>
  </si>
  <si>
    <t>MTS Air Square Footage</t>
  </si>
  <si>
    <t>MTS Water Square Footage</t>
  </si>
  <si>
    <t>Hours Logged for MTS Ground Duty</t>
  </si>
  <si>
    <t>Hours Logged for MTS Air Duty</t>
  </si>
  <si>
    <t>Hours Logged for MTS Water Duty</t>
  </si>
  <si>
    <t>Hours Logged for NON-MTS Duty</t>
  </si>
  <si>
    <t>OTHER MEDICAID  REVENUE FROM TRANSPORTS**</t>
  </si>
  <si>
    <t>Other Medicaid Revenue</t>
  </si>
  <si>
    <t>Other AK Medicaid FFS Revenue (Specify)</t>
  </si>
  <si>
    <t>Direct Cost of MTS Services (Sch 2, Row 64)</t>
  </si>
  <si>
    <t>Grand Total of MTS Expense (Sum Lines 1 thru 4)</t>
  </si>
  <si>
    <t>Average Cost per MTS Service</t>
  </si>
  <si>
    <t>1. Name of Fire Department / Agency / Tribal Organization:</t>
  </si>
  <si>
    <t>3. National Provider Identification (NPI) for Air EMTS:</t>
  </si>
  <si>
    <t>Sum Col 1-3</t>
  </si>
  <si>
    <t>Total Direct and Allocated Costs (Lines 64 &amp; 65)</t>
  </si>
  <si>
    <t>Total Expense (Line 66 &amp; 67)</t>
  </si>
  <si>
    <t>Total Direct Costs (Lines 31 &amp; 63)</t>
  </si>
  <si>
    <t>Total Administrative &amp; General (Lines 32 thru 62)</t>
  </si>
  <si>
    <t>Total Capital Related, Salaries, and Fringe Benefits (Lines 11 &amp; 30)</t>
  </si>
  <si>
    <t>Total Salaries &amp; Fringe Benefits (Lines 20 &amp; 29)</t>
  </si>
  <si>
    <t>Subtotal Fringe Benefits (Lines 21 thru 28)</t>
  </si>
  <si>
    <t>Subtotal Salaries (Lines 12 thru 19)</t>
  </si>
  <si>
    <t>Total Capital Related (Lines 1 thru 10)</t>
  </si>
  <si>
    <t>AK Medicaid Title XIX Fee for Service (FFS) Revenue</t>
  </si>
  <si>
    <t>AK Medicaid Title XXI Fee for Service (FFS) Revenue</t>
  </si>
  <si>
    <t>AK Medicaid Medicaid Expansion Fee for Service (FFS) Revenue</t>
  </si>
  <si>
    <t>Emergency Ground</t>
  </si>
  <si>
    <t xml:space="preserve">Emergency Air </t>
  </si>
  <si>
    <t>Emergency Water</t>
  </si>
  <si>
    <t>MTS Expense - Ground</t>
  </si>
  <si>
    <t>MTS Expense - Air</t>
  </si>
  <si>
    <t>MTS Expense - Water</t>
  </si>
  <si>
    <t>NON-MTS Expense</t>
  </si>
  <si>
    <t>MTS Expense</t>
  </si>
  <si>
    <t>Total MTS Expense</t>
  </si>
  <si>
    <t>Total MTS Direct Service (Lines 31 &amp; 63)</t>
  </si>
  <si>
    <t>SCHEDULE 3 - NON-MTS EXPENSE</t>
  </si>
  <si>
    <t>Total Non-MTS Direct Service (Lines 31 + 63)</t>
  </si>
  <si>
    <t>MTS Allocation</t>
  </si>
  <si>
    <t>NON- MTS Allocation</t>
  </si>
  <si>
    <t>NON-MTS Allocation</t>
  </si>
  <si>
    <t>Accum. Direct &amp; CRSB Allocated Cost of MTS Ground Services (from Sch 2, Col 1, Row 66)</t>
  </si>
  <si>
    <t>Accum. Direct &amp; CRSB Allocated Cost of MTS Air Services (from Sch 2, Col 2, Row 66)</t>
  </si>
  <si>
    <t>Accum. Direct &amp; CRSB Allocated Cost of MTS Water Services (from Sch 2, Col 3, Row 66)</t>
  </si>
  <si>
    <t>Accumul. Direct &amp; CRSB Allocated Cost of Non-MTS Services (from Sch 3, Col 3, Row 66)</t>
  </si>
  <si>
    <t>Capital Related and Salaries &amp; Benefits (Sch 2, Row 65)</t>
  </si>
  <si>
    <r>
      <t>Administration &amp; Gen</t>
    </r>
    <r>
      <rPr>
        <sz val="12"/>
        <rFont val="Arial"/>
        <family val="2"/>
      </rPr>
      <t>eral Allocation (Sch 2, Row 67)</t>
    </r>
  </si>
  <si>
    <t>E-mail the signed PDF electronic version of the completed cost report to:</t>
  </si>
  <si>
    <t>Medicaid Fee for Service (FFS) Revenue</t>
  </si>
  <si>
    <t xml:space="preserve">Fiscal Year Ended: Number of MTS Transports </t>
  </si>
  <si>
    <t>a. Medicaid-Fee-for-Service Transports</t>
  </si>
  <si>
    <t>7</t>
  </si>
  <si>
    <t>8</t>
  </si>
  <si>
    <t>10</t>
  </si>
  <si>
    <r>
      <t xml:space="preserve">Estimated FFS Interim EMTS Settlement </t>
    </r>
    <r>
      <rPr>
        <sz val="12"/>
        <color indexed="10"/>
        <rFont val="Arial"/>
        <family val="2"/>
      </rPr>
      <t>(B)</t>
    </r>
  </si>
  <si>
    <t>Net Cost of Medicaid FFS MTS Transports (Line 9 + Line 10)</t>
  </si>
  <si>
    <r>
      <t>Federal Medical Assistance Percentage (FMAP) (</t>
    </r>
    <r>
      <rPr>
        <sz val="12"/>
        <color rgb="FFFF0000"/>
        <rFont val="Arial"/>
        <family val="2"/>
      </rPr>
      <t>D</t>
    </r>
    <r>
      <rPr>
        <sz val="12"/>
        <color theme="1"/>
        <rFont val="Arial"/>
        <family val="2"/>
      </rPr>
      <t>)</t>
    </r>
  </si>
  <si>
    <r>
      <t xml:space="preserve">Indirect Cost Factor Percentage </t>
    </r>
    <r>
      <rPr>
        <sz val="12"/>
        <color indexed="10"/>
        <rFont val="Arial"/>
        <family val="2"/>
      </rPr>
      <t>(A)</t>
    </r>
  </si>
  <si>
    <t>(C)</t>
  </si>
  <si>
    <t>(D)</t>
  </si>
  <si>
    <t>The Federal Medical Assistance Percentage (FMAP) for the interim payments will be the Title XIX FMAP. For the final settlement, each transport will be matched to its specific FMAP (Title XIX, Title XXI, Affordable Care Act Medicaid Expansion, Indian Health Services including tribal refinancing).</t>
  </si>
  <si>
    <t>SCHEDULE 7 - ESTIMATED  INTERIM SETTLEMENT CALCULATION</t>
  </si>
  <si>
    <t>Less: Total Medicaid FFS Revenue from MTS Transports  (Sch 6, Line 1)</t>
  </si>
  <si>
    <t>(E)</t>
  </si>
  <si>
    <t>Final settlement will be calculated within 3 years of the submission of this cost report. The final settlement will utilize Schedule 10, which is department generated.</t>
  </si>
  <si>
    <r>
      <t>Est. Interim Federal Supplemental Payment (Line 13 X Line 14)</t>
    </r>
    <r>
      <rPr>
        <b/>
        <sz val="12"/>
        <color rgb="FFFF0000"/>
        <rFont val="Arial"/>
        <family val="2"/>
      </rPr>
      <t xml:space="preserve"> (E)</t>
    </r>
  </si>
  <si>
    <t>SCHEDULE 9 - INTERNAL Interim Settlement</t>
  </si>
  <si>
    <t>THIS SCHEDULE IS COMPLETED BY THE DEPARTMENT OF HEALTH AND SOCIAL SERVICES.</t>
  </si>
  <si>
    <t>This schedule will be used to calculate the interim settlement. The Department will utilize the average cost per transport from the provider, and the fields below that are populated with data from the Medicaid Management Information System (MMIS) to calculate the interim payment.</t>
  </si>
  <si>
    <t>SCHEDULE 10 - INTERNAL Final Settlement</t>
  </si>
  <si>
    <r>
      <t>Est. Percentage of Medicaid MTS Transports that are Emergency Medical Transports (</t>
    </r>
    <r>
      <rPr>
        <sz val="12"/>
        <color rgb="FFFF0000"/>
        <rFont val="Arial"/>
        <family val="2"/>
      </rPr>
      <t>C</t>
    </r>
    <r>
      <rPr>
        <sz val="12"/>
        <color theme="1"/>
        <rFont val="Arial"/>
        <family val="2"/>
      </rPr>
      <t>)</t>
    </r>
  </si>
  <si>
    <t>Step 1:</t>
  </si>
  <si>
    <t>Report the average cost per MTS Transports from Schedule 7 of the AK SEMT Cost Report for ground, air, and water.</t>
  </si>
  <si>
    <t>Service</t>
  </si>
  <si>
    <t>Average Cost per MTS Transport</t>
  </si>
  <si>
    <t>Ground average cost per MTS transport</t>
  </si>
  <si>
    <t>Air average cost per MTS transport</t>
  </si>
  <si>
    <t>Water average cost per MTS transport</t>
  </si>
  <si>
    <t>Step 2</t>
  </si>
  <si>
    <t>Run a claims pull from the Medicaid Management Information System (MMIS) for the time period that matches the provider's cost report.  Categorize the units of service into emergency medical transports and nonemergency medical transports as well as by each Medicaid category that has a different Federal Medical Assistance Percentage (FMAP) such as Title XIX, Title XXI, Medicaid Expansion, and Medicaid Indian Health Services including services that have been tribally refinanced for non Indian Health Service providers in accordance with the State Health Official letter #16-002. Do not include any units of service related to miles, only units of services related to trips.</t>
  </si>
  <si>
    <t>MEDICAID FFS UNITS OF SERVICE FROM TRANSPORTS (do not include miles)</t>
  </si>
  <si>
    <t>Settled</t>
  </si>
  <si>
    <t>NOT settled</t>
  </si>
  <si>
    <t>Non-Emergency Ground</t>
  </si>
  <si>
    <t>AK Medicaid Title XIX FFS Units of Service (UOS)</t>
  </si>
  <si>
    <t>AK Medicaid Title XXI FFS UOS</t>
  </si>
  <si>
    <t>AK Medicaid Medicaid Expansion FFS UOS</t>
  </si>
  <si>
    <t>Total Medicaid FFS MTS Ground Units of Service</t>
  </si>
  <si>
    <t>Non-Emergency Air</t>
  </si>
  <si>
    <t>AK Medicaid Title XIX FFS UOS</t>
  </si>
  <si>
    <t>Total Medicaid FFS MTS Air Units of Service</t>
  </si>
  <si>
    <t>Non-Emergency Water</t>
  </si>
  <si>
    <t>Total Medicaid FFS MTS Water Units of Service</t>
  </si>
  <si>
    <t>Step 3:</t>
  </si>
  <si>
    <t>Calculate the aggregate cost for transfers using the average cost per transfer in Step 1 multiplied by the units of service (non mileage) from Step 2.</t>
  </si>
  <si>
    <t>MEDICAID AGGREGATE COST FOR TRANSPORT</t>
  </si>
  <si>
    <t>AK Medicaid Title XIX</t>
  </si>
  <si>
    <t>AK Medicaid Title XXI</t>
  </si>
  <si>
    <t>AK Medicaid Medicaid Expansion</t>
  </si>
  <si>
    <t>Total Medicaid FFS MTS Ground Aggregate Cost for Transports</t>
  </si>
  <si>
    <t>Total Medicaid FFS MTS Air Aggregate Cost for Transports</t>
  </si>
  <si>
    <t>Total Medicaid FFS MTS Water Aggregate Cost for Transports</t>
  </si>
  <si>
    <t>Step 4:</t>
  </si>
  <si>
    <t>Use the claims pull from Step 2. Categorize the revenue into emergency medical transports and nonemergency medical transports as well as by each Medicaid category that has a different Federal Medical Assistance Percentage (FMAP) such as Title XIX, Title XXI, Medicaid Expansion, and Medicaid Indian Health Services including services that have been tribally refinanced for non Indian Health Service providers in accordance with the State Health Official letter #16-002.</t>
  </si>
  <si>
    <t>MEDICAID FFS REVENUE FROM TRANSPORTS</t>
  </si>
  <si>
    <t>AK Medicaid Title XXI FFS Revenue</t>
  </si>
  <si>
    <t>AK Medicaid Medicaid Expansion FFS Revenue</t>
  </si>
  <si>
    <t>Total Medicaid FFS MTS Ground Revenue</t>
  </si>
  <si>
    <t>AK Medicaid Title XIX FFS Revenue</t>
  </si>
  <si>
    <t>Total Medicaid FFS MTS Air Revenue</t>
  </si>
  <si>
    <t>Total Medicaid FFS MTS Water Revenue</t>
  </si>
  <si>
    <t>Step 5:</t>
  </si>
  <si>
    <t>Use the claims pull from Step 2. Categorize the Medicaid service Third Party Liability payments into emergency medical transports and nonemergency medical transports as well as by each Medicaid category that has a different Federal Medical Assistance Percentage (FMAP) such as Title XIX, Title XXI, Medicaid Expansion, and Medicaid Indian Health Services including services that have been tribally refinanced for non Indian Health Service providers in accordance with the State Health Official letter #16-002.</t>
  </si>
  <si>
    <t>MEDICAID FFS THIRD PARTY LIABILITY (TPL) FROM TRANSPORTS</t>
  </si>
  <si>
    <t>AK Medicaid Title XIX FFS Third Party Liability (TPL) Revenue</t>
  </si>
  <si>
    <t>AK Medicaid Title XXI FFS TPL Revenue</t>
  </si>
  <si>
    <t>AK Medicaid Medicaid Expansion FFS TPL Revenue</t>
  </si>
  <si>
    <t>Total Medicaid FFS MTS Ground Third Party Liability Revenue</t>
  </si>
  <si>
    <t>MEDICAID FFS THIRD PARTY LIABILITY FROM TRANSPORTS</t>
  </si>
  <si>
    <t>AK Medicaid Title XIX FFS TPL Revenue</t>
  </si>
  <si>
    <t>Total Medicaid FFS MTS Air Third Party Liability Revenue</t>
  </si>
  <si>
    <t>Total Medicaid FFS MTS Water Third Party Liability Revenue</t>
  </si>
  <si>
    <t>Step 6:</t>
  </si>
  <si>
    <t>Calculate the total Medicaid costs that have not been paid via any other method by taking the cost for transports from Step 3 and subtracting the FFS Revenue from Step 4 and subtracting the Third Party Liability Payments from Step 5. This only needs to occur for the Emergency services as non-emergency services are not settled as part of the SEMT program.</t>
  </si>
  <si>
    <t>MEDICAID FFS TOTAL MEDICAID COSTS TO BE SETTLED</t>
  </si>
  <si>
    <t>AK Medicaid Title XIX Total Medicaid costs to be settled</t>
  </si>
  <si>
    <t>AK Medicaid Title XXI Total Medicaid costs to be settled</t>
  </si>
  <si>
    <t>AK Medicaid Medicaid Expansion Total Medicaid costs to be settled</t>
  </si>
  <si>
    <t>Total Medicaid FFS MTS Ground Interim Payments</t>
  </si>
  <si>
    <t>Total Medicaid FFS MTS Air Interim Payments</t>
  </si>
  <si>
    <t>Total Medicaid FFS MTS Water Interim Payments</t>
  </si>
  <si>
    <t>Step 7:</t>
  </si>
  <si>
    <t>All interim payments will utilize the Title XIX FMAP.</t>
  </si>
  <si>
    <t>FMAP Description</t>
  </si>
  <si>
    <t xml:space="preserve">FMAP </t>
  </si>
  <si>
    <t>Step 8:</t>
  </si>
  <si>
    <t>Calculate the Federal Medicaid costs for interim payment for emergency transportation services  by multipling the Total Medicaid costs to be settled for emergency transportation services from Step 6 by the FMAP from Step 7.</t>
  </si>
  <si>
    <t>FEDERAL MEDICAID COSTS INTERIM SETTLEMENT - GROUND</t>
  </si>
  <si>
    <t>Federal Ground Emergency MTS Interim Settlement</t>
  </si>
  <si>
    <t>FEDERAL MEDICAID COSTS INTERIM SETTLEMENT - AIR</t>
  </si>
  <si>
    <t>Emergency Air</t>
  </si>
  <si>
    <t>Federal Air Emergency MTS Interim Settlement</t>
  </si>
  <si>
    <t>TOTAL FEDERAL MEDICAID COSTS INTERIM SETTLEMENT - WATER</t>
  </si>
  <si>
    <t>Federal Water Emergency MTS Interim Settlement</t>
  </si>
  <si>
    <t>4</t>
  </si>
  <si>
    <t>5</t>
  </si>
  <si>
    <t>6</t>
  </si>
  <si>
    <t>9</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</si>
  <si>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</si>
  <si>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</si>
  <si>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</si>
  <si>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</si>
  <si>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</si>
  <si>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</si>
  <si>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</si>
  <si>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</si>
  <si>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</si>
  <si>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</si>
  <si>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</si>
  <si>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</si>
  <si>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</si>
  <si>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</si>
  <si>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</si>
  <si>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</si>
  <si>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</si>
  <si>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</si>
  <si>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</si>
  <si>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</si>
  <si>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</si>
  <si>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</si>
  <si>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</si>
  <si>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</si>
  <si>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</si>
  <si>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</si>
  <si>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</si>
  <si>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</si>
  <si>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</si>
  <si>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</si>
  <si>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</si>
  <si>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</si>
  <si>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</si>
  <si>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</si>
  <si>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</si>
  <si>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</si>
  <si>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</si>
  <si>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</si>
  <si>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</si>
  <si>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</si>
  <si>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</si>
  <si>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</si>
  <si>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</si>
  <si>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</si>
  <si>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</si>
  <si>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</si>
  <si>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</si>
  <si>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</si>
  <si>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</si>
  <si>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</si>
  <si>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</si>
  <si>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</si>
  <si>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</si>
  <si>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</si>
  <si>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</si>
  <si>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</si>
  <si>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</si>
  <si>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</si>
  <si>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</si>
  <si>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</si>
  <si>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</si>
  <si>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</si>
  <si>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</si>
  <si>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</si>
  <si>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</si>
  <si>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</si>
  <si>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</si>
  <si>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</si>
  <si>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</si>
  <si>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</si>
  <si>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</si>
  <si>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</si>
  <si>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</si>
  <si>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</si>
  <si>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</si>
  <si>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</si>
  <si>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</si>
  <si>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</si>
  <si>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</si>
  <si>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</si>
  <si>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</si>
  <si>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</si>
  <si>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</si>
  <si>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</si>
  <si>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</si>
  <si>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</si>
  <si>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</si>
  <si>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</si>
  <si>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</si>
  <si>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</si>
  <si>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</si>
  <si>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</si>
  <si>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</si>
  <si>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</si>
  <si>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</si>
  <si>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</si>
  <si>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This schedule will be used to calculate the final settlement. The Department will utilize the audited average cost per transport from the provider, and the fields below that are populated with data from the Medicaid Management Information System (MMIS) to calculate the final payment within 3 years of the submission of the cost report.</t>
  </si>
  <si>
    <t>List any interim payments made for the SEMT program. The interim payments only apply to emergency services and not to non-emergenecy.</t>
  </si>
  <si>
    <t>MEDICAID FFS INTERIM PAYMENTS</t>
  </si>
  <si>
    <t>AK Medicaid Title XIX Interim Payments</t>
  </si>
  <si>
    <t>AK Medicaid Title XXI Interim Payments</t>
  </si>
  <si>
    <t>AK Medicaid Medicaid Expansion Interim Payments</t>
  </si>
  <si>
    <t>Calculate the total Medicaid costs that have not been paid via any other method by taking the cost for transports from Step 3 and subtracting the FFS Revenue from Step 4, subtracting the Third Party Liability Payments from Step 5, and subtracking the Interim Payments from Step 6. This only needs to occur for the Emergency services as non-emergency services are not settled as part of the SEMT program.</t>
  </si>
  <si>
    <t>List the applicable FMAPs.</t>
  </si>
  <si>
    <t>Step 9:</t>
  </si>
  <si>
    <t>Calculate the Federal Medicaid costs to be settled for emergency transportation services  by multipling the Total Medicaid costs to be settled for emergency transportation services from Step 7 by the FMAP from Step 8.</t>
  </si>
  <si>
    <t>TOTAL FEDERAL MEDICAID COSTS SETTLED - GROUND</t>
  </si>
  <si>
    <t>Federal Ground Emergency MTS Final Settlement</t>
  </si>
  <si>
    <t>TOTAL FEDERAL MEDICAID COSTS SETTLED - AIR</t>
  </si>
  <si>
    <t>Federal Air Emergency MTS Final Settlement</t>
  </si>
  <si>
    <t>TOTAL FEDERAL MEDICAID COSTS SETTLED - WATER</t>
  </si>
  <si>
    <t>Federal Water Emergency MTS Final Settlement</t>
  </si>
  <si>
    <t>107</t>
  </si>
  <si>
    <t>108</t>
  </si>
  <si>
    <t>109</t>
  </si>
  <si>
    <t>110</t>
  </si>
  <si>
    <t>111</t>
  </si>
  <si>
    <t>112</t>
  </si>
  <si>
    <t>113</t>
  </si>
  <si>
    <t>114</t>
  </si>
  <si>
    <t>115</t>
  </si>
  <si>
    <t>116</t>
  </si>
  <si>
    <t>117</t>
  </si>
  <si>
    <t>118</t>
  </si>
  <si>
    <t>119</t>
  </si>
  <si>
    <t>120</t>
  </si>
  <si>
    <t>121</t>
  </si>
  <si>
    <t>122</t>
  </si>
  <si>
    <t>123</t>
  </si>
  <si>
    <t>124</t>
  </si>
  <si>
    <t xml:space="preserve">NON-MTS </t>
  </si>
  <si>
    <t>Ground MTS</t>
  </si>
  <si>
    <t>Air MTS</t>
  </si>
  <si>
    <t>Water MTS</t>
  </si>
  <si>
    <t>That I am the responsible person of this provider and that I am duly authorized to sign this certification for Schedules 1-8.</t>
  </si>
  <si>
    <t>That I acknowledge that the cost report (Schedules 1-8) and all supporting documentation are subject to review and audit by the Alaska Department of Health and Social Services.</t>
  </si>
  <si>
    <t>AK Medicaid Indian Health Services (I.H.S.) Medicaid FFS UOS and I.H.S. Medicaid Expansion, including tribal refinancing</t>
  </si>
  <si>
    <t>AK Medicaid Indian Health Services (I.H.S.) Medicaid and I.H.S. Medicaid Expansion, including tribal refinancing</t>
  </si>
  <si>
    <t>AK Medicaid Indian Health Services (I.H.S.) Medicaid and I.H.S. Medicaid Expansion FFS Revenue, including tribal refinancing</t>
  </si>
  <si>
    <t>AK Medicaid Indian Health Services Medicaid (I.H.S.) and I.H.S. Medicaid Expansion FFS TPL Revenue, including tribal refinancing</t>
  </si>
  <si>
    <t>AK Medicaid Indian Health Services (I.H.S.) Medicaid and I.H.S. Medicaid Expansion Total Medicaid costs to be settled, including tribal refinancing</t>
  </si>
  <si>
    <t>AK Medicaid Indian Health Services (I.H.S.) and I.H.S. Medicaid Expansion, including tribal refinancing</t>
  </si>
  <si>
    <t>AK Medicaid Indian Health Services (I.H.S.) Medicaid and I.H.S. Medicaid Expansion Interim Payments, including tribal refinancing</t>
  </si>
  <si>
    <t>AK Medicaid Indian Health Services (I.H.S.) and I.H.S. Medicaid Expansion including tribal refinancing</t>
  </si>
  <si>
    <t>Average Cost per MTS Transports  (Line 5 / Line 7)</t>
  </si>
  <si>
    <t>Total Cost of Medicaid FFS MTS Transports (Line 6a X Line 8)</t>
  </si>
  <si>
    <t xml:space="preserve">AK MEDICAID SEMT COST REPORT </t>
  </si>
  <si>
    <t>Total Reported Expenses  From Sch 1, Col 5, Row 68)</t>
  </si>
  <si>
    <t>Total Reported Expenses (Sch 2, Col 4, Row 68 + Sch 3, Col 1, Row 68)</t>
  </si>
  <si>
    <t>SCHEDULE 2 - MEDICAL TRANSPORTATION SERVICES (MTS) EXPENSE</t>
  </si>
  <si>
    <t>Total Accumulated Direct Cost of MTS and NON-MTS Services</t>
  </si>
  <si>
    <t>b. All other MTS Transports</t>
  </si>
  <si>
    <t>20. Previous Name of Fire Department/ Agency/ Tribal Organization if Changed Since Previous Report:</t>
  </si>
  <si>
    <t>That the expenditures claimed have not previously been, nor will be, claims at any other time to receive Federal Funds under Medicaid or any other program and were certified in accordance with OMB Circular A-97 and Medicare Provider Reimbursement Manual Pub 15-1.</t>
  </si>
  <si>
    <t>Misrepresentation or falsification of any information contained in this cost report may be punishable by criminal, civil, and administrative action, fine, and/or imprisonment under federal law. Furthermore, if services identified in this report where provided or procured through the payment directly or indirectly of a kickback or where otherwise illegal, criminal, civil, and administrative action, fines and/or imprisonment may result.</t>
  </si>
  <si>
    <t>certify under penalty of perjury as follows that:</t>
  </si>
  <si>
    <t>Name of Fire Department/Agency</t>
  </si>
  <si>
    <t>Net Cost of Medicaid Emergency MTS FFS Transports (Line 11 x Line 12)</t>
  </si>
  <si>
    <t>Estimated FFS Interim EMTS Settlement. Amount may be adjusted based on percentage of net federal participation, percentage of Medicaid transports that are emergency Medical transports and additional State adjustments. Schedule 9 - which is completed by the Department will be utilized to calculate the interim payment. The amount of the estimated Interim EMTS Settlement may vary from interim settlement and the final settlement.</t>
  </si>
  <si>
    <t>An estimate of what percent of total medical transports are determined to be emergency medical transports. Settlement is only for emergency medical transports and does not include non-emergency medical transports.</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</si>
</sst>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lt;=9999999]###\-####;\(###\)\ ###\-####"/>
    <numFmt numFmtId="165" formatCode="00000"/>
    <numFmt numFmtId="166" formatCode="0_);\(0\)"/>
    <numFmt numFmtId="167" formatCode="m/d/yy;@"/>
    <numFmt numFmtId="168" formatCode="_(&quot;$&quot;* #,##0_);_(&quot;$&quot;* \(#,##0\);_(&quot;$&quot;* &quot;-&quot;??_);_(@_)"/>
    <numFmt numFmtId="169" formatCode="[$-409]mmmm\ d\,\ yyyy;@"/>
    <numFmt numFmtId="170" formatCode="0.0%"/>
    <numFmt numFmtId="171" formatCode="&quot;$&quot;#,##0.00"/>
    <numFmt numFmtId="172" formatCode="_(* #,##0_);_(* \(#,##0\);_(* &quot;-&quot;??_);_(@_)"/>
  </numFmts>
  <fonts count="42" x14ac:knownFonts="1">
    <font>
      <sz val="12"/>
      <color theme="1"/>
      <name val="Arial"/>
      <family val="2"/>
    </font>
    <font>
      <sz val="10"/>
      <name val="Arial"/>
      <family val="2"/>
    </font>
    <font>
      <b/>
      <sz val="10"/>
      <name val="Arial"/>
      <family val="2"/>
    </font>
    <font>
      <sz val="8"/>
      <name val="Arial"/>
      <family val="2"/>
    </font>
    <font>
      <b/>
      <sz val="8"/>
      <name val="Arial"/>
      <family val="2"/>
    </font>
    <font>
      <sz val="10"/>
      <name val="MS Sans Serif"/>
      <family val="2"/>
    </font>
    <font>
      <sz val="12"/>
      <color indexed="8"/>
      <name val="Arial"/>
      <family val="2"/>
    </font>
    <font>
      <sz val="8"/>
      <color indexed="8"/>
      <name val="Arial"/>
      <family val="2"/>
    </font>
    <font>
      <sz val="10"/>
      <color indexed="8"/>
      <name val="Arial"/>
      <family val="2"/>
    </font>
    <font>
      <b/>
      <sz val="9"/>
      <name val="Arial"/>
      <family val="2"/>
    </font>
    <font>
      <b/>
      <i/>
      <sz val="8"/>
      <name val="Arial"/>
      <family val="2"/>
    </font>
    <font>
      <b/>
      <i/>
      <u val="doubleAccounting"/>
      <sz val="8"/>
      <name val="Arial"/>
      <family val="2"/>
    </font>
    <font>
      <sz val="12"/>
      <color indexed="10"/>
      <name val="Arial"/>
      <family val="2"/>
    </font>
    <font>
      <b/>
      <sz val="12"/>
      <name val="Arial"/>
      <family val="2"/>
    </font>
    <font>
      <sz val="9"/>
      <name val="Arial"/>
      <family val="2"/>
    </font>
    <font>
      <b/>
      <i/>
      <sz val="10"/>
      <name val="Arial"/>
      <family val="2"/>
    </font>
    <font>
      <i/>
      <sz val="10"/>
      <name val="Arial"/>
      <family val="2"/>
    </font>
    <font>
      <sz val="12"/>
      <name val="Arial"/>
      <family val="2"/>
    </font>
    <font>
      <b/>
      <i/>
      <sz val="12"/>
      <name val="Arial"/>
      <family val="2"/>
    </font>
    <font>
      <b/>
      <u val="doubleAccounting"/>
      <sz val="12"/>
      <name val="Arial"/>
      <family val="2"/>
    </font>
    <font>
      <i/>
      <sz val="12"/>
      <name val="Arial"/>
      <family val="2"/>
    </font>
    <font>
      <b/>
      <i/>
      <u val="doubleAccounting"/>
      <sz val="12"/>
      <name val="Arial"/>
      <family val="2"/>
    </font>
    <font>
      <b/>
      <sz val="10"/>
      <color indexed="8"/>
      <name val="Arial"/>
      <family val="2"/>
    </font>
    <font>
      <b/>
      <u val="singleAccounting"/>
      <sz val="10"/>
      <name val="Arial"/>
      <family val="2"/>
    </font>
    <font>
      <sz val="12"/>
      <color theme="1"/>
      <name val="Arial"/>
      <family val="2"/>
    </font>
    <font>
      <b/>
      <sz val="12"/>
      <color theme="1"/>
      <name val="Arial"/>
      <family val="2"/>
    </font>
    <font>
      <sz val="12"/>
      <color rgb="FFFF0000"/>
      <name val="Arial"/>
      <family val="2"/>
    </font>
    <font>
      <b/>
      <sz val="8"/>
      <color rgb="FF0070C0"/>
      <name val="Arial"/>
      <family val="2"/>
    </font>
    <font>
      <b/>
      <sz val="10"/>
      <color rgb="FFFF0000"/>
      <name val="Arial"/>
      <family val="2"/>
    </font>
    <font>
      <b/>
      <sz val="10"/>
      <color theme="1"/>
      <name val="Arial"/>
      <family val="2"/>
    </font>
    <font>
      <sz val="10"/>
      <color theme="1"/>
      <name val="Arial"/>
      <family val="2"/>
    </font>
    <font>
      <b/>
      <sz val="10"/>
      <color rgb="FF0070C0"/>
      <name val="Arial"/>
      <family val="2"/>
    </font>
    <font>
      <b/>
      <sz val="8"/>
      <color theme="1"/>
      <name val="Arial"/>
      <family val="2"/>
    </font>
    <font>
      <sz val="10.5"/>
      <color theme="1"/>
      <name val="Arial"/>
      <family val="2"/>
    </font>
    <font>
      <sz val="12"/>
      <color theme="0"/>
      <name val="Arial"/>
      <family val="2"/>
    </font>
    <font>
      <b/>
      <sz val="12"/>
      <color rgb="FFFF0000"/>
      <name val="Arial"/>
      <family val="2"/>
    </font>
    <font>
      <sz val="11"/>
      <color theme="1"/>
      <name val="Arial"/>
      <family val="2"/>
    </font>
    <font>
      <b/>
      <sz val="11"/>
      <color theme="1"/>
      <name val="Arial"/>
      <family val="2"/>
    </font>
    <font>
      <sz val="11"/>
      <name val="Arial"/>
      <family val="2"/>
    </font>
    <font>
      <b/>
      <sz val="11"/>
      <name val="Arial"/>
      <family val="2"/>
    </font>
    <font>
      <b/>
      <u/>
      <sz val="11"/>
      <color rgb="FFFF0000"/>
      <name val="Arial"/>
      <family val="2"/>
    </font>
    <font>
      <b/>
      <u/>
      <sz val="11"/>
      <color theme="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9" tint="0.59999389629810485"/>
        <bgColor indexed="64"/>
      </patternFill>
    </fill>
  </fills>
  <borders count="76">
    <border>
      <left/>
      <right/>
      <top/>
      <bottom/>
      <diagonal/>
    </border>
    <border>
      <left/>
      <right/>
      <top style="medium">
        <color indexed="64"/>
      </top>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bottom/>
      <diagonal/>
    </border>
    <border>
      <left/>
      <right/>
      <top style="thin">
        <color indexed="64"/>
      </top>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hair">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hair">
        <color indexed="64"/>
      </right>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right style="thin">
        <color indexed="64"/>
      </right>
      <top/>
      <bottom style="medium">
        <color indexed="64"/>
      </bottom>
      <diagonal/>
    </border>
    <border>
      <left/>
      <right style="thin">
        <color indexed="64"/>
      </right>
      <top/>
      <bottom style="thin">
        <color indexed="64"/>
      </bottom>
      <diagonal/>
    </border>
  </borders>
  <cellStyleXfs count="9">
    <xf numFmtId="0" fontId="0" fillId="0" borderId="0"/>
    <xf numFmtId="43" fontId="1"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0" fontId="1" fillId="0" borderId="0" applyProtection="0"/>
    <xf numFmtId="0" fontId="1" fillId="0" borderId="0"/>
    <xf numFmtId="0" fontId="5" fillId="0" borderId="0"/>
    <xf numFmtId="9" fontId="24" fillId="0" borderId="0" applyFont="0" applyFill="0" applyBorder="0" applyAlignment="0" applyProtection="0"/>
    <xf numFmtId="43" fontId="24" fillId="0" borderId="0" applyFont="0" applyFill="0" applyBorder="0" applyAlignment="0" applyProtection="0"/>
  </cellStyleXfs>
  <cellXfs count="850">
    <xf numFmtId="0" fontId="0" fillId="0" borderId="0" xfId="0"/>
    <xf numFmtId="0" fontId="7" fillId="0" borderId="0" xfId="0" applyFont="1"/>
    <xf numFmtId="42" fontId="7" fillId="0" borderId="0" xfId="0" applyNumberFormat="1" applyFont="1"/>
    <xf numFmtId="0" fontId="8" fillId="0" borderId="0" xfId="0" applyFont="1" applyAlignment="1">
      <alignment vertical="center" wrapText="1"/>
    </xf>
    <xf numFmtId="0" fontId="3" fillId="0" borderId="0" xfId="0" applyFont="1" applyBorder="1" applyAlignment="1">
      <alignment horizontal="left" vertical="center"/>
    </xf>
    <xf numFmtId="0" fontId="3" fillId="0" borderId="0" xfId="4" applyFont="1" applyFill="1" applyAlignment="1">
      <alignment vertical="center"/>
    </xf>
    <xf numFmtId="0" fontId="3" fillId="0" borderId="0" xfId="4" applyFont="1" applyFill="1" applyBorder="1" applyAlignment="1">
      <alignment vertical="center"/>
    </xf>
    <xf numFmtId="0" fontId="1" fillId="0" borderId="0" xfId="6" applyFont="1" applyAlignment="1">
      <alignment vertical="center"/>
    </xf>
    <xf numFmtId="0" fontId="4" fillId="0" borderId="0" xfId="6" applyFont="1" applyAlignment="1">
      <alignment vertical="center"/>
    </xf>
    <xf numFmtId="0" fontId="4" fillId="0" borderId="0" xfId="6" applyFont="1" applyAlignment="1">
      <alignment horizontal="centerContinuous" vertical="center"/>
    </xf>
    <xf numFmtId="0" fontId="3" fillId="0" borderId="0" xfId="6" applyFont="1" applyAlignment="1">
      <alignment vertical="center"/>
    </xf>
    <xf numFmtId="0" fontId="3" fillId="0" borderId="0" xfId="6" applyFont="1" applyBorder="1" applyAlignment="1">
      <alignment vertical="center"/>
    </xf>
    <xf numFmtId="0" fontId="4" fillId="0" borderId="0" xfId="6" applyFont="1" applyAlignment="1">
      <alignment horizontal="center" vertical="center"/>
    </xf>
    <xf numFmtId="0" fontId="3" fillId="0" borderId="0" xfId="6" applyFont="1" applyAlignment="1">
      <alignment horizontal="center" vertical="center"/>
    </xf>
    <xf numFmtId="0" fontId="3" fillId="0" borderId="0" xfId="6" applyFont="1" applyAlignment="1">
      <alignment horizontal="centerContinuous" vertical="center"/>
    </xf>
    <xf numFmtId="41" fontId="4" fillId="0" borderId="0" xfId="6" applyNumberFormat="1" applyFont="1" applyBorder="1" applyAlignment="1">
      <alignment horizontal="center" vertical="center"/>
    </xf>
    <xf numFmtId="41" fontId="4" fillId="0" borderId="0" xfId="6" applyNumberFormat="1" applyFont="1" applyAlignment="1">
      <alignment horizontal="centerContinuous" vertical="center"/>
    </xf>
    <xf numFmtId="41" fontId="3" fillId="0" borderId="0" xfId="6" applyNumberFormat="1" applyFont="1" applyAlignment="1">
      <alignment vertical="center"/>
    </xf>
    <xf numFmtId="41" fontId="3" fillId="0" borderId="0" xfId="6" applyNumberFormat="1" applyFont="1" applyBorder="1" applyAlignment="1">
      <alignment vertical="center"/>
    </xf>
    <xf numFmtId="41" fontId="3" fillId="0" borderId="0" xfId="6" applyNumberFormat="1" applyFont="1" applyBorder="1" applyAlignment="1">
      <alignment horizontal="left" vertical="center"/>
    </xf>
    <xf numFmtId="41" fontId="3" fillId="0" borderId="0" xfId="6" applyNumberFormat="1" applyFont="1" applyBorder="1" applyAlignment="1">
      <alignment horizontal="centerContinuous" vertical="center"/>
    </xf>
    <xf numFmtId="41" fontId="3" fillId="0" borderId="0" xfId="6" applyNumberFormat="1" applyFont="1" applyAlignment="1">
      <alignment horizontal="center" vertical="center"/>
    </xf>
    <xf numFmtId="41" fontId="3" fillId="0" borderId="0" xfId="6" applyNumberFormat="1" applyFont="1" applyAlignment="1">
      <alignment horizontal="centerContinuous" vertical="center"/>
    </xf>
    <xf numFmtId="0" fontId="4" fillId="0" borderId="0" xfId="6" applyFont="1" applyAlignment="1">
      <alignment horizontal="right" vertical="center"/>
    </xf>
    <xf numFmtId="0" fontId="27" fillId="0" borderId="0" xfId="6" applyFont="1" applyAlignment="1">
      <alignment horizontal="right" vertical="top"/>
    </xf>
    <xf numFmtId="0" fontId="4" fillId="0" borderId="0" xfId="6" applyFont="1" applyFill="1" applyBorder="1" applyAlignment="1">
      <alignment horizontal="center"/>
    </xf>
    <xf numFmtId="0" fontId="3" fillId="0" borderId="0" xfId="6" applyFont="1" applyFill="1" applyAlignment="1">
      <alignment vertical="center"/>
    </xf>
    <xf numFmtId="0" fontId="7" fillId="0" borderId="0" xfId="0" applyFont="1" applyAlignment="1">
      <alignment horizontal="right"/>
    </xf>
    <xf numFmtId="0" fontId="3" fillId="0" borderId="0" xfId="6" applyFont="1" applyFill="1" applyBorder="1"/>
    <xf numFmtId="169" fontId="3" fillId="0" borderId="0" xfId="6" applyNumberFormat="1" applyFont="1" applyBorder="1" applyAlignment="1">
      <alignment horizontal="center" vertical="center"/>
    </xf>
    <xf numFmtId="0" fontId="1" fillId="0" borderId="0" xfId="5" applyAlignment="1">
      <alignment vertical="center"/>
    </xf>
    <xf numFmtId="49" fontId="1" fillId="0" borderId="0" xfId="5" applyNumberFormat="1" applyAlignment="1">
      <alignment vertical="center"/>
    </xf>
    <xf numFmtId="0" fontId="3" fillId="0" borderId="0" xfId="4" applyFont="1" applyFill="1" applyAlignment="1">
      <alignment horizontal="left" vertical="center"/>
    </xf>
    <xf numFmtId="0" fontId="3" fillId="0" borderId="0" xfId="5" applyFont="1" applyAlignment="1">
      <alignment vertical="center"/>
    </xf>
    <xf numFmtId="41" fontId="0" fillId="0" borderId="0" xfId="0" applyNumberFormat="1" applyFont="1" applyAlignment="1">
      <alignment vertical="center"/>
    </xf>
    <xf numFmtId="0" fontId="3" fillId="0" borderId="0" xfId="4" applyFont="1" applyFill="1" applyAlignment="1">
      <alignment horizontal="left" vertical="center" wrapText="1"/>
    </xf>
    <xf numFmtId="43" fontId="3" fillId="0" borderId="0" xfId="6" applyNumberFormat="1" applyFont="1" applyBorder="1" applyAlignment="1">
      <alignment vertical="center"/>
    </xf>
    <xf numFmtId="0" fontId="10" fillId="0" borderId="0" xfId="6" applyFont="1" applyBorder="1" applyAlignment="1">
      <alignment horizontal="left" vertical="center"/>
    </xf>
    <xf numFmtId="0" fontId="4" fillId="0" borderId="0" xfId="6" applyFont="1" applyBorder="1" applyAlignment="1">
      <alignment horizontal="left" vertical="center"/>
    </xf>
    <xf numFmtId="42" fontId="11" fillId="0" borderId="0" xfId="1" applyNumberFormat="1" applyFont="1" applyBorder="1" applyAlignment="1">
      <alignment vertical="center"/>
    </xf>
    <xf numFmtId="0" fontId="28" fillId="0" borderId="0" xfId="6" applyFont="1" applyBorder="1" applyAlignment="1">
      <alignment horizontal="left" vertical="center" wrapText="1"/>
    </xf>
    <xf numFmtId="0" fontId="0" fillId="0" borderId="0" xfId="0" applyFont="1" applyAlignment="1">
      <alignment vertical="center"/>
    </xf>
    <xf numFmtId="0" fontId="0" fillId="0" borderId="0" xfId="0" applyAlignment="1">
      <alignment vertical="center"/>
    </xf>
    <xf numFmtId="0" fontId="2" fillId="0" borderId="0" xfId="6" applyFont="1" applyAlignment="1">
      <alignment horizontal="center" vertical="center"/>
    </xf>
    <xf numFmtId="0" fontId="0" fillId="0" borderId="0" xfId="0" applyFont="1" applyAlignment="1">
      <alignment vertical="center"/>
    </xf>
    <xf numFmtId="41" fontId="4" fillId="0" borderId="0" xfId="6" applyNumberFormat="1" applyFont="1" applyAlignment="1">
      <alignment horizontal="center" vertical="center"/>
    </xf>
    <xf numFmtId="41" fontId="3" fillId="0" borderId="0" xfId="6" applyNumberFormat="1" applyFont="1" applyBorder="1" applyAlignment="1">
      <alignment horizontal="center" vertical="center"/>
    </xf>
    <xf numFmtId="169" fontId="4" fillId="0" borderId="0" xfId="0" applyNumberFormat="1" applyFont="1" applyBorder="1" applyAlignment="1">
      <alignment vertical="center"/>
    </xf>
    <xf numFmtId="0" fontId="17" fillId="0" borderId="0" xfId="6" applyFont="1" applyAlignment="1">
      <alignment vertical="center"/>
    </xf>
    <xf numFmtId="0" fontId="4" fillId="0" borderId="0" xfId="6" applyFont="1" applyBorder="1" applyAlignment="1">
      <alignment vertical="center"/>
    </xf>
    <xf numFmtId="41" fontId="1" fillId="0" borderId="0" xfId="6" applyNumberFormat="1" applyFont="1" applyAlignment="1">
      <alignment horizontal="right" vertical="center"/>
    </xf>
    <xf numFmtId="0" fontId="1" fillId="0" borderId="0" xfId="6" applyFont="1" applyBorder="1" applyAlignment="1">
      <alignment horizontal="center" vertical="center"/>
    </xf>
    <xf numFmtId="169" fontId="1" fillId="0" borderId="0" xfId="6" applyNumberFormat="1" applyFont="1" applyBorder="1" applyAlignment="1">
      <alignment horizontal="center" vertical="center"/>
    </xf>
    <xf numFmtId="0" fontId="17" fillId="0" borderId="0" xfId="6" applyFont="1" applyAlignment="1">
      <alignment horizontal="center" vertical="center"/>
    </xf>
    <xf numFmtId="0" fontId="17" fillId="0" borderId="0" xfId="6" applyFont="1" applyBorder="1" applyAlignment="1">
      <alignment vertical="center"/>
    </xf>
    <xf numFmtId="41" fontId="17" fillId="0" borderId="0" xfId="6" applyNumberFormat="1" applyFont="1" applyBorder="1" applyAlignment="1">
      <alignment vertical="center"/>
    </xf>
    <xf numFmtId="0" fontId="2" fillId="0" borderId="0" xfId="6" applyFont="1" applyAlignment="1">
      <alignment vertical="center"/>
    </xf>
    <xf numFmtId="41" fontId="2" fillId="0" borderId="0" xfId="6" applyNumberFormat="1" applyFont="1" applyAlignment="1">
      <alignment horizontal="center" vertical="center"/>
    </xf>
    <xf numFmtId="0" fontId="1" fillId="0" borderId="0" xfId="6" applyFont="1" applyBorder="1" applyAlignment="1">
      <alignment vertical="center"/>
    </xf>
    <xf numFmtId="41" fontId="1" fillId="0" borderId="0" xfId="6" applyNumberFormat="1" applyFont="1" applyBorder="1" applyAlignment="1">
      <alignment vertical="center"/>
    </xf>
    <xf numFmtId="41" fontId="1" fillId="0" borderId="0" xfId="6" applyNumberFormat="1" applyFont="1" applyBorder="1" applyAlignment="1">
      <alignment horizontal="left" vertical="center"/>
    </xf>
    <xf numFmtId="41" fontId="17" fillId="0" borderId="0" xfId="6" applyNumberFormat="1" applyFont="1" applyAlignment="1">
      <alignment horizontal="center" vertical="center"/>
    </xf>
    <xf numFmtId="41" fontId="1" fillId="0" borderId="0" xfId="6" applyNumberFormat="1" applyFont="1" applyAlignment="1">
      <alignment horizontal="center" vertical="center"/>
    </xf>
    <xf numFmtId="43" fontId="17" fillId="0" borderId="0" xfId="6" applyNumberFormat="1" applyFont="1" applyBorder="1" applyAlignment="1">
      <alignment vertical="center"/>
    </xf>
    <xf numFmtId="0" fontId="13" fillId="0" borderId="0" xfId="6" applyFont="1" applyBorder="1" applyAlignment="1">
      <alignment horizontal="center" vertical="center"/>
    </xf>
    <xf numFmtId="166" fontId="17" fillId="0" borderId="0" xfId="6" applyNumberFormat="1" applyFont="1" applyFill="1" applyBorder="1" applyAlignment="1">
      <alignment horizontal="center" vertical="center"/>
    </xf>
    <xf numFmtId="42" fontId="19" fillId="0" borderId="0" xfId="6" applyNumberFormat="1" applyFont="1" applyBorder="1" applyAlignment="1">
      <alignment vertical="center"/>
    </xf>
    <xf numFmtId="41" fontId="17" fillId="0" borderId="0" xfId="6" applyNumberFormat="1" applyFont="1" applyFill="1" applyBorder="1" applyAlignment="1">
      <alignment vertical="center"/>
    </xf>
    <xf numFmtId="0" fontId="18" fillId="0" borderId="0" xfId="6" applyFont="1" applyBorder="1" applyAlignment="1">
      <alignment horizontal="left" vertical="center"/>
    </xf>
    <xf numFmtId="0" fontId="13" fillId="0" borderId="0" xfId="6" applyFont="1" applyBorder="1" applyAlignment="1">
      <alignment horizontal="left" vertical="center"/>
    </xf>
    <xf numFmtId="42" fontId="21" fillId="0" borderId="0" xfId="1" applyNumberFormat="1" applyFont="1" applyBorder="1" applyAlignment="1">
      <alignment vertical="center"/>
    </xf>
    <xf numFmtId="41" fontId="1" fillId="0" borderId="0" xfId="6" applyNumberFormat="1" applyFont="1" applyBorder="1" applyAlignment="1">
      <alignment horizontal="centerContinuous" vertical="center"/>
    </xf>
    <xf numFmtId="0" fontId="1" fillId="0" borderId="0" xfId="4" applyFont="1" applyFill="1" applyAlignment="1">
      <alignment vertical="center"/>
    </xf>
    <xf numFmtId="0" fontId="17" fillId="0" borderId="0" xfId="4" applyFont="1" applyFill="1" applyAlignment="1">
      <alignment vertical="center"/>
    </xf>
    <xf numFmtId="0" fontId="1" fillId="0" borderId="0" xfId="4" applyFont="1" applyFill="1" applyBorder="1" applyAlignment="1">
      <alignment vertical="center"/>
    </xf>
    <xf numFmtId="0" fontId="17" fillId="0" borderId="0" xfId="4" applyFont="1" applyFill="1" applyBorder="1" applyAlignment="1">
      <alignment vertical="center"/>
    </xf>
    <xf numFmtId="169" fontId="17" fillId="0" borderId="0" xfId="4" applyNumberFormat="1" applyFont="1" applyFill="1" applyBorder="1" applyAlignment="1">
      <alignment horizontal="left" vertical="center"/>
    </xf>
    <xf numFmtId="0" fontId="30" fillId="0" borderId="0" xfId="0" applyFont="1" applyAlignment="1" applyProtection="1">
      <alignment vertical="center"/>
    </xf>
    <xf numFmtId="41" fontId="0" fillId="0" borderId="0" xfId="0" applyNumberFormat="1" applyFont="1" applyAlignment="1" applyProtection="1">
      <alignment vertical="center"/>
    </xf>
    <xf numFmtId="0" fontId="0" fillId="0" borderId="0" xfId="0" applyFont="1" applyAlignment="1" applyProtection="1">
      <alignment vertical="center"/>
    </xf>
    <xf numFmtId="41" fontId="26" fillId="0" borderId="0" xfId="0" applyNumberFormat="1" applyFont="1" applyAlignment="1" applyProtection="1">
      <alignment vertical="center"/>
    </xf>
    <xf numFmtId="0" fontId="3" fillId="0" borderId="0" xfId="6" applyFont="1" applyAlignment="1" applyProtection="1">
      <alignment vertical="center"/>
    </xf>
    <xf numFmtId="0" fontId="14" fillId="0" borderId="0" xfId="6" applyFont="1" applyAlignment="1" applyProtection="1">
      <alignment vertical="center"/>
    </xf>
    <xf numFmtId="41" fontId="3" fillId="0" borderId="0" xfId="6" applyNumberFormat="1" applyFont="1" applyAlignment="1" applyProtection="1">
      <alignment vertical="center"/>
    </xf>
    <xf numFmtId="0" fontId="1" fillId="0" borderId="0" xfId="5" applyFill="1" applyAlignment="1">
      <alignment vertical="center"/>
    </xf>
    <xf numFmtId="0" fontId="2" fillId="0" borderId="0" xfId="0" applyNumberFormat="1" applyFont="1" applyBorder="1" applyAlignment="1" applyProtection="1">
      <alignment vertical="center"/>
    </xf>
    <xf numFmtId="0" fontId="1" fillId="0" borderId="0" xfId="0" applyFont="1" applyBorder="1" applyAlignment="1" applyProtection="1">
      <alignment horizontal="center" vertical="center"/>
    </xf>
    <xf numFmtId="0" fontId="2" fillId="0" borderId="0" xfId="0" applyFont="1" applyBorder="1" applyAlignment="1" applyProtection="1">
      <alignment vertical="center"/>
    </xf>
    <xf numFmtId="0" fontId="30" fillId="0" borderId="0" xfId="0" applyFont="1" applyBorder="1" applyAlignment="1" applyProtection="1">
      <alignment vertical="center"/>
    </xf>
    <xf numFmtId="0" fontId="3" fillId="0" borderId="0" xfId="0" applyFont="1" applyBorder="1" applyAlignment="1" applyProtection="1">
      <alignment horizontal="left" vertical="center"/>
    </xf>
    <xf numFmtId="0" fontId="4" fillId="0" borderId="0" xfId="0" applyFont="1" applyBorder="1" applyAlignment="1" applyProtection="1">
      <alignment horizontal="center" vertical="center"/>
    </xf>
    <xf numFmtId="0" fontId="0" fillId="0" borderId="0" xfId="0" applyAlignment="1" applyProtection="1">
      <alignment vertical="center"/>
    </xf>
    <xf numFmtId="0" fontId="1" fillId="0" borderId="0" xfId="5" applyAlignment="1" applyProtection="1">
      <alignment vertical="center"/>
    </xf>
    <xf numFmtId="0" fontId="3" fillId="0" borderId="0" xfId="5" applyFont="1" applyAlignment="1" applyProtection="1">
      <alignment vertical="center"/>
    </xf>
    <xf numFmtId="49" fontId="1" fillId="0" borderId="0" xfId="5" applyNumberFormat="1" applyFont="1" applyBorder="1" applyAlignment="1" applyProtection="1">
      <alignment vertical="center"/>
    </xf>
    <xf numFmtId="0" fontId="9" fillId="0" borderId="0" xfId="5" applyFont="1" applyBorder="1" applyAlignment="1" applyProtection="1">
      <alignment horizontal="left" vertical="center"/>
    </xf>
    <xf numFmtId="168" fontId="2" fillId="0" borderId="0" xfId="5" applyNumberFormat="1" applyFont="1" applyBorder="1" applyAlignment="1" applyProtection="1">
      <alignment vertical="center"/>
    </xf>
    <xf numFmtId="0" fontId="1" fillId="0" borderId="0" xfId="5" applyFont="1" applyAlignment="1" applyProtection="1">
      <alignment horizontal="left" vertical="center"/>
    </xf>
    <xf numFmtId="49" fontId="1" fillId="0" borderId="0" xfId="5" applyNumberFormat="1" applyAlignment="1" applyProtection="1">
      <alignment vertical="center"/>
    </xf>
    <xf numFmtId="0" fontId="1" fillId="3" borderId="0" xfId="5" applyFill="1" applyAlignment="1">
      <alignment vertical="center"/>
    </xf>
    <xf numFmtId="0" fontId="1" fillId="0" borderId="0" xfId="0" applyFont="1" applyBorder="1" applyAlignment="1" applyProtection="1">
      <alignment horizontal="right" vertical="center"/>
    </xf>
    <xf numFmtId="0" fontId="28" fillId="0" borderId="0" xfId="6" applyFont="1" applyBorder="1" applyAlignment="1">
      <alignment horizontal="left" vertical="center" wrapText="1"/>
    </xf>
    <xf numFmtId="0" fontId="28" fillId="0" borderId="0" xfId="0" applyFont="1" applyAlignment="1">
      <alignment vertical="center" wrapText="1"/>
    </xf>
    <xf numFmtId="169" fontId="23" fillId="0" borderId="0" xfId="6" applyNumberFormat="1" applyFont="1" applyAlignment="1">
      <alignment horizontal="right" vertical="center"/>
    </xf>
    <xf numFmtId="0" fontId="1" fillId="0" borderId="0" xfId="6" applyFont="1" applyAlignment="1">
      <alignment vertical="center"/>
    </xf>
    <xf numFmtId="169" fontId="2" fillId="0" borderId="0" xfId="6" applyNumberFormat="1" applyFont="1" applyBorder="1" applyAlignment="1">
      <alignment horizontal="center" vertical="center"/>
    </xf>
    <xf numFmtId="44" fontId="0" fillId="0" borderId="0" xfId="0" applyNumberFormat="1" applyFont="1" applyBorder="1" applyAlignment="1" applyProtection="1">
      <alignment vertical="center"/>
    </xf>
    <xf numFmtId="0" fontId="17" fillId="0" borderId="0" xfId="4" applyFont="1" applyFill="1" applyBorder="1" applyAlignment="1">
      <alignment horizontal="left" vertical="center"/>
    </xf>
    <xf numFmtId="0" fontId="13" fillId="0" borderId="0" xfId="4" applyFont="1" applyFill="1" applyBorder="1" applyAlignment="1">
      <alignment horizontal="center" vertical="center"/>
    </xf>
    <xf numFmtId="0" fontId="28" fillId="0" borderId="0" xfId="0" applyFont="1" applyAlignment="1">
      <alignment vertical="center" wrapText="1"/>
    </xf>
    <xf numFmtId="0" fontId="0" fillId="0" borderId="0" xfId="0" applyFont="1" applyBorder="1" applyAlignment="1" applyProtection="1">
      <alignment vertical="center"/>
    </xf>
    <xf numFmtId="0" fontId="34" fillId="0" borderId="0" xfId="0" applyFont="1" applyAlignment="1" applyProtection="1">
      <alignment vertical="center"/>
    </xf>
    <xf numFmtId="169" fontId="2" fillId="0" borderId="0" xfId="6" applyNumberFormat="1" applyFont="1" applyBorder="1" applyAlignment="1">
      <alignment vertical="center"/>
    </xf>
    <xf numFmtId="0" fontId="1" fillId="0" borderId="0" xfId="6" applyFont="1" applyBorder="1" applyAlignment="1">
      <alignment horizontal="left" vertical="center"/>
    </xf>
    <xf numFmtId="43" fontId="17" fillId="0" borderId="20" xfId="6" applyNumberFormat="1" applyFont="1" applyBorder="1" applyAlignment="1">
      <alignment horizontal="center" vertical="center"/>
    </xf>
    <xf numFmtId="0" fontId="2" fillId="2" borderId="27" xfId="6" applyFont="1" applyFill="1" applyBorder="1" applyAlignment="1">
      <alignment horizontal="center" vertical="center"/>
    </xf>
    <xf numFmtId="37" fontId="2" fillId="2" borderId="27" xfId="6" applyNumberFormat="1" applyFont="1" applyFill="1" applyBorder="1" applyAlignment="1">
      <alignment horizontal="center" vertical="center"/>
    </xf>
    <xf numFmtId="37" fontId="2" fillId="2" borderId="28" xfId="6" applyNumberFormat="1" applyFont="1" applyFill="1" applyBorder="1" applyAlignment="1">
      <alignment horizontal="center" vertical="center"/>
    </xf>
    <xf numFmtId="41" fontId="2" fillId="2" borderId="30" xfId="6" applyNumberFormat="1" applyFont="1" applyFill="1" applyBorder="1" applyAlignment="1">
      <alignment horizontal="center" vertical="center" wrapText="1"/>
    </xf>
    <xf numFmtId="43" fontId="17" fillId="0" borderId="14" xfId="6" applyNumberFormat="1" applyFont="1" applyBorder="1" applyAlignment="1">
      <alignment horizontal="center" vertical="center"/>
    </xf>
    <xf numFmtId="166" fontId="17" fillId="0" borderId="14" xfId="6" applyNumberFormat="1" applyFont="1" applyFill="1" applyBorder="1" applyAlignment="1">
      <alignment horizontal="center" vertical="center" shrinkToFit="1"/>
    </xf>
    <xf numFmtId="42" fontId="17" fillId="0" borderId="14" xfId="6" applyNumberFormat="1" applyFont="1" applyBorder="1" applyAlignment="1">
      <alignment vertical="center" shrinkToFit="1"/>
    </xf>
    <xf numFmtId="43" fontId="17" fillId="0" borderId="7" xfId="6" applyNumberFormat="1" applyFont="1" applyBorder="1" applyAlignment="1">
      <alignment horizontal="center" vertical="center"/>
    </xf>
    <xf numFmtId="166" fontId="17" fillId="0" borderId="7" xfId="6" applyNumberFormat="1" applyFont="1" applyFill="1" applyBorder="1" applyAlignment="1">
      <alignment horizontal="center" vertical="center" shrinkToFit="1"/>
    </xf>
    <xf numFmtId="42" fontId="17" fillId="0" borderId="7" xfId="6" applyNumberFormat="1" applyFont="1" applyBorder="1" applyAlignment="1">
      <alignment vertical="center" shrinkToFit="1"/>
    </xf>
    <xf numFmtId="41" fontId="17" fillId="2" borderId="14" xfId="6" applyNumberFormat="1" applyFont="1" applyFill="1" applyBorder="1" applyAlignment="1">
      <alignment vertical="center"/>
    </xf>
    <xf numFmtId="43" fontId="17" fillId="2" borderId="24" xfId="6" applyNumberFormat="1" applyFont="1" applyFill="1" applyBorder="1" applyAlignment="1">
      <alignment horizontal="center" vertical="center"/>
    </xf>
    <xf numFmtId="42" fontId="17" fillId="0" borderId="30" xfId="6" applyNumberFormat="1" applyFont="1" applyBorder="1" applyAlignment="1">
      <alignment vertical="center" shrinkToFit="1"/>
    </xf>
    <xf numFmtId="166" fontId="17" fillId="2" borderId="1" xfId="6" applyNumberFormat="1" applyFont="1" applyFill="1" applyBorder="1" applyAlignment="1">
      <alignment horizontal="center" vertical="center" shrinkToFit="1"/>
    </xf>
    <xf numFmtId="43" fontId="17" fillId="0" borderId="29" xfId="6" applyNumberFormat="1" applyFont="1" applyBorder="1" applyAlignment="1">
      <alignment horizontal="center" vertical="center"/>
    </xf>
    <xf numFmtId="43" fontId="17" fillId="0" borderId="36" xfId="6" applyNumberFormat="1" applyFont="1" applyBorder="1" applyAlignment="1">
      <alignment horizontal="center" vertical="center"/>
    </xf>
    <xf numFmtId="41" fontId="17" fillId="0" borderId="37" xfId="6" applyNumberFormat="1" applyFont="1" applyFill="1" applyBorder="1" applyAlignment="1">
      <alignment horizontal="center" vertical="center" shrinkToFit="1"/>
    </xf>
    <xf numFmtId="42" fontId="18" fillId="0" borderId="37" xfId="6" applyNumberFormat="1" applyFont="1" applyBorder="1" applyAlignment="1">
      <alignment vertical="center" shrinkToFit="1"/>
    </xf>
    <xf numFmtId="42" fontId="17" fillId="0" borderId="35" xfId="6" applyNumberFormat="1" applyFont="1" applyBorder="1" applyAlignment="1">
      <alignment vertical="center" shrinkToFit="1"/>
    </xf>
    <xf numFmtId="41" fontId="17" fillId="2" borderId="37" xfId="6" applyNumberFormat="1" applyFont="1" applyFill="1" applyBorder="1" applyAlignment="1">
      <alignment horizontal="center" vertical="center" shrinkToFit="1"/>
    </xf>
    <xf numFmtId="42" fontId="18" fillId="2" borderId="37" xfId="6" applyNumberFormat="1" applyFont="1" applyFill="1" applyBorder="1" applyAlignment="1">
      <alignment vertical="center" shrinkToFit="1"/>
    </xf>
    <xf numFmtId="42" fontId="18" fillId="2" borderId="38" xfId="6" applyNumberFormat="1" applyFont="1" applyFill="1" applyBorder="1" applyAlignment="1">
      <alignment vertical="center" shrinkToFit="1"/>
    </xf>
    <xf numFmtId="166" fontId="17" fillId="2" borderId="25" xfId="6" applyNumberFormat="1" applyFont="1" applyFill="1" applyBorder="1" applyAlignment="1">
      <alignment horizontal="center" vertical="center" shrinkToFit="1"/>
    </xf>
    <xf numFmtId="166" fontId="17" fillId="0" borderId="11" xfId="6" applyNumberFormat="1" applyFont="1" applyFill="1" applyBorder="1" applyAlignment="1">
      <alignment horizontal="center" vertical="center" shrinkToFit="1"/>
    </xf>
    <xf numFmtId="42" fontId="17" fillId="0" borderId="11" xfId="6" applyNumberFormat="1" applyFont="1" applyBorder="1" applyAlignment="1">
      <alignment vertical="center" shrinkToFit="1"/>
    </xf>
    <xf numFmtId="43" fontId="17" fillId="0" borderId="11" xfId="6" applyNumberFormat="1" applyFont="1" applyBorder="1" applyAlignment="1">
      <alignment horizontal="center" vertical="center"/>
    </xf>
    <xf numFmtId="43" fontId="17" fillId="0" borderId="46" xfId="6" applyNumberFormat="1" applyFont="1" applyBorder="1" applyAlignment="1">
      <alignment horizontal="center" vertical="center"/>
    </xf>
    <xf numFmtId="42" fontId="17" fillId="0" borderId="47" xfId="6" applyNumberFormat="1" applyFont="1" applyBorder="1" applyAlignment="1">
      <alignment vertical="center" shrinkToFit="1"/>
    </xf>
    <xf numFmtId="43" fontId="17" fillId="0" borderId="34" xfId="6" applyNumberFormat="1" applyFont="1" applyBorder="1" applyAlignment="1">
      <alignment horizontal="center" vertical="center"/>
    </xf>
    <xf numFmtId="41" fontId="17" fillId="0" borderId="48" xfId="6" applyNumberFormat="1" applyFont="1" applyFill="1" applyBorder="1" applyAlignment="1">
      <alignment horizontal="center" vertical="center" shrinkToFit="1"/>
    </xf>
    <xf numFmtId="42" fontId="18" fillId="0" borderId="48" xfId="6" applyNumberFormat="1" applyFont="1" applyBorder="1" applyAlignment="1">
      <alignment vertical="center" shrinkToFit="1"/>
    </xf>
    <xf numFmtId="43" fontId="17" fillId="2" borderId="49" xfId="6" applyNumberFormat="1" applyFont="1" applyFill="1" applyBorder="1" applyAlignment="1">
      <alignment horizontal="center" vertical="center"/>
    </xf>
    <xf numFmtId="166" fontId="17" fillId="2" borderId="37" xfId="6" applyNumberFormat="1" applyFont="1" applyFill="1" applyBorder="1" applyAlignment="1">
      <alignment horizontal="center" vertical="center" shrinkToFit="1"/>
    </xf>
    <xf numFmtId="42" fontId="17" fillId="5" borderId="14" xfId="6" applyNumberFormat="1" applyFont="1" applyFill="1" applyBorder="1" applyAlignment="1">
      <alignment vertical="center" shrinkToFit="1"/>
    </xf>
    <xf numFmtId="41" fontId="17" fillId="5" borderId="14" xfId="6" applyNumberFormat="1" applyFont="1" applyFill="1" applyBorder="1" applyAlignment="1">
      <alignment vertical="center" shrinkToFit="1"/>
    </xf>
    <xf numFmtId="41" fontId="17" fillId="5" borderId="7" xfId="6" applyNumberFormat="1" applyFont="1" applyFill="1" applyBorder="1" applyAlignment="1">
      <alignment vertical="center" shrinkToFit="1"/>
    </xf>
    <xf numFmtId="166" fontId="17" fillId="6" borderId="14" xfId="6" applyNumberFormat="1" applyFont="1" applyFill="1" applyBorder="1" applyAlignment="1">
      <alignment horizontal="center" vertical="center" shrinkToFit="1"/>
    </xf>
    <xf numFmtId="41" fontId="17" fillId="6" borderId="14" xfId="6" applyNumberFormat="1" applyFont="1" applyFill="1" applyBorder="1" applyAlignment="1">
      <alignment vertical="center" shrinkToFit="1"/>
    </xf>
    <xf numFmtId="166" fontId="17" fillId="6" borderId="7" xfId="6" applyNumberFormat="1" applyFont="1" applyFill="1" applyBorder="1" applyAlignment="1">
      <alignment horizontal="center" vertical="center" shrinkToFit="1"/>
    </xf>
    <xf numFmtId="41" fontId="17" fillId="6" borderId="7" xfId="6" applyNumberFormat="1" applyFont="1" applyFill="1" applyBorder="1" applyAlignment="1">
      <alignment vertical="center" shrinkToFit="1"/>
    </xf>
    <xf numFmtId="42" fontId="17" fillId="6" borderId="7" xfId="6" applyNumberFormat="1" applyFont="1" applyFill="1" applyBorder="1" applyAlignment="1">
      <alignment vertical="center" shrinkToFit="1"/>
    </xf>
    <xf numFmtId="42" fontId="13" fillId="2" borderId="37" xfId="6" applyNumberFormat="1" applyFont="1" applyFill="1" applyBorder="1" applyAlignment="1">
      <alignment vertical="center" shrinkToFit="1"/>
    </xf>
    <xf numFmtId="42" fontId="13" fillId="2" borderId="38" xfId="6" applyNumberFormat="1" applyFont="1" applyFill="1" applyBorder="1" applyAlignment="1">
      <alignment vertical="center" shrinkToFit="1"/>
    </xf>
    <xf numFmtId="166" fontId="13" fillId="2" borderId="25" xfId="6" applyNumberFormat="1" applyFont="1" applyFill="1" applyBorder="1" applyAlignment="1">
      <alignment horizontal="center" vertical="center" shrinkToFit="1"/>
    </xf>
    <xf numFmtId="43" fontId="17" fillId="0" borderId="52" xfId="6" applyNumberFormat="1" applyFont="1" applyBorder="1" applyAlignment="1">
      <alignment horizontal="center" vertical="center"/>
    </xf>
    <xf numFmtId="0" fontId="13" fillId="2" borderId="25" xfId="6" applyFont="1" applyFill="1" applyBorder="1" applyAlignment="1">
      <alignment horizontal="left" vertical="center" shrinkToFit="1"/>
    </xf>
    <xf numFmtId="42" fontId="18" fillId="2" borderId="37" xfId="1" applyNumberFormat="1" applyFont="1" applyFill="1" applyBorder="1" applyAlignment="1">
      <alignment vertical="center" shrinkToFit="1"/>
    </xf>
    <xf numFmtId="42" fontId="18" fillId="2" borderId="38" xfId="1" applyNumberFormat="1" applyFont="1" applyFill="1" applyBorder="1" applyAlignment="1">
      <alignment vertical="center" shrinkToFit="1"/>
    </xf>
    <xf numFmtId="0" fontId="13" fillId="0" borderId="0" xfId="6" applyFont="1" applyBorder="1" applyAlignment="1">
      <alignment vertical="center"/>
    </xf>
    <xf numFmtId="43" fontId="17" fillId="0" borderId="14" xfId="6" applyNumberFormat="1" applyFont="1" applyBorder="1" applyAlignment="1">
      <alignment vertical="center"/>
    </xf>
    <xf numFmtId="43" fontId="17" fillId="0" borderId="29" xfId="6" applyNumberFormat="1" applyFont="1" applyBorder="1" applyAlignment="1">
      <alignment vertical="center"/>
    </xf>
    <xf numFmtId="43" fontId="17" fillId="2" borderId="29" xfId="6" applyNumberFormat="1" applyFont="1" applyFill="1" applyBorder="1" applyAlignment="1">
      <alignment vertical="center"/>
    </xf>
    <xf numFmtId="41" fontId="17" fillId="6" borderId="14" xfId="6" applyNumberFormat="1" applyFont="1" applyFill="1" applyBorder="1" applyAlignment="1" applyProtection="1">
      <alignment vertical="center" shrinkToFit="1"/>
    </xf>
    <xf numFmtId="43" fontId="17" fillId="0" borderId="34" xfId="6" applyNumberFormat="1" applyFont="1" applyBorder="1" applyAlignment="1">
      <alignment vertical="center"/>
    </xf>
    <xf numFmtId="43" fontId="17" fillId="2" borderId="36" xfId="6" applyNumberFormat="1" applyFont="1" applyFill="1" applyBorder="1" applyAlignment="1">
      <alignment vertical="center"/>
    </xf>
    <xf numFmtId="43" fontId="17" fillId="0" borderId="46" xfId="6" applyNumberFormat="1" applyFont="1" applyBorder="1" applyAlignment="1">
      <alignment vertical="center"/>
    </xf>
    <xf numFmtId="0" fontId="13" fillId="2" borderId="37" xfId="6" applyFont="1" applyFill="1" applyBorder="1" applyAlignment="1">
      <alignment horizontal="left" vertical="center" shrinkToFit="1"/>
    </xf>
    <xf numFmtId="166" fontId="17" fillId="6" borderId="11" xfId="6" applyNumberFormat="1" applyFont="1" applyFill="1" applyBorder="1" applyAlignment="1">
      <alignment horizontal="center" vertical="center" shrinkToFit="1"/>
    </xf>
    <xf numFmtId="42" fontId="17" fillId="6" borderId="11" xfId="6" applyNumberFormat="1" applyFont="1" applyFill="1" applyBorder="1" applyAlignment="1">
      <alignment vertical="center" shrinkToFit="1"/>
    </xf>
    <xf numFmtId="41" fontId="17" fillId="2" borderId="37" xfId="6" applyNumberFormat="1" applyFont="1" applyFill="1" applyBorder="1" applyAlignment="1">
      <alignment vertical="center" shrinkToFit="1"/>
    </xf>
    <xf numFmtId="41" fontId="17" fillId="2" borderId="38" xfId="6" applyNumberFormat="1" applyFont="1" applyFill="1" applyBorder="1" applyAlignment="1">
      <alignment vertical="center" shrinkToFit="1"/>
    </xf>
    <xf numFmtId="0" fontId="2" fillId="0" borderId="37" xfId="6" applyFont="1" applyBorder="1" applyAlignment="1">
      <alignment horizontal="left" vertical="center"/>
    </xf>
    <xf numFmtId="0" fontId="2" fillId="0" borderId="37" xfId="6" applyFont="1" applyBorder="1" applyAlignment="1">
      <alignment horizontal="center" vertical="center"/>
    </xf>
    <xf numFmtId="0" fontId="2" fillId="0" borderId="48" xfId="6" applyFont="1" applyBorder="1" applyAlignment="1">
      <alignment horizontal="left" vertical="center"/>
    </xf>
    <xf numFmtId="0" fontId="2" fillId="0" borderId="48" xfId="6" applyFont="1" applyBorder="1" applyAlignment="1">
      <alignment horizontal="center" vertical="center"/>
    </xf>
    <xf numFmtId="43" fontId="17" fillId="2" borderId="26" xfId="6" applyNumberFormat="1" applyFont="1" applyFill="1" applyBorder="1" applyAlignment="1">
      <alignment horizontal="center" vertical="center"/>
    </xf>
    <xf numFmtId="166" fontId="17" fillId="2" borderId="27" xfId="6" applyNumberFormat="1" applyFont="1" applyFill="1" applyBorder="1" applyAlignment="1">
      <alignment horizontal="center" vertical="center" shrinkToFit="1"/>
    </xf>
    <xf numFmtId="42" fontId="13" fillId="2" borderId="27" xfId="6" applyNumberFormat="1" applyFont="1" applyFill="1" applyBorder="1" applyAlignment="1">
      <alignment vertical="center" shrinkToFit="1"/>
    </xf>
    <xf numFmtId="42" fontId="13" fillId="2" borderId="28" xfId="6" applyNumberFormat="1" applyFont="1" applyFill="1" applyBorder="1" applyAlignment="1">
      <alignment vertical="center" shrinkToFit="1"/>
    </xf>
    <xf numFmtId="166" fontId="17" fillId="2" borderId="32" xfId="6" applyNumberFormat="1" applyFont="1" applyFill="1" applyBorder="1" applyAlignment="1">
      <alignment horizontal="center" vertical="center" shrinkToFit="1"/>
    </xf>
    <xf numFmtId="43" fontId="17" fillId="2" borderId="39" xfId="6" applyNumberFormat="1" applyFont="1" applyFill="1" applyBorder="1" applyAlignment="1">
      <alignment vertical="center"/>
    </xf>
    <xf numFmtId="166" fontId="17" fillId="2" borderId="40" xfId="6" applyNumberFormat="1" applyFont="1" applyFill="1" applyBorder="1" applyAlignment="1">
      <alignment horizontal="center" vertical="center" shrinkToFit="1"/>
    </xf>
    <xf numFmtId="41" fontId="17" fillId="2" borderId="40" xfId="6" applyNumberFormat="1" applyFont="1" applyFill="1" applyBorder="1" applyAlignment="1">
      <alignment vertical="center" shrinkToFit="1"/>
    </xf>
    <xf numFmtId="41" fontId="17" fillId="2" borderId="41" xfId="6" applyNumberFormat="1" applyFont="1" applyFill="1" applyBorder="1" applyAlignment="1">
      <alignment vertical="center" shrinkToFit="1"/>
    </xf>
    <xf numFmtId="43" fontId="17" fillId="2" borderId="36" xfId="6" applyNumberFormat="1" applyFont="1" applyFill="1" applyBorder="1" applyAlignment="1">
      <alignment horizontal="center" vertical="center"/>
    </xf>
    <xf numFmtId="41" fontId="13" fillId="2" borderId="37" xfId="6" applyNumberFormat="1" applyFont="1" applyFill="1" applyBorder="1" applyAlignment="1">
      <alignment vertical="center" shrinkToFit="1"/>
    </xf>
    <xf numFmtId="41" fontId="13" fillId="2" borderId="38" xfId="6" applyNumberFormat="1" applyFont="1" applyFill="1" applyBorder="1" applyAlignment="1">
      <alignment vertical="center" shrinkToFit="1"/>
    </xf>
    <xf numFmtId="166" fontId="13" fillId="2" borderId="37" xfId="6" applyNumberFormat="1" applyFont="1" applyFill="1" applyBorder="1" applyAlignment="1">
      <alignment horizontal="center" vertical="center" shrinkToFit="1"/>
    </xf>
    <xf numFmtId="166" fontId="20" fillId="2" borderId="37" xfId="6" applyNumberFormat="1" applyFont="1" applyFill="1" applyBorder="1" applyAlignment="1">
      <alignment horizontal="center" vertical="center" shrinkToFit="1"/>
    </xf>
    <xf numFmtId="0" fontId="2" fillId="0" borderId="0" xfId="6" applyFont="1" applyBorder="1" applyAlignment="1">
      <alignment vertical="center"/>
    </xf>
    <xf numFmtId="43" fontId="17" fillId="0" borderId="7" xfId="6" applyNumberFormat="1" applyFont="1" applyBorder="1" applyAlignment="1">
      <alignment vertical="center"/>
    </xf>
    <xf numFmtId="43" fontId="17" fillId="0" borderId="11" xfId="6" applyNumberFormat="1" applyFont="1" applyBorder="1" applyAlignment="1">
      <alignment vertical="center"/>
    </xf>
    <xf numFmtId="41" fontId="17" fillId="2" borderId="30" xfId="6" applyNumberFormat="1" applyFont="1" applyFill="1" applyBorder="1" applyAlignment="1">
      <alignment vertical="center"/>
    </xf>
    <xf numFmtId="42" fontId="17" fillId="0" borderId="14" xfId="6" applyNumberFormat="1" applyFont="1" applyFill="1" applyBorder="1" applyAlignment="1">
      <alignment vertical="center" shrinkToFit="1"/>
    </xf>
    <xf numFmtId="42" fontId="17" fillId="0" borderId="11" xfId="6" applyNumberFormat="1" applyFont="1" applyFill="1" applyBorder="1" applyAlignment="1">
      <alignment vertical="center" shrinkToFit="1"/>
    </xf>
    <xf numFmtId="42" fontId="17" fillId="0" borderId="7" xfId="6" applyNumberFormat="1" applyFont="1" applyFill="1" applyBorder="1" applyAlignment="1">
      <alignment vertical="center" shrinkToFit="1"/>
    </xf>
    <xf numFmtId="41" fontId="17" fillId="5" borderId="14" xfId="6" applyNumberFormat="1" applyFont="1" applyFill="1" applyBorder="1" applyAlignment="1" applyProtection="1">
      <alignment shrinkToFit="1"/>
    </xf>
    <xf numFmtId="41" fontId="17" fillId="0" borderId="0" xfId="6" applyNumberFormat="1" applyFont="1" applyBorder="1"/>
    <xf numFmtId="41" fontId="17" fillId="0" borderId="0" xfId="6" applyNumberFormat="1" applyFont="1" applyBorder="1" applyAlignment="1">
      <alignment shrinkToFit="1"/>
    </xf>
    <xf numFmtId="0" fontId="17" fillId="0" borderId="0" xfId="6" applyFont="1" applyBorder="1" applyAlignment="1">
      <alignment shrinkToFit="1"/>
    </xf>
    <xf numFmtId="10" fontId="17" fillId="0" borderId="30" xfId="6" applyNumberFormat="1" applyFont="1" applyBorder="1" applyAlignment="1">
      <alignment shrinkToFit="1"/>
    </xf>
    <xf numFmtId="41" fontId="17" fillId="5" borderId="7" xfId="6" applyNumberFormat="1" applyFont="1" applyFill="1" applyBorder="1" applyAlignment="1" applyProtection="1">
      <alignment shrinkToFit="1"/>
    </xf>
    <xf numFmtId="10" fontId="17" fillId="0" borderId="35" xfId="6" applyNumberFormat="1" applyFont="1" applyBorder="1" applyAlignment="1">
      <alignment shrinkToFit="1"/>
    </xf>
    <xf numFmtId="41" fontId="17" fillId="2" borderId="37" xfId="6" applyNumberFormat="1" applyFont="1" applyFill="1" applyBorder="1" applyAlignment="1">
      <alignment shrinkToFit="1"/>
    </xf>
    <xf numFmtId="10" fontId="17" fillId="2" borderId="38" xfId="6" applyNumberFormat="1" applyFont="1" applyFill="1" applyBorder="1" applyAlignment="1">
      <alignment shrinkToFit="1"/>
    </xf>
    <xf numFmtId="42" fontId="17" fillId="5" borderId="11" xfId="6" applyNumberFormat="1" applyFont="1" applyFill="1" applyBorder="1" applyAlignment="1">
      <alignment vertical="center" shrinkToFit="1"/>
    </xf>
    <xf numFmtId="41" fontId="28" fillId="2" borderId="14" xfId="6" applyNumberFormat="1" applyFont="1" applyFill="1" applyBorder="1" applyAlignment="1">
      <alignment horizontal="center" vertical="center" wrapText="1"/>
    </xf>
    <xf numFmtId="10" fontId="31" fillId="2" borderId="14" xfId="6" applyNumberFormat="1" applyFont="1" applyFill="1" applyBorder="1" applyAlignment="1">
      <alignment horizontal="center" vertical="center" wrapText="1"/>
    </xf>
    <xf numFmtId="37" fontId="2" fillId="2" borderId="27" xfId="6" applyNumberFormat="1" applyFont="1" applyFill="1" applyBorder="1" applyAlignment="1">
      <alignment vertical="center"/>
    </xf>
    <xf numFmtId="41" fontId="28" fillId="2" borderId="32" xfId="6" applyNumberFormat="1" applyFont="1" applyFill="1" applyBorder="1" applyAlignment="1">
      <alignment horizontal="center" vertical="center" wrapText="1"/>
    </xf>
    <xf numFmtId="10" fontId="31" fillId="2" borderId="32" xfId="6" applyNumberFormat="1" applyFont="1" applyFill="1" applyBorder="1" applyAlignment="1">
      <alignment horizontal="center" vertical="center" wrapText="1"/>
    </xf>
    <xf numFmtId="10" fontId="31" fillId="2" borderId="33" xfId="6" applyNumberFormat="1" applyFont="1" applyFill="1" applyBorder="1" applyAlignment="1">
      <alignment horizontal="center" vertical="center" wrapText="1"/>
    </xf>
    <xf numFmtId="166" fontId="17" fillId="2" borderId="14" xfId="6" applyNumberFormat="1" applyFont="1" applyFill="1" applyBorder="1" applyAlignment="1">
      <alignment horizontal="center" vertical="center"/>
    </xf>
    <xf numFmtId="10" fontId="31" fillId="2" borderId="30" xfId="6" applyNumberFormat="1" applyFont="1" applyFill="1" applyBorder="1" applyAlignment="1">
      <alignment horizontal="center" vertical="center" wrapText="1"/>
    </xf>
    <xf numFmtId="42" fontId="17" fillId="0" borderId="30" xfId="6" applyNumberFormat="1" applyFont="1" applyFill="1" applyBorder="1" applyAlignment="1">
      <alignment vertical="center" shrinkToFit="1"/>
    </xf>
    <xf numFmtId="42" fontId="17" fillId="0" borderId="35" xfId="6" applyNumberFormat="1" applyFont="1" applyFill="1" applyBorder="1" applyAlignment="1">
      <alignment vertical="center" shrinkToFit="1"/>
    </xf>
    <xf numFmtId="10" fontId="8" fillId="0" borderId="30" xfId="0" applyNumberFormat="1" applyFont="1" applyBorder="1" applyProtection="1"/>
    <xf numFmtId="41" fontId="13" fillId="2" borderId="37" xfId="6" applyNumberFormat="1" applyFont="1" applyFill="1" applyBorder="1" applyAlignment="1">
      <alignment shrinkToFit="1"/>
    </xf>
    <xf numFmtId="10" fontId="13" fillId="2" borderId="38" xfId="6" applyNumberFormat="1" applyFont="1" applyFill="1" applyBorder="1" applyAlignment="1">
      <alignment shrinkToFit="1"/>
    </xf>
    <xf numFmtId="41" fontId="17" fillId="5" borderId="11" xfId="6" applyNumberFormat="1" applyFont="1" applyFill="1" applyBorder="1" applyAlignment="1" applyProtection="1">
      <alignment shrinkToFit="1"/>
    </xf>
    <xf numFmtId="10" fontId="17" fillId="0" borderId="47" xfId="6" applyNumberFormat="1" applyFont="1" applyBorder="1" applyAlignment="1">
      <alignment shrinkToFit="1"/>
    </xf>
    <xf numFmtId="0" fontId="2" fillId="2" borderId="33" xfId="6" applyFont="1" applyFill="1" applyBorder="1" applyAlignment="1">
      <alignment horizontal="center"/>
    </xf>
    <xf numFmtId="10" fontId="8" fillId="0" borderId="47" xfId="0" applyNumberFormat="1" applyFont="1" applyBorder="1" applyProtection="1"/>
    <xf numFmtId="0" fontId="8" fillId="2" borderId="32" xfId="0" applyFont="1" applyFill="1" applyBorder="1" applyAlignment="1" applyProtection="1">
      <alignment horizontal="center" shrinkToFit="1"/>
    </xf>
    <xf numFmtId="0" fontId="22" fillId="2" borderId="33" xfId="0" applyFont="1" applyFill="1" applyBorder="1" applyAlignment="1" applyProtection="1">
      <alignment horizontal="center" wrapText="1"/>
    </xf>
    <xf numFmtId="10" fontId="8" fillId="0" borderId="35" xfId="0" applyNumberFormat="1" applyFont="1" applyBorder="1" applyProtection="1"/>
    <xf numFmtId="42" fontId="22" fillId="2" borderId="37" xfId="0" applyNumberFormat="1" applyFont="1" applyFill="1" applyBorder="1" applyAlignment="1" applyProtection="1">
      <alignment shrinkToFit="1"/>
    </xf>
    <xf numFmtId="10" fontId="22" fillId="2" borderId="38" xfId="0" applyNumberFormat="1" applyFont="1" applyFill="1" applyBorder="1" applyProtection="1"/>
    <xf numFmtId="41" fontId="2" fillId="2" borderId="14" xfId="6" applyNumberFormat="1" applyFont="1" applyFill="1" applyBorder="1" applyAlignment="1">
      <alignment horizontal="center" wrapText="1"/>
    </xf>
    <xf numFmtId="0" fontId="17" fillId="2" borderId="36" xfId="6" applyFont="1" applyFill="1" applyBorder="1" applyAlignment="1">
      <alignment horizontal="center" vertical="center"/>
    </xf>
    <xf numFmtId="0" fontId="3" fillId="2" borderId="37" xfId="6" applyFont="1" applyFill="1" applyBorder="1" applyAlignment="1">
      <alignment horizontal="center" vertical="center"/>
    </xf>
    <xf numFmtId="41" fontId="3" fillId="2" borderId="37" xfId="6" applyNumberFormat="1" applyFont="1" applyFill="1" applyBorder="1" applyAlignment="1">
      <alignment vertical="center"/>
    </xf>
    <xf numFmtId="0" fontId="17" fillId="2" borderId="31" xfId="6" applyFont="1" applyFill="1" applyBorder="1" applyAlignment="1">
      <alignment horizontal="center" vertical="center"/>
    </xf>
    <xf numFmtId="0" fontId="17" fillId="2" borderId="32" xfId="6" applyFont="1" applyFill="1" applyBorder="1" applyAlignment="1">
      <alignment horizontal="centerContinuous" vertical="center"/>
    </xf>
    <xf numFmtId="41" fontId="17" fillId="2" borderId="32" xfId="6" applyNumberFormat="1" applyFont="1" applyFill="1" applyBorder="1" applyAlignment="1">
      <alignment vertical="center"/>
    </xf>
    <xf numFmtId="0" fontId="17" fillId="2" borderId="39" xfId="6" applyFont="1" applyFill="1" applyBorder="1" applyAlignment="1">
      <alignment horizontal="centerContinuous" vertical="center"/>
    </xf>
    <xf numFmtId="0" fontId="17" fillId="2" borderId="40" xfId="6" applyFont="1" applyFill="1" applyBorder="1" applyAlignment="1">
      <alignment horizontal="centerContinuous" vertical="center"/>
    </xf>
    <xf numFmtId="41" fontId="17" fillId="2" borderId="41" xfId="6" applyNumberFormat="1" applyFont="1" applyFill="1" applyBorder="1" applyAlignment="1">
      <alignment vertical="center"/>
    </xf>
    <xf numFmtId="41" fontId="17" fillId="2" borderId="40" xfId="6" applyNumberFormat="1" applyFont="1" applyFill="1" applyBorder="1" applyAlignment="1">
      <alignment vertical="center"/>
    </xf>
    <xf numFmtId="42" fontId="8" fillId="0" borderId="11" xfId="0" applyNumberFormat="1" applyFont="1" applyFill="1" applyBorder="1" applyAlignment="1" applyProtection="1">
      <alignment shrinkToFit="1"/>
    </xf>
    <xf numFmtId="42" fontId="8" fillId="0" borderId="14" xfId="0" applyNumberFormat="1" applyFont="1" applyFill="1" applyBorder="1" applyAlignment="1" applyProtection="1">
      <alignment shrinkToFit="1"/>
    </xf>
    <xf numFmtId="42" fontId="8" fillId="0" borderId="7" xfId="0" applyNumberFormat="1" applyFont="1" applyFill="1" applyBorder="1" applyAlignment="1" applyProtection="1">
      <alignment shrinkToFit="1"/>
    </xf>
    <xf numFmtId="0" fontId="0" fillId="0" borderId="0" xfId="0" applyBorder="1" applyAlignment="1" applyProtection="1">
      <alignment vertical="center"/>
    </xf>
    <xf numFmtId="0" fontId="13" fillId="2" borderId="26" xfId="5" applyFont="1" applyFill="1" applyBorder="1" applyAlignment="1" applyProtection="1">
      <alignment horizontal="center" vertical="center"/>
    </xf>
    <xf numFmtId="0" fontId="2" fillId="2" borderId="27" xfId="5" applyFont="1" applyFill="1" applyBorder="1" applyAlignment="1" applyProtection="1">
      <alignment horizontal="center" vertical="center" shrinkToFit="1"/>
    </xf>
    <xf numFmtId="0" fontId="1" fillId="2" borderId="28" xfId="5" applyFont="1" applyFill="1" applyBorder="1" applyAlignment="1" applyProtection="1">
      <alignment horizontal="center" vertical="center" shrinkToFit="1"/>
    </xf>
    <xf numFmtId="0" fontId="4" fillId="2" borderId="31" xfId="5" applyFont="1" applyFill="1" applyBorder="1" applyAlignment="1" applyProtection="1">
      <alignment horizontal="center" vertical="center"/>
    </xf>
    <xf numFmtId="0" fontId="2" fillId="2" borderId="32" xfId="5" applyFont="1" applyFill="1" applyBorder="1" applyAlignment="1" applyProtection="1">
      <alignment horizontal="center" vertical="center" wrapText="1"/>
    </xf>
    <xf numFmtId="0" fontId="2" fillId="2" borderId="33" xfId="5" applyFont="1" applyFill="1" applyBorder="1" applyAlignment="1" applyProtection="1">
      <alignment horizontal="center" vertical="center" wrapText="1"/>
    </xf>
    <xf numFmtId="0" fontId="13" fillId="2" borderId="37" xfId="5" applyFont="1" applyFill="1" applyBorder="1" applyAlignment="1" applyProtection="1">
      <alignment horizontal="left" vertical="center"/>
    </xf>
    <xf numFmtId="42" fontId="13" fillId="2" borderId="37" xfId="5" applyNumberFormat="1" applyFont="1" applyFill="1" applyBorder="1" applyAlignment="1" applyProtection="1">
      <alignment horizontal="left" vertical="center"/>
    </xf>
    <xf numFmtId="42" fontId="13" fillId="2" borderId="38" xfId="5" applyNumberFormat="1" applyFont="1" applyFill="1" applyBorder="1" applyAlignment="1" applyProtection="1">
      <alignment horizontal="left" vertical="center"/>
    </xf>
    <xf numFmtId="0" fontId="17" fillId="0" borderId="13" xfId="5" applyFont="1" applyFill="1" applyBorder="1" applyAlignment="1" applyProtection="1">
      <alignment horizontal="left" vertical="center"/>
    </xf>
    <xf numFmtId="0" fontId="17" fillId="0" borderId="0" xfId="5" applyFont="1" applyFill="1" applyBorder="1" applyAlignment="1" applyProtection="1">
      <alignment horizontal="left" vertical="center"/>
    </xf>
    <xf numFmtId="0" fontId="17" fillId="0" borderId="12" xfId="5" applyFont="1" applyFill="1" applyBorder="1" applyAlignment="1" applyProtection="1">
      <alignment horizontal="left" vertical="center"/>
    </xf>
    <xf numFmtId="42" fontId="17" fillId="0" borderId="4" xfId="5" applyNumberFormat="1" applyFont="1" applyFill="1" applyBorder="1" applyAlignment="1" applyProtection="1">
      <alignment horizontal="left" vertical="center" shrinkToFit="1"/>
    </xf>
    <xf numFmtId="42" fontId="24" fillId="0" borderId="4" xfId="3" applyNumberFormat="1" applyFont="1" applyFill="1" applyBorder="1" applyAlignment="1" applyProtection="1">
      <alignment horizontal="right" vertical="center" shrinkToFit="1"/>
    </xf>
    <xf numFmtId="42" fontId="17" fillId="0" borderId="9" xfId="5" applyNumberFormat="1" applyFont="1" applyFill="1" applyBorder="1" applyAlignment="1" applyProtection="1">
      <alignment vertical="center" shrinkToFit="1"/>
    </xf>
    <xf numFmtId="0" fontId="4" fillId="2" borderId="34" xfId="5" applyFont="1" applyFill="1" applyBorder="1" applyAlignment="1" applyProtection="1">
      <alignment horizontal="center" vertical="center"/>
    </xf>
    <xf numFmtId="0" fontId="2" fillId="2" borderId="35" xfId="5" applyFont="1" applyFill="1" applyBorder="1" applyAlignment="1" applyProtection="1">
      <alignment horizontal="center" vertical="center" wrapText="1"/>
    </xf>
    <xf numFmtId="0" fontId="2" fillId="2" borderId="28" xfId="5" applyFont="1" applyFill="1" applyBorder="1" applyAlignment="1" applyProtection="1">
      <alignment horizontal="center" vertical="center" shrinkToFit="1"/>
    </xf>
    <xf numFmtId="41" fontId="17" fillId="0" borderId="4" xfId="5" applyNumberFormat="1" applyFont="1" applyFill="1" applyBorder="1" applyAlignment="1" applyProtection="1">
      <alignment horizontal="left" vertical="center" shrinkToFit="1"/>
    </xf>
    <xf numFmtId="41" fontId="24" fillId="0" borderId="4" xfId="3" applyNumberFormat="1" applyFont="1" applyFill="1" applyBorder="1" applyAlignment="1" applyProtection="1">
      <alignment horizontal="right" vertical="center" shrinkToFit="1"/>
    </xf>
    <xf numFmtId="41" fontId="17" fillId="0" borderId="9" xfId="5" applyNumberFormat="1" applyFont="1" applyFill="1" applyBorder="1" applyAlignment="1" applyProtection="1">
      <alignment vertical="center" shrinkToFit="1"/>
    </xf>
    <xf numFmtId="42" fontId="17" fillId="2" borderId="47" xfId="5" applyNumberFormat="1" applyFont="1" applyFill="1" applyBorder="1" applyAlignment="1">
      <alignment vertical="center" shrinkToFit="1"/>
    </xf>
    <xf numFmtId="42" fontId="13" fillId="2" borderId="40" xfId="5" applyNumberFormat="1" applyFont="1" applyFill="1" applyBorder="1" applyAlignment="1" applyProtection="1">
      <alignment horizontal="center" vertical="center" shrinkToFit="1"/>
    </xf>
    <xf numFmtId="41" fontId="31" fillId="2" borderId="7" xfId="6" applyNumberFormat="1" applyFont="1" applyFill="1" applyBorder="1" applyAlignment="1">
      <alignment horizontal="center" vertical="center" wrapText="1"/>
    </xf>
    <xf numFmtId="37" fontId="2" fillId="2" borderId="42" xfId="6" applyNumberFormat="1" applyFont="1" applyFill="1" applyBorder="1" applyAlignment="1">
      <alignment horizontal="center" vertical="center"/>
    </xf>
    <xf numFmtId="41" fontId="17" fillId="2" borderId="55" xfId="6" applyNumberFormat="1" applyFont="1" applyFill="1" applyBorder="1" applyAlignment="1">
      <alignment vertical="center"/>
    </xf>
    <xf numFmtId="42" fontId="17" fillId="0" borderId="8" xfId="6" applyNumberFormat="1" applyFont="1" applyBorder="1" applyAlignment="1">
      <alignment vertical="center" shrinkToFit="1"/>
    </xf>
    <xf numFmtId="42" fontId="17" fillId="0" borderId="16" xfId="6" applyNumberFormat="1" applyFont="1" applyBorder="1" applyAlignment="1">
      <alignment vertical="center" shrinkToFit="1"/>
    </xf>
    <xf numFmtId="42" fontId="17" fillId="0" borderId="10" xfId="6" applyNumberFormat="1" applyFont="1" applyBorder="1" applyAlignment="1">
      <alignment vertical="center" shrinkToFit="1"/>
    </xf>
    <xf numFmtId="41" fontId="17" fillId="2" borderId="50" xfId="6" applyNumberFormat="1" applyFont="1" applyFill="1" applyBorder="1" applyAlignment="1">
      <alignment vertical="center" shrinkToFit="1"/>
    </xf>
    <xf numFmtId="42" fontId="13" fillId="2" borderId="50" xfId="6" applyNumberFormat="1" applyFont="1" applyFill="1" applyBorder="1" applyAlignment="1">
      <alignment vertical="center" shrinkToFit="1"/>
    </xf>
    <xf numFmtId="42" fontId="18" fillId="2" borderId="50" xfId="6" applyNumberFormat="1" applyFont="1" applyFill="1" applyBorder="1" applyAlignment="1">
      <alignment vertical="center" shrinkToFit="1"/>
    </xf>
    <xf numFmtId="42" fontId="18" fillId="0" borderId="50" xfId="6" applyNumberFormat="1" applyFont="1" applyBorder="1" applyAlignment="1">
      <alignment vertical="center" shrinkToFit="1"/>
    </xf>
    <xf numFmtId="42" fontId="18" fillId="0" borderId="56" xfId="6" applyNumberFormat="1" applyFont="1" applyBorder="1" applyAlignment="1">
      <alignment vertical="center" shrinkToFit="1"/>
    </xf>
    <xf numFmtId="37" fontId="2" fillId="2" borderId="57" xfId="6" applyNumberFormat="1" applyFont="1" applyFill="1" applyBorder="1" applyAlignment="1">
      <alignment horizontal="center" vertical="center"/>
    </xf>
    <xf numFmtId="41" fontId="2" fillId="2" borderId="58" xfId="6" applyNumberFormat="1" applyFont="1" applyFill="1" applyBorder="1" applyAlignment="1">
      <alignment horizontal="center" vertical="center" wrapText="1"/>
    </xf>
    <xf numFmtId="41" fontId="17" fillId="2" borderId="60" xfId="6" applyNumberFormat="1" applyFont="1" applyFill="1" applyBorder="1" applyAlignment="1">
      <alignment vertical="center"/>
    </xf>
    <xf numFmtId="42" fontId="17" fillId="2" borderId="61" xfId="6" applyNumberFormat="1" applyFont="1" applyFill="1" applyBorder="1" applyAlignment="1">
      <alignment vertical="center" shrinkToFit="1"/>
    </xf>
    <xf numFmtId="42" fontId="17" fillId="2" borderId="58" xfId="6" applyNumberFormat="1" applyFont="1" applyFill="1" applyBorder="1" applyAlignment="1">
      <alignment vertical="center" shrinkToFit="1"/>
    </xf>
    <xf numFmtId="42" fontId="17" fillId="2" borderId="59" xfId="6" applyNumberFormat="1" applyFont="1" applyFill="1" applyBorder="1" applyAlignment="1">
      <alignment vertical="center" shrinkToFit="1"/>
    </xf>
    <xf numFmtId="42" fontId="13" fillId="2" borderId="43" xfId="6" applyNumberFormat="1" applyFont="1" applyFill="1" applyBorder="1" applyAlignment="1">
      <alignment vertical="center" shrinkToFit="1"/>
    </xf>
    <xf numFmtId="41" fontId="17" fillId="2" borderId="43" xfId="6" applyNumberFormat="1" applyFont="1" applyFill="1" applyBorder="1" applyAlignment="1">
      <alignment vertical="center" shrinkToFit="1"/>
    </xf>
    <xf numFmtId="42" fontId="18" fillId="2" borderId="43" xfId="6" applyNumberFormat="1" applyFont="1" applyFill="1" applyBorder="1" applyAlignment="1">
      <alignment vertical="center" shrinkToFit="1"/>
    </xf>
    <xf numFmtId="42" fontId="18" fillId="2" borderId="63" xfId="6" applyNumberFormat="1" applyFont="1" applyFill="1" applyBorder="1" applyAlignment="1">
      <alignment vertical="center" shrinkToFit="1"/>
    </xf>
    <xf numFmtId="42" fontId="18" fillId="2" borderId="43" xfId="1" applyNumberFormat="1" applyFont="1" applyFill="1" applyBorder="1" applyAlignment="1">
      <alignment vertical="center" shrinkToFit="1"/>
    </xf>
    <xf numFmtId="41" fontId="2" fillId="2" borderId="32" xfId="6" applyNumberFormat="1" applyFont="1" applyFill="1" applyBorder="1" applyAlignment="1">
      <alignment horizontal="center" vertical="center" wrapText="1"/>
    </xf>
    <xf numFmtId="41" fontId="2" fillId="2" borderId="55" xfId="6" applyNumberFormat="1" applyFont="1" applyFill="1" applyBorder="1" applyAlignment="1">
      <alignment horizontal="center" vertical="center" wrapText="1"/>
    </xf>
    <xf numFmtId="41" fontId="3" fillId="2" borderId="50" xfId="6" applyNumberFormat="1" applyFont="1" applyFill="1" applyBorder="1" applyAlignment="1">
      <alignment vertical="center"/>
    </xf>
    <xf numFmtId="42" fontId="17" fillId="6" borderId="8" xfId="6" applyNumberFormat="1" applyFont="1" applyFill="1" applyBorder="1" applyAlignment="1">
      <alignment vertical="center" shrinkToFit="1"/>
    </xf>
    <xf numFmtId="41" fontId="17" fillId="6" borderId="16" xfId="6" applyNumberFormat="1" applyFont="1" applyFill="1" applyBorder="1" applyAlignment="1">
      <alignment vertical="center" shrinkToFit="1"/>
    </xf>
    <xf numFmtId="41" fontId="17" fillId="6" borderId="10" xfId="6" applyNumberFormat="1" applyFont="1" applyFill="1" applyBorder="1" applyAlignment="1">
      <alignment vertical="center" shrinkToFit="1"/>
    </xf>
    <xf numFmtId="41" fontId="17" fillId="2" borderId="64" xfId="6" applyNumberFormat="1" applyFont="1" applyFill="1" applyBorder="1" applyAlignment="1">
      <alignment vertical="center" shrinkToFit="1"/>
    </xf>
    <xf numFmtId="41" fontId="13" fillId="2" borderId="50" xfId="6" applyNumberFormat="1" applyFont="1" applyFill="1" applyBorder="1" applyAlignment="1">
      <alignment vertical="center" shrinkToFit="1"/>
    </xf>
    <xf numFmtId="41" fontId="17" fillId="6" borderId="16" xfId="6" applyNumberFormat="1" applyFont="1" applyFill="1" applyBorder="1" applyAlignment="1">
      <alignment horizontal="right" vertical="center" shrinkToFit="1"/>
    </xf>
    <xf numFmtId="41" fontId="17" fillId="6" borderId="10" xfId="6" applyNumberFormat="1" applyFont="1" applyFill="1" applyBorder="1" applyAlignment="1">
      <alignment horizontal="right" vertical="center" shrinkToFit="1"/>
    </xf>
    <xf numFmtId="41" fontId="31" fillId="2" borderId="60" xfId="6" applyNumberFormat="1" applyFont="1" applyFill="1" applyBorder="1" applyAlignment="1">
      <alignment horizontal="center" vertical="center" wrapText="1"/>
    </xf>
    <xf numFmtId="41" fontId="3" fillId="2" borderId="43" xfId="6" applyNumberFormat="1" applyFont="1" applyFill="1" applyBorder="1" applyAlignment="1">
      <alignment vertical="center"/>
    </xf>
    <xf numFmtId="41" fontId="17" fillId="2" borderId="62" xfId="6" applyNumberFormat="1" applyFont="1" applyFill="1" applyBorder="1" applyAlignment="1">
      <alignment vertical="center" shrinkToFit="1"/>
    </xf>
    <xf numFmtId="41" fontId="17" fillId="2" borderId="59" xfId="6" applyNumberFormat="1" applyFont="1" applyFill="1" applyBorder="1" applyAlignment="1">
      <alignment vertical="center" shrinkToFit="1"/>
    </xf>
    <xf numFmtId="41" fontId="13" fillId="2" borderId="43" xfId="6" applyNumberFormat="1" applyFont="1" applyFill="1" applyBorder="1" applyAlignment="1">
      <alignment vertical="center" shrinkToFit="1"/>
    </xf>
    <xf numFmtId="0" fontId="17" fillId="5" borderId="14" xfId="4" applyFont="1" applyFill="1" applyBorder="1" applyAlignment="1" applyProtection="1">
      <alignment horizontal="center" vertical="center"/>
      <protection locked="0"/>
    </xf>
    <xf numFmtId="44" fontId="0" fillId="0" borderId="14" xfId="2" applyFont="1" applyFill="1" applyBorder="1" applyAlignment="1" applyProtection="1">
      <alignment horizontal="center" vertical="center" shrinkToFit="1"/>
      <protection locked="0"/>
    </xf>
    <xf numFmtId="41" fontId="31" fillId="2" borderId="10" xfId="6" applyNumberFormat="1" applyFont="1" applyFill="1" applyBorder="1" applyAlignment="1">
      <alignment horizontal="center" vertical="center" wrapText="1"/>
    </xf>
    <xf numFmtId="41" fontId="31" fillId="2" borderId="59" xfId="6" applyNumberFormat="1" applyFont="1" applyFill="1" applyBorder="1" applyAlignment="1">
      <alignment horizontal="center" vertical="center" wrapText="1"/>
    </xf>
    <xf numFmtId="42" fontId="13" fillId="2" borderId="1" xfId="6" applyNumberFormat="1" applyFont="1" applyFill="1" applyBorder="1" applyAlignment="1">
      <alignment vertical="center" shrinkToFit="1"/>
    </xf>
    <xf numFmtId="42" fontId="13" fillId="2" borderId="63" xfId="6" applyNumberFormat="1" applyFont="1" applyFill="1" applyBorder="1" applyAlignment="1">
      <alignment vertical="center" shrinkToFit="1"/>
    </xf>
    <xf numFmtId="43" fontId="17" fillId="2" borderId="31" xfId="6" applyNumberFormat="1" applyFont="1" applyFill="1" applyBorder="1" applyAlignment="1">
      <alignment horizontal="center" vertical="center"/>
    </xf>
    <xf numFmtId="41" fontId="13" fillId="2" borderId="32" xfId="6" applyNumberFormat="1" applyFont="1" applyFill="1" applyBorder="1" applyAlignment="1">
      <alignment vertical="center" shrinkToFit="1"/>
    </xf>
    <xf numFmtId="41" fontId="13" fillId="2" borderId="33" xfId="6" applyNumberFormat="1" applyFont="1" applyFill="1" applyBorder="1" applyAlignment="1">
      <alignment vertical="center" shrinkToFit="1"/>
    </xf>
    <xf numFmtId="0" fontId="2" fillId="2" borderId="1" xfId="6" applyFont="1" applyFill="1" applyBorder="1" applyAlignment="1">
      <alignment vertical="center"/>
    </xf>
    <xf numFmtId="0" fontId="15" fillId="2" borderId="1" xfId="6" applyFont="1" applyFill="1" applyBorder="1" applyAlignment="1">
      <alignment vertical="center"/>
    </xf>
    <xf numFmtId="42" fontId="18" fillId="2" borderId="48" xfId="6" applyNumberFormat="1" applyFont="1" applyFill="1" applyBorder="1" applyAlignment="1">
      <alignment vertical="center" shrinkToFit="1"/>
    </xf>
    <xf numFmtId="42" fontId="18" fillId="2" borderId="56" xfId="6" applyNumberFormat="1" applyFont="1" applyFill="1" applyBorder="1" applyAlignment="1">
      <alignment vertical="center" shrinkToFit="1"/>
    </xf>
    <xf numFmtId="49" fontId="17" fillId="0" borderId="46" xfId="5" applyNumberFormat="1" applyFont="1" applyBorder="1" applyAlignment="1" applyProtection="1">
      <alignment horizontal="center" vertical="center"/>
    </xf>
    <xf numFmtId="49" fontId="17" fillId="0" borderId="29" xfId="5" applyNumberFormat="1" applyFont="1" applyBorder="1" applyAlignment="1" applyProtection="1">
      <alignment horizontal="center" vertical="center"/>
    </xf>
    <xf numFmtId="49" fontId="17" fillId="0" borderId="34" xfId="5" applyNumberFormat="1" applyFont="1" applyBorder="1" applyAlignment="1" applyProtection="1">
      <alignment horizontal="center" vertical="center"/>
    </xf>
    <xf numFmtId="49" fontId="13" fillId="2" borderId="36" xfId="5" applyNumberFormat="1" applyFont="1" applyFill="1" applyBorder="1" applyAlignment="1" applyProtection="1">
      <alignment horizontal="center" vertical="center"/>
    </xf>
    <xf numFmtId="49" fontId="17" fillId="0" borderId="15" xfId="5" applyNumberFormat="1" applyFont="1" applyBorder="1" applyAlignment="1" applyProtection="1">
      <alignment horizontal="center" vertical="center"/>
    </xf>
    <xf numFmtId="49" fontId="17" fillId="0" borderId="15" xfId="5" applyNumberFormat="1" applyFont="1" applyFill="1" applyBorder="1" applyAlignment="1" applyProtection="1">
      <alignment horizontal="center" vertical="center"/>
    </xf>
    <xf numFmtId="49" fontId="17" fillId="0" borderId="46" xfId="5" applyNumberFormat="1" applyFont="1" applyBorder="1" applyAlignment="1">
      <alignment horizontal="center" vertical="center"/>
    </xf>
    <xf numFmtId="49" fontId="17" fillId="0" borderId="29" xfId="5" applyNumberFormat="1" applyFont="1" applyBorder="1" applyAlignment="1">
      <alignment horizontal="center" vertical="center"/>
    </xf>
    <xf numFmtId="49" fontId="17" fillId="0" borderId="34" xfId="5" applyNumberFormat="1" applyFont="1" applyBorder="1" applyAlignment="1">
      <alignment horizontal="center" vertical="center"/>
    </xf>
    <xf numFmtId="44" fontId="24" fillId="2" borderId="14" xfId="2" applyFont="1" applyFill="1" applyBorder="1" applyAlignment="1" applyProtection="1">
      <alignment horizontal="left" vertical="center"/>
    </xf>
    <xf numFmtId="49" fontId="0" fillId="0" borderId="0" xfId="0" applyNumberFormat="1" applyFont="1" applyBorder="1" applyAlignment="1" applyProtection="1">
      <alignment horizontal="right" vertical="center"/>
    </xf>
    <xf numFmtId="0" fontId="13" fillId="2" borderId="28" xfId="0" applyFont="1" applyFill="1" applyBorder="1" applyAlignment="1" applyProtection="1">
      <alignment horizontal="center" vertical="center"/>
    </xf>
    <xf numFmtId="49" fontId="0" fillId="0" borderId="29" xfId="0" applyNumberFormat="1" applyFont="1" applyBorder="1" applyAlignment="1" applyProtection="1">
      <alignment horizontal="right" vertical="center"/>
    </xf>
    <xf numFmtId="44" fontId="24" fillId="2" borderId="30" xfId="2" applyFont="1" applyFill="1" applyBorder="1" applyAlignment="1" applyProtection="1">
      <alignment horizontal="left" vertical="center"/>
    </xf>
    <xf numFmtId="44" fontId="0" fillId="0" borderId="30" xfId="2" applyFont="1" applyFill="1" applyBorder="1" applyAlignment="1" applyProtection="1">
      <alignment horizontal="center" vertical="center" shrinkToFit="1"/>
      <protection locked="0"/>
    </xf>
    <xf numFmtId="49" fontId="0" fillId="0" borderId="46" xfId="0" applyNumberFormat="1" applyFont="1" applyBorder="1" applyAlignment="1" applyProtection="1">
      <alignment horizontal="right" vertical="center"/>
    </xf>
    <xf numFmtId="167" fontId="13" fillId="2" borderId="37" xfId="0" applyNumberFormat="1" applyFont="1" applyFill="1" applyBorder="1" applyAlignment="1" applyProtection="1">
      <alignment horizontal="center" vertical="center"/>
    </xf>
    <xf numFmtId="167" fontId="13" fillId="2" borderId="37" xfId="0" applyNumberFormat="1" applyFont="1" applyFill="1" applyBorder="1" applyAlignment="1" applyProtection="1">
      <alignment horizontal="center" vertical="center" shrinkToFit="1"/>
    </xf>
    <xf numFmtId="168" fontId="13" fillId="2" borderId="38" xfId="2" applyNumberFormat="1" applyFont="1" applyFill="1" applyBorder="1" applyAlignment="1" applyProtection="1">
      <alignment horizontal="center" vertical="center" shrinkToFit="1"/>
    </xf>
    <xf numFmtId="42" fontId="0" fillId="0" borderId="11" xfId="0" applyNumberFormat="1" applyFont="1" applyBorder="1" applyAlignment="1" applyProtection="1">
      <alignment vertical="center"/>
    </xf>
    <xf numFmtId="167" fontId="13" fillId="2" borderId="32" xfId="0" applyNumberFormat="1" applyFont="1" applyFill="1" applyBorder="1" applyAlignment="1" applyProtection="1">
      <alignment horizontal="center" vertical="center"/>
    </xf>
    <xf numFmtId="167" fontId="13" fillId="2" borderId="32" xfId="0" applyNumberFormat="1" applyFont="1" applyFill="1" applyBorder="1" applyAlignment="1" applyProtection="1">
      <alignment horizontal="center" vertical="center" shrinkToFit="1"/>
    </xf>
    <xf numFmtId="168" fontId="13" fillId="2" borderId="33" xfId="2" applyNumberFormat="1" applyFont="1" applyFill="1" applyBorder="1" applyAlignment="1" applyProtection="1">
      <alignment horizontal="center" vertical="center" shrinkToFit="1"/>
    </xf>
    <xf numFmtId="0" fontId="13" fillId="5" borderId="3" xfId="4" applyFont="1" applyFill="1" applyBorder="1" applyAlignment="1">
      <alignment horizontal="center" vertical="center"/>
    </xf>
    <xf numFmtId="0" fontId="17" fillId="5" borderId="51" xfId="4" applyFont="1" applyFill="1" applyBorder="1" applyAlignment="1">
      <alignment horizontal="left" vertical="center"/>
    </xf>
    <xf numFmtId="169" fontId="13" fillId="5" borderId="51" xfId="4" applyNumberFormat="1" applyFont="1" applyFill="1" applyBorder="1" applyAlignment="1">
      <alignment horizontal="center" vertical="center"/>
    </xf>
    <xf numFmtId="0" fontId="17" fillId="0" borderId="18" xfId="4" applyFont="1" applyFill="1" applyBorder="1" applyAlignment="1">
      <alignment vertical="center"/>
    </xf>
    <xf numFmtId="0" fontId="3" fillId="0" borderId="20" xfId="4" applyFont="1" applyFill="1" applyBorder="1" applyAlignment="1">
      <alignment vertical="center"/>
    </xf>
    <xf numFmtId="0" fontId="8" fillId="0" borderId="0" xfId="0" applyFont="1" applyAlignment="1"/>
    <xf numFmtId="0" fontId="7" fillId="0" borderId="0" xfId="0" applyFont="1" applyAlignment="1"/>
    <xf numFmtId="0" fontId="13" fillId="0" borderId="0" xfId="6" applyFont="1" applyAlignment="1">
      <alignment vertical="center"/>
    </xf>
    <xf numFmtId="49" fontId="13" fillId="2" borderId="36" xfId="5" applyNumberFormat="1" applyFont="1" applyFill="1" applyBorder="1" applyAlignment="1">
      <alignment horizontal="center" vertical="center"/>
    </xf>
    <xf numFmtId="0" fontId="13" fillId="2" borderId="37" xfId="5" applyFont="1" applyFill="1" applyBorder="1" applyAlignment="1" applyProtection="1">
      <alignment vertical="center"/>
    </xf>
    <xf numFmtId="42" fontId="25" fillId="2" borderId="37" xfId="0" applyNumberFormat="1" applyFont="1" applyFill="1" applyBorder="1" applyAlignment="1" applyProtection="1">
      <alignment vertical="center" shrinkToFit="1"/>
    </xf>
    <xf numFmtId="49" fontId="13" fillId="2" borderId="39" xfId="5" applyNumberFormat="1" applyFont="1" applyFill="1" applyBorder="1" applyAlignment="1" applyProtection="1">
      <alignment horizontal="center" vertical="center"/>
    </xf>
    <xf numFmtId="42" fontId="17" fillId="2" borderId="47" xfId="5" applyNumberFormat="1" applyFont="1" applyFill="1" applyBorder="1" applyAlignment="1" applyProtection="1">
      <alignment vertical="center" shrinkToFit="1"/>
    </xf>
    <xf numFmtId="0" fontId="2" fillId="2" borderId="37" xfId="6" applyFont="1" applyFill="1" applyBorder="1" applyAlignment="1">
      <alignment horizontal="center" vertical="center"/>
    </xf>
    <xf numFmtId="49" fontId="17" fillId="0" borderId="68" xfId="5" applyNumberFormat="1" applyFont="1" applyBorder="1" applyAlignment="1" applyProtection="1">
      <alignment horizontal="center" vertical="center"/>
    </xf>
    <xf numFmtId="49" fontId="17" fillId="0" borderId="44" xfId="5" applyNumberFormat="1" applyFont="1" applyBorder="1" applyAlignment="1" applyProtection="1">
      <alignment horizontal="center" vertical="center"/>
    </xf>
    <xf numFmtId="49" fontId="17" fillId="0" borderId="69" xfId="5" applyNumberFormat="1" applyFont="1" applyBorder="1" applyAlignment="1" applyProtection="1">
      <alignment horizontal="center" vertical="center"/>
    </xf>
    <xf numFmtId="41" fontId="17" fillId="2" borderId="70" xfId="5" applyNumberFormat="1" applyFont="1" applyFill="1" applyBorder="1" applyAlignment="1">
      <alignment vertical="center" shrinkToFit="1"/>
    </xf>
    <xf numFmtId="41" fontId="17" fillId="2" borderId="19" xfId="5" applyNumberFormat="1" applyFont="1" applyFill="1" applyBorder="1" applyAlignment="1">
      <alignment vertical="center" shrinkToFit="1"/>
    </xf>
    <xf numFmtId="43" fontId="17" fillId="0" borderId="71" xfId="6" applyNumberFormat="1" applyFont="1" applyBorder="1" applyAlignment="1">
      <alignment vertical="center"/>
    </xf>
    <xf numFmtId="0" fontId="2" fillId="0" borderId="53" xfId="6" applyFont="1" applyBorder="1" applyAlignment="1">
      <alignment vertical="center"/>
    </xf>
    <xf numFmtId="41" fontId="17" fillId="0" borderId="53" xfId="6" applyNumberFormat="1" applyFont="1" applyFill="1" applyBorder="1" applyAlignment="1">
      <alignment horizontal="center" vertical="center" shrinkToFit="1"/>
    </xf>
    <xf numFmtId="42" fontId="18" fillId="0" borderId="53" xfId="6" applyNumberFormat="1" applyFont="1" applyBorder="1" applyAlignment="1">
      <alignment vertical="center" shrinkToFit="1"/>
    </xf>
    <xf numFmtId="42" fontId="18" fillId="0" borderId="72" xfId="6" applyNumberFormat="1" applyFont="1" applyBorder="1" applyAlignment="1">
      <alignment vertical="center" shrinkToFit="1"/>
    </xf>
    <xf numFmtId="42" fontId="18" fillId="2" borderId="73" xfId="6" applyNumberFormat="1" applyFont="1" applyFill="1" applyBorder="1" applyAlignment="1">
      <alignment vertical="center" shrinkToFit="1"/>
    </xf>
    <xf numFmtId="49" fontId="0" fillId="0" borderId="34" xfId="0" applyNumberFormat="1" applyFont="1" applyBorder="1" applyAlignment="1" applyProtection="1">
      <alignment horizontal="right" vertical="center"/>
    </xf>
    <xf numFmtId="168" fontId="24" fillId="0" borderId="7" xfId="2" applyNumberFormat="1" applyFont="1" applyBorder="1" applyAlignment="1" applyProtection="1">
      <alignment vertical="center" shrinkToFit="1"/>
    </xf>
    <xf numFmtId="0" fontId="0" fillId="2" borderId="11" xfId="0" applyFont="1" applyFill="1" applyBorder="1" applyAlignment="1" applyProtection="1">
      <alignment vertical="center"/>
    </xf>
    <xf numFmtId="0" fontId="0" fillId="2" borderId="47" xfId="0" applyFont="1" applyFill="1" applyBorder="1" applyAlignment="1" applyProtection="1">
      <alignment vertical="center"/>
    </xf>
    <xf numFmtId="49" fontId="25" fillId="2" borderId="36" xfId="0" applyNumberFormat="1" applyFont="1" applyFill="1" applyBorder="1" applyAlignment="1" applyProtection="1">
      <alignment horizontal="right" vertical="center"/>
    </xf>
    <xf numFmtId="168" fontId="25" fillId="2" borderId="37" xfId="0" applyNumberFormat="1" applyFont="1" applyFill="1" applyBorder="1" applyAlignment="1" applyProtection="1">
      <alignment vertical="center"/>
    </xf>
    <xf numFmtId="168" fontId="25" fillId="2" borderId="38" xfId="0" applyNumberFormat="1" applyFont="1" applyFill="1" applyBorder="1" applyAlignment="1" applyProtection="1">
      <alignment vertical="center"/>
    </xf>
    <xf numFmtId="49" fontId="0" fillId="0" borderId="39" xfId="0" applyNumberFormat="1" applyFont="1" applyBorder="1" applyAlignment="1" applyProtection="1">
      <alignment horizontal="right" vertical="center"/>
    </xf>
    <xf numFmtId="44" fontId="0" fillId="0" borderId="40" xfId="0" applyNumberFormat="1" applyFont="1" applyBorder="1" applyAlignment="1" applyProtection="1">
      <alignment vertical="center"/>
    </xf>
    <xf numFmtId="44" fontId="0" fillId="0" borderId="41" xfId="0" applyNumberFormat="1" applyFont="1" applyBorder="1" applyAlignment="1" applyProtection="1">
      <alignment vertical="center"/>
    </xf>
    <xf numFmtId="49" fontId="0" fillId="2" borderId="36" xfId="0" applyNumberFormat="1" applyFont="1" applyFill="1" applyBorder="1" applyAlignment="1" applyProtection="1">
      <alignment horizontal="right" vertical="center"/>
    </xf>
    <xf numFmtId="170" fontId="17" fillId="0" borderId="11" xfId="7" applyNumberFormat="1" applyFont="1" applyFill="1" applyBorder="1" applyAlignment="1" applyProtection="1">
      <alignment horizontal="center" vertical="center"/>
    </xf>
    <xf numFmtId="44" fontId="17" fillId="5" borderId="11" xfId="2" applyFont="1" applyFill="1" applyBorder="1" applyAlignment="1" applyProtection="1">
      <alignment horizontal="left" vertical="center" shrinkToFit="1"/>
      <protection locked="0"/>
    </xf>
    <xf numFmtId="44" fontId="24" fillId="5" borderId="11" xfId="2" applyFont="1" applyFill="1" applyBorder="1" applyAlignment="1" applyProtection="1">
      <alignment horizontal="right" vertical="center" shrinkToFit="1"/>
      <protection locked="0"/>
    </xf>
    <xf numFmtId="44" fontId="17" fillId="5" borderId="14" xfId="2" applyFont="1" applyFill="1" applyBorder="1" applyAlignment="1" applyProtection="1">
      <alignment horizontal="left" vertical="center"/>
      <protection locked="0"/>
    </xf>
    <xf numFmtId="168" fontId="17" fillId="5" borderId="11" xfId="2" applyNumberFormat="1" applyFont="1" applyFill="1" applyBorder="1" applyAlignment="1" applyProtection="1">
      <alignment horizontal="left" vertical="center" shrinkToFit="1"/>
      <protection locked="0"/>
    </xf>
    <xf numFmtId="168" fontId="24" fillId="5" borderId="11" xfId="2" applyNumberFormat="1" applyFont="1" applyFill="1" applyBorder="1" applyAlignment="1" applyProtection="1">
      <alignment horizontal="right" vertical="center" shrinkToFit="1"/>
      <protection locked="0"/>
    </xf>
    <xf numFmtId="168" fontId="17" fillId="5" borderId="14" xfId="2" applyNumberFormat="1" applyFont="1" applyFill="1" applyBorder="1" applyAlignment="1" applyProtection="1">
      <alignment horizontal="left" vertical="center"/>
      <protection locked="0"/>
    </xf>
    <xf numFmtId="168" fontId="17" fillId="5" borderId="7" xfId="2" applyNumberFormat="1" applyFont="1" applyFill="1" applyBorder="1" applyAlignment="1" applyProtection="1">
      <alignment horizontal="left" vertical="center"/>
      <protection locked="0"/>
    </xf>
    <xf numFmtId="44" fontId="17" fillId="5" borderId="27" xfId="2" applyFont="1" applyFill="1" applyBorder="1" applyAlignment="1" applyProtection="1">
      <alignment horizontal="left" vertical="center"/>
      <protection locked="0"/>
    </xf>
    <xf numFmtId="44" fontId="17" fillId="5" borderId="28" xfId="2" applyFont="1" applyFill="1" applyBorder="1" applyAlignment="1" applyProtection="1">
      <alignment horizontal="left" vertical="center"/>
      <protection locked="0"/>
    </xf>
    <xf numFmtId="44" fontId="17" fillId="5" borderId="30" xfId="2" applyFont="1" applyFill="1" applyBorder="1" applyAlignment="1" applyProtection="1">
      <alignment horizontal="left" vertical="center"/>
      <protection locked="0"/>
    </xf>
    <xf numFmtId="44" fontId="17" fillId="5" borderId="32" xfId="2" applyFont="1" applyFill="1" applyBorder="1" applyAlignment="1" applyProtection="1">
      <alignment horizontal="left" vertical="center"/>
      <protection locked="0"/>
    </xf>
    <xf numFmtId="44" fontId="17" fillId="5" borderId="33" xfId="2" applyFont="1" applyFill="1" applyBorder="1" applyAlignment="1" applyProtection="1">
      <alignment horizontal="left" vertical="center"/>
      <protection locked="0"/>
    </xf>
    <xf numFmtId="44" fontId="17" fillId="5" borderId="14" xfId="2" applyFont="1" applyFill="1" applyBorder="1" applyAlignment="1" applyProtection="1">
      <alignment horizontal="left" vertical="center" shrinkToFit="1"/>
      <protection locked="0"/>
    </xf>
    <xf numFmtId="44" fontId="24" fillId="5" borderId="14" xfId="2" applyFont="1" applyFill="1" applyBorder="1" applyAlignment="1" applyProtection="1">
      <alignment horizontal="right" vertical="center" shrinkToFit="1"/>
      <protection locked="0"/>
    </xf>
    <xf numFmtId="44" fontId="17" fillId="5" borderId="14" xfId="2" applyFont="1" applyFill="1" applyBorder="1" applyAlignment="1" applyProtection="1">
      <alignment vertical="center" shrinkToFit="1"/>
      <protection locked="0"/>
    </xf>
    <xf numFmtId="44" fontId="17" fillId="5" borderId="14" xfId="2" applyFont="1" applyFill="1" applyBorder="1" applyAlignment="1" applyProtection="1">
      <alignment horizontal="center" vertical="center" shrinkToFit="1"/>
      <protection locked="0"/>
    </xf>
    <xf numFmtId="44" fontId="17" fillId="5" borderId="7" xfId="2" applyFont="1" applyFill="1" applyBorder="1" applyAlignment="1" applyProtection="1">
      <alignment horizontal="left" vertical="center" shrinkToFit="1"/>
      <protection locked="0"/>
    </xf>
    <xf numFmtId="0" fontId="1" fillId="0" borderId="0" xfId="5" applyFont="1" applyFill="1" applyAlignment="1" applyProtection="1">
      <alignment horizontal="left" vertical="center"/>
    </xf>
    <xf numFmtId="0" fontId="1" fillId="0" borderId="0" xfId="5" applyFont="1" applyFill="1" applyAlignment="1" applyProtection="1">
      <alignment horizontal="left" vertical="center" indent="2"/>
    </xf>
    <xf numFmtId="172" fontId="0" fillId="5" borderId="14" xfId="8" applyNumberFormat="1" applyFont="1" applyFill="1" applyBorder="1" applyAlignment="1" applyProtection="1">
      <alignment horizontal="center" vertical="center"/>
    </xf>
    <xf numFmtId="172" fontId="0" fillId="5" borderId="30" xfId="8" applyNumberFormat="1" applyFont="1" applyFill="1" applyBorder="1" applyAlignment="1" applyProtection="1">
      <alignment horizontal="center" vertical="center"/>
    </xf>
    <xf numFmtId="172" fontId="0" fillId="2" borderId="37" xfId="8" applyNumberFormat="1" applyFont="1" applyFill="1" applyBorder="1" applyAlignment="1" applyProtection="1">
      <alignment horizontal="center" vertical="center"/>
    </xf>
    <xf numFmtId="49" fontId="25" fillId="2" borderId="29" xfId="0" applyNumberFormat="1" applyFont="1" applyFill="1" applyBorder="1" applyAlignment="1" applyProtection="1">
      <alignment horizontal="right" vertical="center"/>
    </xf>
    <xf numFmtId="42" fontId="0" fillId="0" borderId="11" xfId="0" applyNumberFormat="1" applyFont="1" applyFill="1" applyBorder="1" applyAlignment="1" applyProtection="1">
      <alignment vertical="center"/>
    </xf>
    <xf numFmtId="172" fontId="0" fillId="0" borderId="0" xfId="0" applyNumberFormat="1" applyFont="1" applyAlignment="1" applyProtection="1">
      <alignment vertical="center"/>
    </xf>
    <xf numFmtId="44" fontId="0" fillId="0" borderId="0" xfId="0" applyNumberFormat="1" applyFont="1" applyAlignment="1" applyProtection="1">
      <alignment vertical="center"/>
    </xf>
    <xf numFmtId="168" fontId="0" fillId="0" borderId="14" xfId="2" applyNumberFormat="1" applyFont="1" applyFill="1" applyBorder="1" applyAlignment="1" applyProtection="1">
      <alignment vertical="center" shrinkToFit="1"/>
    </xf>
    <xf numFmtId="42" fontId="0" fillId="0" borderId="14" xfId="0" applyNumberFormat="1" applyFont="1" applyFill="1" applyBorder="1" applyAlignment="1" applyProtection="1">
      <alignment vertical="center"/>
    </xf>
    <xf numFmtId="0" fontId="0" fillId="0" borderId="75" xfId="0" applyFont="1" applyFill="1" applyBorder="1" applyAlignment="1" applyProtection="1">
      <alignment horizontal="left" vertical="center" wrapText="1" indent="4"/>
    </xf>
    <xf numFmtId="168" fontId="0" fillId="0" borderId="11" xfId="2" applyNumberFormat="1" applyFont="1" applyFill="1" applyBorder="1" applyAlignment="1" applyProtection="1">
      <alignment vertical="center"/>
    </xf>
    <xf numFmtId="44" fontId="0" fillId="0" borderId="14" xfId="2" applyFont="1" applyFill="1" applyBorder="1" applyAlignment="1" applyProtection="1">
      <alignment horizontal="center" vertical="center" shrinkToFit="1"/>
    </xf>
    <xf numFmtId="42" fontId="0" fillId="0" borderId="14" xfId="0" applyNumberFormat="1" applyFont="1" applyFill="1" applyBorder="1" applyAlignment="1" applyProtection="1">
      <alignment horizontal="center" vertical="center"/>
    </xf>
    <xf numFmtId="42" fontId="0" fillId="0" borderId="11" xfId="0" applyNumberFormat="1" applyFont="1" applyFill="1" applyBorder="1" applyAlignment="1" applyProtection="1">
      <alignment horizontal="center" vertical="center"/>
    </xf>
    <xf numFmtId="9" fontId="0" fillId="0" borderId="11" xfId="0" applyNumberFormat="1" applyFont="1" applyFill="1" applyBorder="1" applyAlignment="1" applyProtection="1">
      <alignment horizontal="center" vertical="center"/>
    </xf>
    <xf numFmtId="9" fontId="0" fillId="0" borderId="47" xfId="0" applyNumberFormat="1" applyFont="1" applyFill="1" applyBorder="1" applyAlignment="1" applyProtection="1">
      <alignment horizontal="center" vertical="center"/>
    </xf>
    <xf numFmtId="168" fontId="0" fillId="0" borderId="11" xfId="2" applyNumberFormat="1" applyFont="1" applyFill="1" applyBorder="1" applyAlignment="1" applyProtection="1">
      <alignment horizontal="center" vertical="center"/>
    </xf>
    <xf numFmtId="168" fontId="25" fillId="2" borderId="14" xfId="2" applyNumberFormat="1" applyFont="1" applyFill="1" applyBorder="1" applyAlignment="1" applyProtection="1">
      <alignment horizontal="center" vertical="center"/>
    </xf>
    <xf numFmtId="0" fontId="17" fillId="5" borderId="29" xfId="4" applyFont="1" applyFill="1" applyBorder="1" applyAlignment="1" applyProtection="1">
      <alignment vertical="center"/>
      <protection locked="0"/>
    </xf>
    <xf numFmtId="0" fontId="1" fillId="0" borderId="16" xfId="4" applyFont="1" applyFill="1" applyBorder="1" applyAlignment="1" applyProtection="1">
      <alignment vertical="center"/>
    </xf>
    <xf numFmtId="0" fontId="36" fillId="0" borderId="0" xfId="0" applyFont="1"/>
    <xf numFmtId="0" fontId="41" fillId="0" borderId="0" xfId="0" applyFont="1"/>
    <xf numFmtId="44" fontId="36" fillId="7" borderId="14" xfId="2" applyFont="1" applyFill="1" applyBorder="1"/>
    <xf numFmtId="172" fontId="36" fillId="7" borderId="14" xfId="8" applyNumberFormat="1" applyFont="1" applyFill="1" applyBorder="1" applyAlignment="1" applyProtection="1">
      <alignment horizontal="center" vertical="center"/>
    </xf>
    <xf numFmtId="49" fontId="38" fillId="0" borderId="14" xfId="5" applyNumberFormat="1" applyFont="1" applyBorder="1" applyAlignment="1" applyProtection="1">
      <alignment horizontal="center" vertical="center"/>
    </xf>
    <xf numFmtId="172" fontId="38" fillId="7" borderId="14" xfId="8" applyNumberFormat="1" applyFont="1" applyFill="1" applyBorder="1" applyAlignment="1" applyProtection="1">
      <alignment horizontal="left" vertical="center"/>
      <protection locked="0"/>
    </xf>
    <xf numFmtId="0" fontId="36" fillId="0" borderId="0" xfId="0" applyFont="1" applyAlignment="1">
      <alignment vertical="top" wrapText="1"/>
    </xf>
    <xf numFmtId="168" fontId="36" fillId="0" borderId="14" xfId="2" applyNumberFormat="1" applyFont="1" applyFill="1" applyBorder="1" applyAlignment="1" applyProtection="1">
      <alignment horizontal="center" vertical="center"/>
    </xf>
    <xf numFmtId="0" fontId="38" fillId="0" borderId="14" xfId="5" applyFont="1" applyFill="1" applyBorder="1" applyAlignment="1" applyProtection="1">
      <alignment horizontal="left" vertical="center"/>
    </xf>
    <xf numFmtId="0" fontId="38" fillId="0" borderId="14" xfId="5" applyFont="1" applyFill="1" applyBorder="1" applyAlignment="1" applyProtection="1">
      <alignment horizontal="left" vertical="center" wrapText="1"/>
    </xf>
    <xf numFmtId="168" fontId="38" fillId="7" borderId="14" xfId="2" applyNumberFormat="1" applyFont="1" applyFill="1" applyBorder="1" applyAlignment="1" applyProtection="1">
      <alignment horizontal="left" vertical="center" shrinkToFit="1"/>
      <protection locked="0"/>
    </xf>
    <xf numFmtId="168" fontId="36" fillId="7" borderId="14" xfId="2" applyNumberFormat="1" applyFont="1" applyFill="1" applyBorder="1" applyAlignment="1" applyProtection="1">
      <alignment horizontal="right" vertical="center" shrinkToFit="1"/>
      <protection locked="0"/>
    </xf>
    <xf numFmtId="168" fontId="38" fillId="7" borderId="14" xfId="2" applyNumberFormat="1" applyFont="1" applyFill="1" applyBorder="1" applyAlignment="1" applyProtection="1">
      <alignment horizontal="left" vertical="center"/>
      <protection locked="0"/>
    </xf>
    <xf numFmtId="44" fontId="38" fillId="7" borderId="14" xfId="2" applyFont="1" applyFill="1" applyBorder="1" applyAlignment="1" applyProtection="1">
      <alignment horizontal="left" vertical="center"/>
      <protection locked="0"/>
    </xf>
    <xf numFmtId="49" fontId="39" fillId="0" borderId="0" xfId="5" applyNumberFormat="1" applyFont="1" applyFill="1" applyBorder="1" applyAlignment="1" applyProtection="1">
      <alignment horizontal="center" vertical="center"/>
    </xf>
    <xf numFmtId="49" fontId="39" fillId="0" borderId="0" xfId="5" applyNumberFormat="1" applyFont="1" applyFill="1" applyBorder="1" applyAlignment="1" applyProtection="1">
      <alignment vertical="center"/>
    </xf>
    <xf numFmtId="168" fontId="39" fillId="0" borderId="0" xfId="2" applyNumberFormat="1" applyFont="1" applyFill="1" applyBorder="1" applyAlignment="1" applyProtection="1">
      <alignment horizontal="center" vertical="center"/>
      <protection locked="0"/>
    </xf>
    <xf numFmtId="168" fontId="36" fillId="7" borderId="14" xfId="2" applyNumberFormat="1" applyFont="1" applyFill="1" applyBorder="1" applyAlignment="1" applyProtection="1">
      <alignment horizontal="center" vertical="center"/>
    </xf>
    <xf numFmtId="44" fontId="36" fillId="0" borderId="0" xfId="0" applyNumberFormat="1" applyFont="1" applyFill="1" applyBorder="1" applyAlignment="1">
      <alignment horizontal="center"/>
    </xf>
    <xf numFmtId="0" fontId="36" fillId="0" borderId="0" xfId="0" applyFont="1" applyFill="1" applyBorder="1" applyAlignment="1">
      <alignment horizontal="center"/>
    </xf>
    <xf numFmtId="168" fontId="36" fillId="0" borderId="0" xfId="0" applyNumberFormat="1" applyFont="1"/>
    <xf numFmtId="0" fontId="37" fillId="0" borderId="0" xfId="0" applyFont="1" applyFill="1" applyBorder="1" applyAlignment="1">
      <alignment horizontal="center"/>
    </xf>
    <xf numFmtId="0" fontId="39" fillId="0" borderId="0" xfId="5" applyFont="1" applyFill="1" applyBorder="1" applyAlignment="1" applyProtection="1">
      <alignment horizontal="center" vertical="center" wrapText="1"/>
    </xf>
    <xf numFmtId="168" fontId="36" fillId="0" borderId="0" xfId="2" applyNumberFormat="1" applyFont="1" applyFill="1" applyBorder="1" applyAlignment="1" applyProtection="1">
      <alignment horizontal="center" vertical="center"/>
    </xf>
    <xf numFmtId="168" fontId="39" fillId="0" borderId="0" xfId="2" applyNumberFormat="1" applyFont="1" applyFill="1" applyBorder="1" applyAlignment="1" applyProtection="1">
      <alignment vertical="center"/>
      <protection locked="0"/>
    </xf>
    <xf numFmtId="0" fontId="36" fillId="0" borderId="0" xfId="0" applyFont="1" applyFill="1" applyBorder="1"/>
    <xf numFmtId="0" fontId="36" fillId="0" borderId="0" xfId="0" applyFont="1" applyAlignment="1">
      <alignment wrapText="1"/>
    </xf>
    <xf numFmtId="9" fontId="36" fillId="7" borderId="14" xfId="0" applyNumberFormat="1" applyFont="1" applyFill="1" applyBorder="1"/>
    <xf numFmtId="9" fontId="36" fillId="7" borderId="14" xfId="0" applyNumberFormat="1" applyFont="1" applyFill="1" applyBorder="1" applyAlignment="1">
      <alignment vertical="center"/>
    </xf>
    <xf numFmtId="44" fontId="38" fillId="7" borderId="14" xfId="2" applyFont="1" applyFill="1" applyBorder="1" applyAlignment="1" applyProtection="1">
      <alignment horizontal="left" vertical="center" shrinkToFit="1"/>
      <protection locked="0"/>
    </xf>
    <xf numFmtId="172" fontId="38" fillId="7" borderId="14" xfId="8" applyNumberFormat="1" applyFont="1" applyFill="1" applyBorder="1" applyAlignment="1" applyProtection="1">
      <alignment horizontal="left" vertical="center" shrinkToFit="1"/>
      <protection locked="0"/>
    </xf>
    <xf numFmtId="37" fontId="2" fillId="2" borderId="14" xfId="6" applyNumberFormat="1" applyFont="1" applyFill="1" applyBorder="1" applyAlignment="1">
      <alignment horizontal="center" vertical="center"/>
    </xf>
    <xf numFmtId="0" fontId="17" fillId="2" borderId="14" xfId="6" applyFont="1" applyFill="1" applyBorder="1" applyAlignment="1">
      <alignment horizontal="centerContinuous" vertical="center"/>
    </xf>
    <xf numFmtId="42" fontId="17" fillId="6" borderId="14" xfId="6" applyNumberFormat="1" applyFont="1" applyFill="1" applyBorder="1" applyAlignment="1">
      <alignment vertical="center" shrinkToFit="1"/>
    </xf>
    <xf numFmtId="43" fontId="17" fillId="2" borderId="14" xfId="6" applyNumberFormat="1" applyFont="1" applyFill="1" applyBorder="1" applyAlignment="1">
      <alignment vertical="center"/>
    </xf>
    <xf numFmtId="166" fontId="17" fillId="2" borderId="14" xfId="6" applyNumberFormat="1" applyFont="1" applyFill="1" applyBorder="1" applyAlignment="1">
      <alignment horizontal="center" vertical="center" shrinkToFit="1"/>
    </xf>
    <xf numFmtId="42" fontId="13" fillId="2" borderId="14" xfId="6" applyNumberFormat="1" applyFont="1" applyFill="1" applyBorder="1" applyAlignment="1">
      <alignment vertical="center" shrinkToFit="1"/>
    </xf>
    <xf numFmtId="41" fontId="17" fillId="2" borderId="14" xfId="6" applyNumberFormat="1" applyFont="1" applyFill="1" applyBorder="1" applyAlignment="1">
      <alignment vertical="center" shrinkToFit="1"/>
    </xf>
    <xf numFmtId="41" fontId="13" fillId="2" borderId="14" xfId="6" applyNumberFormat="1" applyFont="1" applyFill="1" applyBorder="1" applyAlignment="1">
      <alignment vertical="center" shrinkToFit="1"/>
    </xf>
    <xf numFmtId="41" fontId="17" fillId="2" borderId="14" xfId="6" applyNumberFormat="1" applyFont="1" applyFill="1" applyBorder="1" applyAlignment="1">
      <alignment horizontal="center" vertical="center" shrinkToFit="1"/>
    </xf>
    <xf numFmtId="0" fontId="2" fillId="0" borderId="14" xfId="6" applyFont="1" applyBorder="1" applyAlignment="1">
      <alignment vertical="center"/>
    </xf>
    <xf numFmtId="41" fontId="17" fillId="0" borderId="14" xfId="6" applyNumberFormat="1" applyFont="1" applyFill="1" applyBorder="1" applyAlignment="1">
      <alignment horizontal="center" vertical="center" shrinkToFit="1"/>
    </xf>
    <xf numFmtId="41" fontId="17" fillId="0" borderId="14" xfId="6" applyNumberFormat="1" applyFont="1" applyBorder="1" applyAlignment="1">
      <alignment vertical="center" shrinkToFit="1"/>
    </xf>
    <xf numFmtId="0" fontId="13" fillId="2" borderId="14" xfId="6" applyFont="1" applyFill="1" applyBorder="1" applyAlignment="1">
      <alignment horizontal="left" vertical="center" shrinkToFit="1"/>
    </xf>
    <xf numFmtId="42" fontId="13" fillId="2" borderId="14" xfId="1" applyNumberFormat="1" applyFont="1" applyFill="1" applyBorder="1" applyAlignment="1">
      <alignment vertical="center" shrinkToFit="1"/>
    </xf>
    <xf numFmtId="41" fontId="0" fillId="5" borderId="14" xfId="0" applyNumberFormat="1" applyFont="1" applyFill="1" applyBorder="1" applyAlignment="1">
      <alignment vertical="center"/>
    </xf>
    <xf numFmtId="168" fontId="0" fillId="5" borderId="14" xfId="0" applyNumberFormat="1" applyFont="1" applyFill="1" applyBorder="1" applyAlignment="1">
      <alignment vertical="center" shrinkToFit="1"/>
    </xf>
    <xf numFmtId="41" fontId="0" fillId="5" borderId="14" xfId="0" quotePrefix="1" applyNumberFormat="1" applyFont="1" applyFill="1" applyBorder="1" applyAlignment="1">
      <alignment horizontal="center" vertical="center"/>
    </xf>
    <xf numFmtId="41" fontId="0" fillId="5" borderId="14" xfId="0" applyNumberFormat="1" applyFont="1" applyFill="1" applyBorder="1" applyAlignment="1">
      <alignment horizontal="center" vertical="center"/>
    </xf>
    <xf numFmtId="168" fontId="25" fillId="5" borderId="14" xfId="0" applyNumberFormat="1" applyFont="1" applyFill="1" applyBorder="1" applyAlignment="1">
      <alignment horizontal="center" vertical="center" shrinkToFit="1"/>
    </xf>
    <xf numFmtId="10" fontId="0" fillId="5" borderId="14" xfId="0" applyNumberFormat="1" applyFont="1" applyFill="1" applyBorder="1" applyAlignment="1">
      <alignment vertical="center" shrinkToFit="1"/>
    </xf>
    <xf numFmtId="0" fontId="0" fillId="5" borderId="14" xfId="0" applyFont="1" applyFill="1" applyBorder="1" applyAlignment="1">
      <alignment vertical="center" shrinkToFit="1"/>
    </xf>
    <xf numFmtId="0" fontId="1" fillId="0" borderId="14" xfId="4" applyFont="1" applyFill="1" applyBorder="1" applyAlignment="1" applyProtection="1">
      <alignment vertical="center"/>
    </xf>
    <xf numFmtId="0" fontId="13" fillId="0" borderId="0" xfId="6" applyFont="1" applyAlignment="1">
      <alignment horizontal="center" vertical="center"/>
    </xf>
    <xf numFmtId="0" fontId="2" fillId="2" borderId="14" xfId="6" applyFont="1" applyFill="1" applyBorder="1" applyAlignment="1">
      <alignment horizontal="center" vertical="center" wrapText="1"/>
    </xf>
    <xf numFmtId="0" fontId="2" fillId="2" borderId="7" xfId="6" applyFont="1" applyFill="1" applyBorder="1" applyAlignment="1">
      <alignment horizontal="center" vertical="center" wrapText="1"/>
    </xf>
    <xf numFmtId="0" fontId="1" fillId="0" borderId="0" xfId="6" applyFont="1" applyAlignment="1">
      <alignment vertical="center"/>
    </xf>
    <xf numFmtId="0" fontId="2" fillId="2" borderId="36" xfId="6" applyFont="1" applyFill="1" applyBorder="1" applyAlignment="1">
      <alignment horizontal="left" vertical="center"/>
    </xf>
    <xf numFmtId="0" fontId="2" fillId="2" borderId="37" xfId="6" applyFont="1" applyFill="1" applyBorder="1" applyAlignment="1">
      <alignment horizontal="left" vertical="center"/>
    </xf>
    <xf numFmtId="0" fontId="2" fillId="2" borderId="37" xfId="6" applyFont="1" applyFill="1" applyBorder="1" applyAlignment="1">
      <alignment vertical="center"/>
    </xf>
    <xf numFmtId="0" fontId="2" fillId="0" borderId="2" xfId="6" applyFont="1" applyBorder="1" applyAlignment="1">
      <alignment horizontal="center" vertical="center"/>
    </xf>
    <xf numFmtId="0" fontId="2" fillId="2" borderId="32" xfId="6" applyFont="1" applyFill="1" applyBorder="1" applyAlignment="1">
      <alignment horizontal="center" vertical="center" wrapText="1"/>
    </xf>
    <xf numFmtId="41" fontId="2" fillId="2" borderId="14" xfId="6" applyNumberFormat="1" applyFont="1" applyFill="1" applyBorder="1" applyAlignment="1">
      <alignment horizontal="center" vertical="center" wrapText="1"/>
    </xf>
    <xf numFmtId="41" fontId="2" fillId="2" borderId="16" xfId="6" applyNumberFormat="1" applyFont="1" applyFill="1" applyBorder="1" applyAlignment="1">
      <alignment horizontal="center" vertical="center" wrapText="1"/>
    </xf>
    <xf numFmtId="0" fontId="2" fillId="2" borderId="14" xfId="6" applyFont="1" applyFill="1" applyBorder="1" applyAlignment="1">
      <alignment vertical="center"/>
    </xf>
    <xf numFmtId="0" fontId="2" fillId="2" borderId="32" xfId="6" applyFont="1" applyFill="1" applyBorder="1" applyAlignment="1">
      <alignment horizontal="center"/>
    </xf>
    <xf numFmtId="0" fontId="17" fillId="0" borderId="0" xfId="6" applyFont="1" applyBorder="1"/>
    <xf numFmtId="169" fontId="2" fillId="0" borderId="2" xfId="6" applyNumberFormat="1" applyFont="1" applyBorder="1" applyAlignment="1">
      <alignment horizontal="center" vertical="center"/>
    </xf>
    <xf numFmtId="41" fontId="1" fillId="0" borderId="0" xfId="6" applyNumberFormat="1" applyFont="1" applyAlignment="1">
      <alignment horizontal="center" vertical="center"/>
    </xf>
    <xf numFmtId="0" fontId="2" fillId="2" borderId="27" xfId="5" applyFont="1" applyFill="1" applyBorder="1" applyAlignment="1" applyProtection="1">
      <alignment horizontal="center" vertical="center"/>
    </xf>
    <xf numFmtId="0" fontId="2" fillId="2" borderId="32" xfId="5" applyFont="1" applyFill="1" applyBorder="1" applyAlignment="1" applyProtection="1">
      <alignment horizontal="center" vertical="center"/>
    </xf>
    <xf numFmtId="0" fontId="13" fillId="0" borderId="0" xfId="5" applyFont="1" applyBorder="1" applyAlignment="1" applyProtection="1">
      <alignment horizontal="center" vertical="center"/>
    </xf>
    <xf numFmtId="0" fontId="1" fillId="0" borderId="0" xfId="0" applyFont="1" applyBorder="1" applyAlignment="1" applyProtection="1">
      <alignment horizontal="left" vertical="center"/>
    </xf>
    <xf numFmtId="0" fontId="2" fillId="0" borderId="2" xfId="0" applyNumberFormat="1" applyFont="1" applyBorder="1" applyAlignment="1" applyProtection="1">
      <alignment horizontal="center" vertical="center"/>
    </xf>
    <xf numFmtId="0" fontId="2" fillId="0" borderId="0" xfId="0" applyFont="1" applyBorder="1" applyAlignment="1" applyProtection="1">
      <alignment horizontal="center" vertical="center"/>
    </xf>
    <xf numFmtId="0" fontId="0" fillId="0" borderId="0" xfId="0" applyFont="1" applyAlignment="1" applyProtection="1">
      <alignment vertical="center" wrapText="1"/>
    </xf>
    <xf numFmtId="41" fontId="25" fillId="0" borderId="0" xfId="0" applyNumberFormat="1" applyFont="1" applyAlignment="1" applyProtection="1">
      <alignment horizontal="center" vertical="center"/>
    </xf>
    <xf numFmtId="0" fontId="13" fillId="2" borderId="27" xfId="0" applyFont="1" applyFill="1" applyBorder="1" applyAlignment="1" applyProtection="1">
      <alignment horizontal="center" vertical="center"/>
    </xf>
    <xf numFmtId="0" fontId="39" fillId="2" borderId="14" xfId="5" applyFont="1" applyFill="1" applyBorder="1" applyAlignment="1" applyProtection="1">
      <alignment horizontal="center" vertical="center" wrapText="1"/>
    </xf>
    <xf numFmtId="49" fontId="39" fillId="2" borderId="14" xfId="5" applyNumberFormat="1" applyFont="1" applyFill="1" applyBorder="1" applyAlignment="1" applyProtection="1">
      <alignment horizontal="center" vertical="center"/>
    </xf>
    <xf numFmtId="49" fontId="39" fillId="2" borderId="14" xfId="5" applyNumberFormat="1" applyFont="1" applyFill="1" applyBorder="1" applyAlignment="1" applyProtection="1">
      <alignment horizontal="center" vertical="center" wrapText="1"/>
    </xf>
    <xf numFmtId="0" fontId="17" fillId="0" borderId="20" xfId="4" applyFont="1" applyFill="1" applyBorder="1" applyAlignment="1" applyProtection="1">
      <alignment horizontal="left" vertical="center"/>
      <protection locked="0"/>
    </xf>
    <xf numFmtId="0" fontId="17" fillId="0" borderId="18" xfId="4" applyFont="1" applyFill="1" applyBorder="1" applyAlignment="1" applyProtection="1">
      <alignment vertical="center"/>
      <protection locked="0"/>
    </xf>
    <xf numFmtId="0" fontId="3" fillId="0" borderId="20" xfId="4" applyFont="1" applyFill="1" applyBorder="1" applyAlignment="1" applyProtection="1">
      <alignment vertical="center"/>
      <protection locked="0"/>
    </xf>
    <xf numFmtId="0" fontId="3" fillId="0" borderId="20" xfId="4" applyFont="1" applyFill="1" applyBorder="1" applyAlignment="1" applyProtection="1">
      <alignment vertical="center"/>
    </xf>
    <xf numFmtId="0" fontId="17" fillId="0" borderId="0" xfId="4" applyFont="1" applyFill="1" applyBorder="1" applyAlignment="1" applyProtection="1">
      <alignment vertical="center"/>
    </xf>
    <xf numFmtId="0" fontId="13" fillId="0" borderId="0" xfId="4" applyFont="1" applyFill="1" applyBorder="1" applyAlignment="1" applyProtection="1">
      <alignment horizontal="center" vertical="center"/>
    </xf>
    <xf numFmtId="0" fontId="17" fillId="0" borderId="18" xfId="4" applyFont="1" applyFill="1" applyBorder="1" applyAlignment="1" applyProtection="1">
      <alignment vertical="center"/>
    </xf>
    <xf numFmtId="0" fontId="16" fillId="0" borderId="20" xfId="4" applyFont="1" applyFill="1" applyBorder="1" applyAlignment="1" applyProtection="1">
      <alignment horizontal="left" vertical="center" wrapText="1"/>
    </xf>
    <xf numFmtId="0" fontId="16" fillId="0" borderId="0" xfId="4" applyFont="1" applyFill="1" applyBorder="1" applyAlignment="1" applyProtection="1">
      <alignment horizontal="left" vertical="center" wrapText="1"/>
    </xf>
    <xf numFmtId="0" fontId="16" fillId="0" borderId="18" xfId="4" applyFont="1" applyFill="1" applyBorder="1" applyAlignment="1" applyProtection="1">
      <alignment horizontal="left" vertical="center" wrapText="1"/>
    </xf>
    <xf numFmtId="0" fontId="2" fillId="0" borderId="0" xfId="4" applyFont="1" applyFill="1" applyBorder="1" applyAlignment="1" applyProtection="1">
      <alignment vertical="center"/>
    </xf>
    <xf numFmtId="0" fontId="2" fillId="0" borderId="18" xfId="4" applyFont="1" applyFill="1" applyBorder="1" applyAlignment="1" applyProtection="1">
      <alignment vertical="center"/>
    </xf>
    <xf numFmtId="42" fontId="1" fillId="0" borderId="0" xfId="4" applyNumberFormat="1" applyFont="1" applyFill="1" applyBorder="1" applyAlignment="1" applyProtection="1">
      <alignment vertical="center"/>
    </xf>
    <xf numFmtId="0" fontId="1" fillId="0" borderId="18" xfId="4" applyFont="1" applyFill="1" applyBorder="1" applyAlignment="1" applyProtection="1">
      <alignment vertical="center"/>
    </xf>
    <xf numFmtId="0" fontId="1" fillId="0" borderId="0" xfId="4" applyFont="1" applyFill="1" applyBorder="1" applyAlignment="1" applyProtection="1">
      <alignment vertical="center"/>
    </xf>
    <xf numFmtId="0" fontId="1" fillId="4" borderId="14" xfId="4" applyFont="1" applyFill="1" applyBorder="1" applyAlignment="1" applyProtection="1">
      <alignment vertical="center"/>
    </xf>
    <xf numFmtId="41" fontId="1" fillId="4" borderId="14" xfId="4" applyNumberFormat="1" applyFont="1" applyFill="1" applyBorder="1" applyAlignment="1" applyProtection="1">
      <alignment vertical="center"/>
    </xf>
    <xf numFmtId="0" fontId="1" fillId="0" borderId="20" xfId="4" applyFont="1" applyFill="1" applyBorder="1" applyAlignment="1" applyProtection="1">
      <alignment vertical="center"/>
    </xf>
    <xf numFmtId="0" fontId="17" fillId="0" borderId="20" xfId="4" applyFont="1" applyFill="1" applyBorder="1" applyAlignment="1" applyProtection="1">
      <alignment horizontal="center" vertical="center"/>
    </xf>
    <xf numFmtId="0" fontId="20" fillId="0" borderId="0" xfId="4" applyFont="1" applyFill="1" applyBorder="1" applyAlignment="1" applyProtection="1">
      <alignment horizontal="center" vertical="center"/>
    </xf>
    <xf numFmtId="0" fontId="3" fillId="0" borderId="20" xfId="4" applyFont="1" applyFill="1" applyBorder="1" applyAlignment="1" applyProtection="1">
      <alignment horizontal="left" vertical="center"/>
    </xf>
    <xf numFmtId="0" fontId="33" fillId="0" borderId="20" xfId="0" applyFont="1" applyBorder="1" applyAlignment="1" applyProtection="1">
      <alignment vertical="center"/>
    </xf>
    <xf numFmtId="0" fontId="17" fillId="0" borderId="20" xfId="4" applyFont="1" applyFill="1" applyBorder="1" applyAlignment="1" applyProtection="1">
      <alignment horizontal="left" vertical="center"/>
    </xf>
    <xf numFmtId="0" fontId="17" fillId="0" borderId="0" xfId="4" applyFont="1" applyFill="1" applyBorder="1" applyAlignment="1" applyProtection="1">
      <alignment horizontal="left" vertical="center"/>
    </xf>
    <xf numFmtId="0" fontId="17" fillId="0" borderId="18" xfId="4" applyFont="1" applyFill="1" applyBorder="1" applyAlignment="1" applyProtection="1">
      <alignment horizontal="left" vertical="center"/>
    </xf>
    <xf numFmtId="0" fontId="17" fillId="0" borderId="20" xfId="4" applyFont="1" applyFill="1" applyBorder="1" applyAlignment="1" applyProtection="1">
      <alignment horizontal="left" vertical="center" wrapText="1"/>
    </xf>
    <xf numFmtId="0" fontId="17" fillId="0" borderId="0" xfId="4" applyFont="1" applyFill="1" applyBorder="1" applyAlignment="1" applyProtection="1">
      <alignment horizontal="left" vertical="center" wrapText="1"/>
    </xf>
    <xf numFmtId="0" fontId="17" fillId="0" borderId="18" xfId="4" applyFont="1" applyFill="1" applyBorder="1" applyAlignment="1" applyProtection="1">
      <alignment horizontal="left" vertical="center" wrapText="1"/>
    </xf>
    <xf numFmtId="169" fontId="1" fillId="0" borderId="29" xfId="4" applyNumberFormat="1" applyFont="1" applyFill="1" applyBorder="1" applyAlignment="1" applyProtection="1">
      <alignment horizontal="left" vertical="center"/>
    </xf>
    <xf numFmtId="44" fontId="1" fillId="0" borderId="29" xfId="4" applyNumberFormat="1" applyFont="1" applyFill="1" applyBorder="1" applyAlignment="1" applyProtection="1">
      <alignment horizontal="left" vertical="center"/>
    </xf>
    <xf numFmtId="0" fontId="1" fillId="0" borderId="0" xfId="4" applyFont="1" applyFill="1" applyAlignment="1" applyProtection="1">
      <alignment vertical="center"/>
    </xf>
    <xf numFmtId="0" fontId="2" fillId="0" borderId="2" xfId="0" applyFont="1" applyBorder="1" applyAlignment="1" applyProtection="1">
      <alignment horizontal="center" vertical="center"/>
    </xf>
    <xf numFmtId="0" fontId="30" fillId="0" borderId="0" xfId="0" applyFont="1" applyBorder="1" applyAlignment="1" applyProtection="1">
      <alignment horizontal="right" vertical="center"/>
    </xf>
    <xf numFmtId="0" fontId="2" fillId="0" borderId="5" xfId="0" applyFont="1" applyBorder="1" applyAlignment="1" applyProtection="1">
      <alignment horizontal="center" vertical="center"/>
    </xf>
    <xf numFmtId="1" fontId="32" fillId="0" borderId="0" xfId="0" applyNumberFormat="1" applyFont="1" applyBorder="1" applyAlignment="1" applyProtection="1">
      <alignment horizontal="left" vertical="center"/>
    </xf>
    <xf numFmtId="41" fontId="29" fillId="2" borderId="14" xfId="0" applyNumberFormat="1" applyFont="1" applyFill="1" applyBorder="1" applyAlignment="1" applyProtection="1">
      <alignment horizontal="center" vertical="center"/>
    </xf>
    <xf numFmtId="10" fontId="29" fillId="2" borderId="14" xfId="0" applyNumberFormat="1" applyFont="1" applyFill="1" applyBorder="1" applyAlignment="1" applyProtection="1">
      <alignment horizontal="center" vertical="center"/>
    </xf>
    <xf numFmtId="41" fontId="36" fillId="0" borderId="0" xfId="0" applyNumberFormat="1" applyFont="1" applyAlignment="1" applyProtection="1">
      <alignment vertical="center"/>
    </xf>
    <xf numFmtId="0" fontId="36" fillId="0" borderId="0" xfId="0" applyFont="1" applyAlignment="1" applyProtection="1">
      <alignment vertical="center"/>
    </xf>
    <xf numFmtId="0" fontId="39" fillId="0" borderId="2" xfId="0" applyFont="1" applyBorder="1" applyAlignment="1" applyProtection="1">
      <alignment horizontal="center" vertical="center"/>
    </xf>
    <xf numFmtId="169" fontId="39" fillId="0" borderId="2" xfId="0" applyNumberFormat="1" applyFont="1" applyBorder="1" applyAlignment="1" applyProtection="1">
      <alignment vertical="center" wrapText="1"/>
    </xf>
    <xf numFmtId="0" fontId="39" fillId="0" borderId="5" xfId="0" applyFont="1" applyBorder="1" applyAlignment="1" applyProtection="1">
      <alignment horizontal="center" vertical="center"/>
    </xf>
    <xf numFmtId="0" fontId="36" fillId="0" borderId="0" xfId="0" applyFont="1" applyProtection="1"/>
    <xf numFmtId="0" fontId="41" fillId="0" borderId="0" xfId="0" applyFont="1" applyProtection="1"/>
    <xf numFmtId="0" fontId="37" fillId="2" borderId="14" xfId="0" applyFont="1" applyFill="1" applyBorder="1" applyProtection="1"/>
    <xf numFmtId="0" fontId="37" fillId="2" borderId="14" xfId="0" applyFont="1" applyFill="1" applyBorder="1" applyAlignment="1" applyProtection="1">
      <alignment vertical="center"/>
    </xf>
    <xf numFmtId="0" fontId="37" fillId="2" borderId="14" xfId="0" applyFont="1" applyFill="1" applyBorder="1" applyAlignment="1" applyProtection="1">
      <alignment horizontal="center" vertical="center" wrapText="1"/>
    </xf>
    <xf numFmtId="0" fontId="36" fillId="0" borderId="14" xfId="0" applyFont="1" applyBorder="1" applyProtection="1"/>
    <xf numFmtId="0" fontId="36" fillId="0" borderId="0" xfId="0" applyFont="1" applyBorder="1" applyProtection="1"/>
    <xf numFmtId="44" fontId="36" fillId="0" borderId="0" xfId="2" applyFont="1" applyFill="1" applyBorder="1" applyProtection="1"/>
    <xf numFmtId="0" fontId="37" fillId="2" borderId="14" xfId="0" applyFont="1" applyFill="1" applyBorder="1" applyAlignment="1" applyProtection="1">
      <alignment horizontal="center"/>
    </xf>
    <xf numFmtId="10" fontId="38" fillId="0" borderId="14" xfId="5" applyNumberFormat="1" applyFont="1" applyFill="1" applyBorder="1" applyAlignment="1" applyProtection="1">
      <alignment horizontal="left" vertical="center" wrapText="1"/>
    </xf>
    <xf numFmtId="172" fontId="39" fillId="2" borderId="14" xfId="8" applyNumberFormat="1" applyFont="1" applyFill="1" applyBorder="1" applyAlignment="1" applyProtection="1">
      <alignment vertical="center"/>
    </xf>
    <xf numFmtId="0" fontId="36" fillId="0" borderId="0" xfId="0" applyFont="1" applyAlignment="1" applyProtection="1">
      <alignment vertical="top" wrapText="1"/>
    </xf>
    <xf numFmtId="168" fontId="39" fillId="2" borderId="14" xfId="2" applyNumberFormat="1" applyFont="1" applyFill="1" applyBorder="1" applyAlignment="1" applyProtection="1">
      <alignment vertical="center"/>
    </xf>
    <xf numFmtId="0" fontId="41" fillId="0" borderId="0" xfId="0" applyFont="1" applyFill="1" applyProtection="1"/>
    <xf numFmtId="44" fontId="39" fillId="2" borderId="14" xfId="2" applyFont="1" applyFill="1" applyBorder="1" applyAlignment="1" applyProtection="1">
      <alignment vertical="center"/>
    </xf>
    <xf numFmtId="168" fontId="38" fillId="0" borderId="14" xfId="2" applyNumberFormat="1" applyFont="1" applyFill="1" applyBorder="1" applyAlignment="1" applyProtection="1">
      <alignment horizontal="center" vertical="center" shrinkToFit="1"/>
    </xf>
    <xf numFmtId="0" fontId="37" fillId="4" borderId="14" xfId="0" applyFont="1" applyFill="1" applyBorder="1" applyAlignment="1" applyProtection="1">
      <alignment horizontal="center"/>
    </xf>
    <xf numFmtId="9" fontId="36" fillId="0" borderId="14" xfId="0" applyNumberFormat="1" applyFont="1" applyBorder="1" applyProtection="1"/>
    <xf numFmtId="0" fontId="36" fillId="0" borderId="0" xfId="0" applyFont="1" applyAlignment="1" applyProtection="1">
      <alignment horizontal="left" wrapText="1"/>
    </xf>
    <xf numFmtId="0" fontId="36" fillId="0" borderId="0" xfId="0" applyFont="1" applyFill="1" applyAlignment="1" applyProtection="1">
      <alignment horizontal="left" wrapText="1"/>
    </xf>
    <xf numFmtId="168" fontId="36" fillId="0" borderId="14" xfId="2" applyNumberFormat="1" applyFont="1" applyBorder="1" applyProtection="1"/>
    <xf numFmtId="0" fontId="37" fillId="2" borderId="14" xfId="0" applyFont="1" applyFill="1" applyBorder="1" applyAlignment="1" applyProtection="1">
      <alignment wrapText="1"/>
    </xf>
    <xf numFmtId="168" fontId="37" fillId="2" borderId="14" xfId="0" applyNumberFormat="1" applyFont="1" applyFill="1" applyBorder="1" applyProtection="1"/>
    <xf numFmtId="168" fontId="36" fillId="0" borderId="14" xfId="0" applyNumberFormat="1" applyFont="1" applyBorder="1" applyProtection="1"/>
    <xf numFmtId="168" fontId="36" fillId="0" borderId="0" xfId="0" applyNumberFormat="1" applyFont="1" applyProtection="1"/>
    <xf numFmtId="44" fontId="36" fillId="0" borderId="0" xfId="0" applyNumberFormat="1" applyFont="1" applyFill="1" applyBorder="1" applyAlignment="1" applyProtection="1">
      <alignment horizontal="center"/>
    </xf>
    <xf numFmtId="0" fontId="36" fillId="0" borderId="0" xfId="0" applyFont="1" applyFill="1" applyBorder="1" applyAlignment="1" applyProtection="1">
      <alignment horizontal="center"/>
    </xf>
    <xf numFmtId="0" fontId="37" fillId="0" borderId="0" xfId="0" applyFont="1" applyFill="1" applyBorder="1" applyAlignment="1" applyProtection="1">
      <alignment horizontal="center"/>
    </xf>
    <xf numFmtId="168" fontId="39" fillId="0" borderId="0" xfId="2" applyNumberFormat="1" applyFont="1" applyFill="1" applyBorder="1" applyAlignment="1" applyProtection="1">
      <alignment vertical="center"/>
    </xf>
    <xf numFmtId="168" fontId="38" fillId="0" borderId="0" xfId="2" applyNumberFormat="1" applyFont="1" applyFill="1" applyBorder="1" applyAlignment="1" applyProtection="1">
      <alignment horizontal="left" vertical="center" shrinkToFit="1"/>
    </xf>
    <xf numFmtId="168" fontId="38" fillId="0" borderId="0" xfId="2" applyNumberFormat="1" applyFont="1" applyFill="1" applyBorder="1" applyAlignment="1" applyProtection="1">
      <alignment horizontal="left" vertical="center"/>
    </xf>
    <xf numFmtId="44" fontId="39" fillId="0" borderId="0" xfId="2" applyFont="1" applyFill="1" applyBorder="1" applyAlignment="1" applyProtection="1">
      <alignment vertical="center"/>
    </xf>
    <xf numFmtId="44" fontId="1" fillId="0" borderId="14" xfId="4" applyNumberFormat="1" applyFont="1" applyFill="1" applyBorder="1" applyAlignment="1" applyProtection="1">
      <alignment horizontal="left" vertical="center"/>
    </xf>
    <xf numFmtId="0" fontId="1" fillId="0" borderId="14" xfId="4" applyFont="1" applyFill="1" applyBorder="1" applyAlignment="1" applyProtection="1">
      <alignment horizontal="left" vertical="center"/>
    </xf>
    <xf numFmtId="0" fontId="2" fillId="4" borderId="29" xfId="4" applyFont="1" applyFill="1" applyBorder="1" applyAlignment="1" applyProtection="1">
      <alignment horizontal="center" vertical="center"/>
    </xf>
    <xf numFmtId="0" fontId="2" fillId="4" borderId="14" xfId="4" applyFont="1" applyFill="1" applyBorder="1" applyAlignment="1" applyProtection="1">
      <alignment horizontal="center" vertical="center"/>
    </xf>
    <xf numFmtId="0" fontId="17" fillId="0" borderId="0" xfId="4" applyFont="1" applyFill="1" applyBorder="1" applyAlignment="1" applyProtection="1">
      <alignment horizontal="left" vertical="center"/>
    </xf>
    <xf numFmtId="0" fontId="17" fillId="0" borderId="18" xfId="4" applyFont="1" applyFill="1" applyBorder="1" applyAlignment="1" applyProtection="1">
      <alignment horizontal="left" vertical="center"/>
    </xf>
    <xf numFmtId="0" fontId="13" fillId="0" borderId="20" xfId="4" applyFont="1" applyFill="1" applyBorder="1" applyAlignment="1" applyProtection="1">
      <alignment horizontal="center" vertical="center"/>
    </xf>
    <xf numFmtId="0" fontId="13" fillId="0" borderId="0" xfId="4" applyFont="1" applyFill="1" applyBorder="1" applyAlignment="1" applyProtection="1">
      <alignment horizontal="center" vertical="center"/>
    </xf>
    <xf numFmtId="0" fontId="17" fillId="0" borderId="20" xfId="4" quotePrefix="1" applyFont="1" applyFill="1" applyBorder="1" applyAlignment="1" applyProtection="1">
      <alignment horizontal="left" vertical="center" wrapText="1"/>
    </xf>
    <xf numFmtId="0" fontId="17" fillId="0" borderId="0" xfId="4" quotePrefix="1" applyFont="1" applyFill="1" applyBorder="1" applyAlignment="1" applyProtection="1">
      <alignment horizontal="left" vertical="center" wrapText="1"/>
    </xf>
    <xf numFmtId="0" fontId="17" fillId="0" borderId="18" xfId="4" quotePrefix="1" applyFont="1" applyFill="1" applyBorder="1" applyAlignment="1" applyProtection="1">
      <alignment horizontal="left" vertical="center" wrapText="1"/>
    </xf>
    <xf numFmtId="0" fontId="0" fillId="0" borderId="20" xfId="0" applyFont="1" applyBorder="1" applyAlignment="1" applyProtection="1">
      <alignment vertical="center" wrapText="1"/>
    </xf>
    <xf numFmtId="0" fontId="0" fillId="0" borderId="0" xfId="0" applyFont="1" applyBorder="1" applyAlignment="1" applyProtection="1">
      <alignment vertical="center" wrapText="1"/>
    </xf>
    <xf numFmtId="0" fontId="0" fillId="0" borderId="18" xfId="0" applyFont="1" applyBorder="1" applyAlignment="1" applyProtection="1">
      <alignment vertical="center" wrapText="1"/>
    </xf>
    <xf numFmtId="0" fontId="1" fillId="0" borderId="16" xfId="4" applyFont="1" applyFill="1" applyBorder="1" applyAlignment="1" applyProtection="1">
      <alignment horizontal="left" vertical="center"/>
    </xf>
    <xf numFmtId="0" fontId="1" fillId="0" borderId="67" xfId="4" applyFont="1" applyFill="1" applyBorder="1" applyAlignment="1" applyProtection="1">
      <alignment horizontal="left" vertical="center"/>
    </xf>
    <xf numFmtId="0" fontId="1" fillId="0" borderId="3" xfId="4" applyFont="1" applyFill="1" applyBorder="1" applyAlignment="1" applyProtection="1">
      <alignment horizontal="left" vertical="center"/>
    </xf>
    <xf numFmtId="0" fontId="1" fillId="0" borderId="44" xfId="4" applyFont="1" applyFill="1" applyBorder="1" applyAlignment="1" applyProtection="1">
      <alignment horizontal="left" vertical="center"/>
    </xf>
    <xf numFmtId="0" fontId="1" fillId="0" borderId="17" xfId="4" applyFont="1" applyFill="1" applyBorder="1" applyAlignment="1" applyProtection="1">
      <alignment horizontal="left" vertical="center"/>
    </xf>
    <xf numFmtId="169" fontId="1" fillId="0" borderId="16" xfId="4" applyNumberFormat="1" applyFont="1" applyFill="1" applyBorder="1" applyAlignment="1" applyProtection="1">
      <alignment horizontal="left" vertical="center"/>
    </xf>
    <xf numFmtId="169" fontId="1" fillId="0" borderId="3" xfId="4" applyNumberFormat="1" applyFont="1" applyFill="1" applyBorder="1" applyAlignment="1" applyProtection="1">
      <alignment horizontal="left" vertical="center"/>
    </xf>
    <xf numFmtId="169" fontId="1" fillId="0" borderId="67" xfId="4" applyNumberFormat="1" applyFont="1" applyFill="1" applyBorder="1" applyAlignment="1" applyProtection="1">
      <alignment horizontal="left" vertical="center"/>
    </xf>
    <xf numFmtId="169" fontId="1" fillId="0" borderId="17" xfId="4" applyNumberFormat="1" applyFont="1" applyFill="1" applyBorder="1" applyAlignment="1" applyProtection="1">
      <alignment horizontal="left" vertical="center"/>
    </xf>
    <xf numFmtId="0" fontId="1" fillId="0" borderId="29" xfId="4" applyFont="1" applyFill="1" applyBorder="1" applyAlignment="1" applyProtection="1">
      <alignment vertical="center"/>
    </xf>
    <xf numFmtId="0" fontId="1" fillId="0" borderId="14" xfId="4" applyFont="1" applyFill="1" applyBorder="1" applyAlignment="1" applyProtection="1">
      <alignment vertical="center"/>
    </xf>
    <xf numFmtId="0" fontId="17" fillId="5" borderId="14" xfId="4" quotePrefix="1" applyFont="1" applyFill="1" applyBorder="1" applyAlignment="1" applyProtection="1">
      <alignment horizontal="center" vertical="center"/>
      <protection locked="0"/>
    </xf>
    <xf numFmtId="0" fontId="17" fillId="5" borderId="30" xfId="4" quotePrefix="1" applyFont="1" applyFill="1" applyBorder="1" applyAlignment="1" applyProtection="1">
      <alignment horizontal="center" vertical="center"/>
      <protection locked="0"/>
    </xf>
    <xf numFmtId="0" fontId="1" fillId="0" borderId="30" xfId="4" applyFont="1" applyFill="1" applyBorder="1" applyAlignment="1" applyProtection="1">
      <alignment vertical="center"/>
    </xf>
    <xf numFmtId="0" fontId="17" fillId="5" borderId="29" xfId="4" applyFont="1" applyFill="1" applyBorder="1" applyAlignment="1" applyProtection="1">
      <alignment horizontal="center" vertical="center"/>
      <protection locked="0"/>
    </xf>
    <xf numFmtId="0" fontId="17" fillId="5" borderId="14" xfId="4" applyFont="1" applyFill="1" applyBorder="1" applyAlignment="1" applyProtection="1">
      <alignment horizontal="center" vertical="center"/>
      <protection locked="0"/>
    </xf>
    <xf numFmtId="169" fontId="17" fillId="5" borderId="16" xfId="4" applyNumberFormat="1" applyFont="1" applyFill="1" applyBorder="1" applyAlignment="1" applyProtection="1">
      <alignment horizontal="left" vertical="center"/>
      <protection locked="0"/>
    </xf>
    <xf numFmtId="169" fontId="17" fillId="5" borderId="3" xfId="4" applyNumberFormat="1" applyFont="1" applyFill="1" applyBorder="1" applyAlignment="1" applyProtection="1">
      <alignment horizontal="left" vertical="center"/>
      <protection locked="0"/>
    </xf>
    <xf numFmtId="169" fontId="17" fillId="5" borderId="67" xfId="4" applyNumberFormat="1" applyFont="1" applyFill="1" applyBorder="1" applyAlignment="1" applyProtection="1">
      <alignment horizontal="left" vertical="center"/>
      <protection locked="0"/>
    </xf>
    <xf numFmtId="169" fontId="17" fillId="5" borderId="44" xfId="4" applyNumberFormat="1" applyFont="1" applyFill="1" applyBorder="1" applyAlignment="1" applyProtection="1">
      <alignment horizontal="center" vertical="center"/>
      <protection locked="0"/>
    </xf>
    <xf numFmtId="169" fontId="17" fillId="5" borderId="3" xfId="4" applyNumberFormat="1" applyFont="1" applyFill="1" applyBorder="1" applyAlignment="1" applyProtection="1">
      <alignment horizontal="center" vertical="center"/>
      <protection locked="0"/>
    </xf>
    <xf numFmtId="169" fontId="17" fillId="5" borderId="17" xfId="4" applyNumberFormat="1" applyFont="1" applyFill="1" applyBorder="1" applyAlignment="1" applyProtection="1">
      <alignment horizontal="center" vertical="center"/>
      <protection locked="0"/>
    </xf>
    <xf numFmtId="165" fontId="17" fillId="5" borderId="14" xfId="4" applyNumberFormat="1" applyFont="1" applyFill="1" applyBorder="1" applyAlignment="1" applyProtection="1">
      <alignment horizontal="center" vertical="center"/>
      <protection locked="0"/>
    </xf>
    <xf numFmtId="165" fontId="17" fillId="5" borderId="30" xfId="4" applyNumberFormat="1" applyFont="1" applyFill="1" applyBorder="1" applyAlignment="1" applyProtection="1">
      <alignment horizontal="center" vertical="center"/>
      <protection locked="0"/>
    </xf>
    <xf numFmtId="0" fontId="17" fillId="5" borderId="16" xfId="4" applyFont="1" applyFill="1" applyBorder="1" applyAlignment="1" applyProtection="1">
      <alignment horizontal="center" vertical="center"/>
      <protection locked="0"/>
    </xf>
    <xf numFmtId="0" fontId="17" fillId="5" borderId="17" xfId="4" applyFont="1" applyFill="1" applyBorder="1" applyAlignment="1" applyProtection="1">
      <alignment horizontal="center" vertical="center"/>
      <protection locked="0"/>
    </xf>
    <xf numFmtId="0" fontId="17" fillId="5" borderId="44" xfId="4" applyFont="1" applyFill="1" applyBorder="1" applyAlignment="1" applyProtection="1">
      <alignment horizontal="center" vertical="center"/>
      <protection locked="0"/>
    </xf>
    <xf numFmtId="0" fontId="17" fillId="5" borderId="3" xfId="4" applyFont="1" applyFill="1" applyBorder="1" applyAlignment="1" applyProtection="1">
      <alignment horizontal="center" vertical="center"/>
      <protection locked="0"/>
    </xf>
    <xf numFmtId="0" fontId="1" fillId="0" borderId="16" xfId="4" applyFont="1" applyFill="1" applyBorder="1" applyAlignment="1" applyProtection="1">
      <alignment horizontal="center" vertical="center"/>
    </xf>
    <xf numFmtId="0" fontId="1" fillId="0" borderId="17" xfId="4" applyFont="1" applyFill="1" applyBorder="1" applyAlignment="1" applyProtection="1">
      <alignment horizontal="center" vertical="center"/>
    </xf>
    <xf numFmtId="0" fontId="13" fillId="0" borderId="49" xfId="4" applyFont="1" applyFill="1" applyBorder="1" applyAlignment="1">
      <alignment horizontal="center" vertical="center"/>
    </xf>
    <xf numFmtId="0" fontId="13" fillId="0" borderId="1" xfId="4" applyFont="1" applyFill="1" applyBorder="1" applyAlignment="1">
      <alignment horizontal="center" vertical="center"/>
    </xf>
    <xf numFmtId="0" fontId="13" fillId="0" borderId="19" xfId="4" applyFont="1" applyFill="1" applyBorder="1" applyAlignment="1">
      <alignment horizontal="center" vertical="center"/>
    </xf>
    <xf numFmtId="0" fontId="13" fillId="0" borderId="18" xfId="4" applyFont="1" applyFill="1" applyBorder="1" applyAlignment="1" applyProtection="1">
      <alignment horizontal="center" vertical="center"/>
    </xf>
    <xf numFmtId="0" fontId="13" fillId="0" borderId="51" xfId="4" quotePrefix="1" applyFont="1" applyFill="1" applyBorder="1" applyAlignment="1" applyProtection="1">
      <alignment horizontal="center" vertical="center"/>
    </xf>
    <xf numFmtId="0" fontId="13" fillId="0" borderId="2" xfId="4" quotePrefix="1" applyFont="1" applyFill="1" applyBorder="1" applyAlignment="1" applyProtection="1">
      <alignment horizontal="center" vertical="center"/>
    </xf>
    <xf numFmtId="0" fontId="13" fillId="0" borderId="45" xfId="4" quotePrefix="1" applyFont="1" applyFill="1" applyBorder="1" applyAlignment="1" applyProtection="1">
      <alignment horizontal="center" vertical="center"/>
    </xf>
    <xf numFmtId="0" fontId="17" fillId="5" borderId="14" xfId="4" applyFont="1" applyFill="1" applyBorder="1" applyAlignment="1" applyProtection="1">
      <alignment horizontal="center" vertical="center"/>
    </xf>
    <xf numFmtId="0" fontId="17" fillId="5" borderId="30" xfId="4" applyFont="1" applyFill="1" applyBorder="1" applyAlignment="1" applyProtection="1">
      <alignment horizontal="center" vertical="center"/>
    </xf>
    <xf numFmtId="164" fontId="17" fillId="5" borderId="14" xfId="4" applyNumberFormat="1" applyFont="1" applyFill="1" applyBorder="1" applyAlignment="1" applyProtection="1">
      <alignment horizontal="center" vertical="center"/>
    </xf>
    <xf numFmtId="164" fontId="17" fillId="5" borderId="30" xfId="4" applyNumberFormat="1" applyFont="1" applyFill="1" applyBorder="1" applyAlignment="1" applyProtection="1">
      <alignment horizontal="center" vertical="center"/>
    </xf>
    <xf numFmtId="0" fontId="17" fillId="5" borderId="29" xfId="4" applyFont="1" applyFill="1" applyBorder="1" applyAlignment="1" applyProtection="1">
      <alignment horizontal="center" vertical="center"/>
    </xf>
    <xf numFmtId="0" fontId="17" fillId="5" borderId="44" xfId="4" applyFont="1" applyFill="1" applyBorder="1" applyAlignment="1" applyProtection="1">
      <alignment horizontal="center" vertical="center"/>
    </xf>
    <xf numFmtId="0" fontId="17" fillId="5" borderId="3" xfId="4" applyFont="1" applyFill="1" applyBorder="1" applyAlignment="1" applyProtection="1">
      <alignment horizontal="center" vertical="center"/>
    </xf>
    <xf numFmtId="0" fontId="17" fillId="5" borderId="67" xfId="4" applyFont="1" applyFill="1" applyBorder="1" applyAlignment="1" applyProtection="1">
      <alignment horizontal="center" vertical="center"/>
    </xf>
    <xf numFmtId="165" fontId="17" fillId="5" borderId="16" xfId="4" applyNumberFormat="1" applyFont="1" applyFill="1" applyBorder="1" applyAlignment="1" applyProtection="1">
      <alignment horizontal="center" vertical="center"/>
    </xf>
    <xf numFmtId="165" fontId="17" fillId="5" borderId="67" xfId="4" applyNumberFormat="1" applyFont="1" applyFill="1" applyBorder="1" applyAlignment="1" applyProtection="1">
      <alignment horizontal="center" vertical="center"/>
    </xf>
    <xf numFmtId="0" fontId="17" fillId="5" borderId="16" xfId="4" applyFont="1" applyFill="1" applyBorder="1" applyAlignment="1" applyProtection="1">
      <alignment horizontal="center" vertical="center"/>
    </xf>
    <xf numFmtId="0" fontId="17" fillId="5" borderId="17" xfId="4" applyFont="1" applyFill="1" applyBorder="1" applyAlignment="1" applyProtection="1">
      <alignment horizontal="center" vertical="center"/>
    </xf>
    <xf numFmtId="0" fontId="17" fillId="5" borderId="30" xfId="4" applyFont="1" applyFill="1" applyBorder="1" applyAlignment="1" applyProtection="1">
      <alignment horizontal="center" vertical="center"/>
      <protection locked="0"/>
    </xf>
    <xf numFmtId="0" fontId="17" fillId="5" borderId="67" xfId="4" applyFont="1" applyFill="1" applyBorder="1" applyAlignment="1" applyProtection="1">
      <alignment horizontal="center" vertical="center"/>
      <protection locked="0"/>
    </xf>
    <xf numFmtId="0" fontId="1" fillId="0" borderId="67" xfId="4" applyFont="1" applyFill="1" applyBorder="1" applyAlignment="1" applyProtection="1">
      <alignment horizontal="center" vertical="center"/>
    </xf>
    <xf numFmtId="0" fontId="13" fillId="5" borderId="2" xfId="4" applyFont="1" applyFill="1" applyBorder="1" applyAlignment="1">
      <alignment horizontal="center" vertical="center"/>
    </xf>
    <xf numFmtId="171" fontId="1" fillId="0" borderId="14" xfId="2" applyNumberFormat="1" applyFont="1" applyFill="1" applyBorder="1" applyAlignment="1" applyProtection="1">
      <alignment horizontal="right" vertical="center" shrinkToFit="1"/>
    </xf>
    <xf numFmtId="0" fontId="20" fillId="0" borderId="65" xfId="4" applyFont="1" applyFill="1" applyBorder="1" applyAlignment="1" applyProtection="1">
      <alignment horizontal="left" vertical="center" wrapText="1"/>
    </xf>
    <xf numFmtId="0" fontId="20" fillId="0" borderId="6" xfId="4" applyFont="1" applyFill="1" applyBorder="1" applyAlignment="1" applyProtection="1">
      <alignment horizontal="left" vertical="center" wrapText="1"/>
    </xf>
    <xf numFmtId="0" fontId="20" fillId="0" borderId="66" xfId="4" applyFont="1" applyFill="1" applyBorder="1" applyAlignment="1" applyProtection="1">
      <alignment horizontal="left" vertical="center" wrapText="1"/>
    </xf>
    <xf numFmtId="0" fontId="13" fillId="0" borderId="20" xfId="4" applyFont="1" applyFill="1" applyBorder="1" applyAlignment="1" applyProtection="1">
      <alignment horizontal="center"/>
    </xf>
    <xf numFmtId="0" fontId="13" fillId="0" borderId="0" xfId="4" applyFont="1" applyFill="1" applyBorder="1" applyAlignment="1" applyProtection="1">
      <alignment horizontal="center"/>
    </xf>
    <xf numFmtId="0" fontId="13" fillId="0" borderId="18" xfId="4" applyFont="1" applyFill="1" applyBorder="1" applyAlignment="1" applyProtection="1">
      <alignment horizontal="center"/>
    </xf>
    <xf numFmtId="0" fontId="17" fillId="0" borderId="20" xfId="4" applyFont="1" applyFill="1" applyBorder="1" applyAlignment="1" applyProtection="1">
      <alignment vertical="center" wrapText="1"/>
      <protection locked="0"/>
    </xf>
    <xf numFmtId="0" fontId="0" fillId="0" borderId="20" xfId="0" applyFont="1" applyBorder="1" applyAlignment="1" applyProtection="1">
      <alignment horizontal="left" vertical="center" wrapText="1"/>
    </xf>
    <xf numFmtId="0" fontId="0" fillId="0" borderId="0" xfId="0" applyFont="1" applyBorder="1" applyAlignment="1" applyProtection="1">
      <alignment horizontal="left" vertical="center" wrapText="1"/>
    </xf>
    <xf numFmtId="0" fontId="0" fillId="0" borderId="18" xfId="0" applyFont="1" applyBorder="1" applyAlignment="1" applyProtection="1">
      <alignment horizontal="left" vertical="center" wrapText="1"/>
    </xf>
    <xf numFmtId="0" fontId="17" fillId="0" borderId="20" xfId="4" applyFont="1" applyFill="1" applyBorder="1" applyAlignment="1" applyProtection="1">
      <alignment horizontal="left" vertical="center" wrapText="1"/>
    </xf>
    <xf numFmtId="0" fontId="17" fillId="0" borderId="0" xfId="4" applyFont="1" applyFill="1" applyBorder="1" applyAlignment="1" applyProtection="1">
      <alignment horizontal="left" vertical="center" wrapText="1"/>
    </xf>
    <xf numFmtId="0" fontId="17" fillId="0" borderId="18" xfId="4" applyFont="1" applyFill="1" applyBorder="1" applyAlignment="1" applyProtection="1">
      <alignment horizontal="left" vertical="center" wrapText="1"/>
    </xf>
    <xf numFmtId="0" fontId="1" fillId="0" borderId="30" xfId="4" applyFont="1" applyFill="1" applyBorder="1" applyAlignment="1" applyProtection="1">
      <alignment horizontal="left" vertical="center"/>
    </xf>
    <xf numFmtId="0" fontId="20" fillId="0" borderId="5" xfId="4" applyFont="1" applyFill="1" applyBorder="1" applyAlignment="1" applyProtection="1">
      <alignment horizontal="center" vertical="center"/>
    </xf>
    <xf numFmtId="164" fontId="17" fillId="5" borderId="14" xfId="4" applyNumberFormat="1" applyFont="1" applyFill="1" applyBorder="1" applyAlignment="1" applyProtection="1">
      <alignment horizontal="center" vertical="center"/>
      <protection locked="0"/>
    </xf>
    <xf numFmtId="0" fontId="26" fillId="0" borderId="21" xfId="4" applyFont="1" applyFill="1" applyBorder="1" applyAlignment="1" applyProtection="1">
      <alignment horizontal="center" vertical="center"/>
    </xf>
    <xf numFmtId="0" fontId="26" fillId="0" borderId="22" xfId="4" applyFont="1" applyFill="1" applyBorder="1" applyAlignment="1" applyProtection="1">
      <alignment horizontal="center" vertical="center"/>
    </xf>
    <xf numFmtId="0" fontId="26" fillId="0" borderId="23" xfId="4" applyFont="1" applyFill="1" applyBorder="1" applyAlignment="1" applyProtection="1">
      <alignment horizontal="center" vertical="center"/>
    </xf>
    <xf numFmtId="0" fontId="20" fillId="0" borderId="5" xfId="4" applyFont="1" applyFill="1" applyBorder="1" applyAlignment="1">
      <alignment horizontal="center" vertical="center"/>
    </xf>
    <xf numFmtId="0" fontId="17" fillId="0" borderId="2" xfId="4" applyFont="1" applyFill="1" applyBorder="1" applyAlignment="1">
      <alignment vertical="center"/>
    </xf>
    <xf numFmtId="0" fontId="1" fillId="0" borderId="0" xfId="4" applyFont="1" applyFill="1" applyBorder="1" applyAlignment="1" applyProtection="1">
      <alignment horizontal="center" vertical="center" shrinkToFit="1"/>
    </xf>
    <xf numFmtId="44" fontId="1" fillId="4" borderId="14" xfId="2" applyFont="1" applyFill="1" applyBorder="1" applyAlignment="1" applyProtection="1">
      <alignment horizontal="right" vertical="center" shrinkToFit="1"/>
    </xf>
    <xf numFmtId="171" fontId="1" fillId="0" borderId="14" xfId="2" applyNumberFormat="1" applyFont="1" applyFill="1" applyBorder="1" applyAlignment="1" applyProtection="1">
      <alignment vertical="center" shrinkToFit="1"/>
    </xf>
    <xf numFmtId="0" fontId="1" fillId="4" borderId="29" xfId="4" applyFont="1" applyFill="1" applyBorder="1" applyAlignment="1" applyProtection="1">
      <alignment vertical="center"/>
    </xf>
    <xf numFmtId="0" fontId="1" fillId="4" borderId="14" xfId="4" applyFont="1" applyFill="1" applyBorder="1" applyAlignment="1" applyProtection="1">
      <alignment vertical="center"/>
    </xf>
    <xf numFmtId="0" fontId="17" fillId="0" borderId="14" xfId="6" applyFont="1" applyFill="1" applyBorder="1" applyAlignment="1">
      <alignment vertical="center"/>
    </xf>
    <xf numFmtId="0" fontId="17" fillId="0" borderId="7" xfId="6" applyFont="1" applyFill="1" applyBorder="1" applyAlignment="1">
      <alignment vertical="center"/>
    </xf>
    <xf numFmtId="0" fontId="13" fillId="0" borderId="0" xfId="6" applyFont="1" applyAlignment="1">
      <alignment horizontal="center" vertical="center"/>
    </xf>
    <xf numFmtId="0" fontId="2" fillId="2" borderId="1" xfId="6" applyFont="1" applyFill="1" applyBorder="1" applyAlignment="1">
      <alignment horizontal="left" vertical="center"/>
    </xf>
    <xf numFmtId="0" fontId="17" fillId="0" borderId="14" xfId="6" applyFont="1" applyBorder="1" applyAlignment="1">
      <alignment vertical="center"/>
    </xf>
    <xf numFmtId="0" fontId="2" fillId="2" borderId="26" xfId="6" applyFont="1" applyFill="1" applyBorder="1" applyAlignment="1">
      <alignment horizontal="center" vertical="center" wrapText="1"/>
    </xf>
    <xf numFmtId="0" fontId="2" fillId="2" borderId="29" xfId="6" applyFont="1" applyFill="1" applyBorder="1" applyAlignment="1">
      <alignment horizontal="center" vertical="center" wrapText="1"/>
    </xf>
    <xf numFmtId="0" fontId="2" fillId="2" borderId="34" xfId="6" applyFont="1" applyFill="1" applyBorder="1" applyAlignment="1">
      <alignment horizontal="center" vertical="center" wrapText="1"/>
    </xf>
    <xf numFmtId="0" fontId="2" fillId="2" borderId="27" xfId="6" applyFont="1" applyFill="1" applyBorder="1" applyAlignment="1">
      <alignment horizontal="center" vertical="center" wrapText="1"/>
    </xf>
    <xf numFmtId="0" fontId="2" fillId="2" borderId="14" xfId="6" applyFont="1" applyFill="1" applyBorder="1" applyAlignment="1">
      <alignment horizontal="center" vertical="center" wrapText="1"/>
    </xf>
    <xf numFmtId="0" fontId="2" fillId="2" borderId="7" xfId="6" applyFont="1" applyFill="1" applyBorder="1" applyAlignment="1">
      <alignment horizontal="center" vertical="center" wrapText="1"/>
    </xf>
    <xf numFmtId="0" fontId="2" fillId="2" borderId="27" xfId="6" applyFont="1" applyFill="1" applyBorder="1" applyAlignment="1">
      <alignment horizontal="left" vertical="center"/>
    </xf>
    <xf numFmtId="0" fontId="17" fillId="0" borderId="46" xfId="6" applyFont="1" applyFill="1" applyBorder="1" applyAlignment="1">
      <alignment vertical="center"/>
    </xf>
    <xf numFmtId="0" fontId="17" fillId="0" borderId="11" xfId="6" applyFont="1" applyFill="1" applyBorder="1" applyAlignment="1">
      <alignment vertical="center"/>
    </xf>
    <xf numFmtId="0" fontId="17" fillId="0" borderId="29" xfId="6" applyFont="1" applyFill="1" applyBorder="1" applyAlignment="1">
      <alignment vertical="center"/>
    </xf>
    <xf numFmtId="0" fontId="17" fillId="0" borderId="11" xfId="6" applyFont="1" applyBorder="1" applyAlignment="1">
      <alignment vertical="center"/>
    </xf>
    <xf numFmtId="0" fontId="2" fillId="2" borderId="25" xfId="6" applyFont="1" applyFill="1" applyBorder="1" applyAlignment="1">
      <alignment horizontal="left" vertical="center"/>
    </xf>
    <xf numFmtId="0" fontId="13" fillId="2" borderId="37" xfId="6" applyFont="1" applyFill="1" applyBorder="1" applyAlignment="1">
      <alignment horizontal="center" vertical="center"/>
    </xf>
    <xf numFmtId="0" fontId="13" fillId="2" borderId="32" xfId="6" applyFont="1" applyFill="1" applyBorder="1" applyAlignment="1">
      <alignment horizontal="center" vertical="center"/>
    </xf>
    <xf numFmtId="0" fontId="2" fillId="2" borderId="25" xfId="6" applyFont="1" applyFill="1" applyBorder="1" applyAlignment="1">
      <alignment vertical="center"/>
    </xf>
    <xf numFmtId="0" fontId="17" fillId="0" borderId="34" xfId="6" applyFont="1" applyFill="1" applyBorder="1" applyAlignment="1">
      <alignment vertical="center"/>
    </xf>
    <xf numFmtId="0" fontId="13" fillId="2" borderId="25" xfId="6" applyFont="1" applyFill="1" applyBorder="1" applyAlignment="1">
      <alignment horizontal="left" vertical="center"/>
    </xf>
    <xf numFmtId="0" fontId="1" fillId="0" borderId="0" xfId="6" applyFont="1" applyAlignment="1">
      <alignment vertical="center"/>
    </xf>
    <xf numFmtId="0" fontId="13" fillId="2" borderId="36" xfId="6" applyFont="1" applyFill="1" applyBorder="1" applyAlignment="1">
      <alignment horizontal="center" vertical="center"/>
    </xf>
    <xf numFmtId="0" fontId="2" fillId="2" borderId="36" xfId="6" applyFont="1" applyFill="1" applyBorder="1" applyAlignment="1">
      <alignment horizontal="left" vertical="center"/>
    </xf>
    <xf numFmtId="0" fontId="2" fillId="2" borderId="37" xfId="6" applyFont="1" applyFill="1" applyBorder="1" applyAlignment="1">
      <alignment horizontal="left" vertical="center"/>
    </xf>
    <xf numFmtId="0" fontId="2" fillId="2" borderId="37" xfId="6" applyFont="1" applyFill="1" applyBorder="1" applyAlignment="1">
      <alignment vertical="center"/>
    </xf>
    <xf numFmtId="0" fontId="13" fillId="2" borderId="37" xfId="6" applyFont="1" applyFill="1" applyBorder="1" applyAlignment="1">
      <alignment vertical="center"/>
    </xf>
    <xf numFmtId="0" fontId="28" fillId="0" borderId="0" xfId="6" applyFont="1" applyBorder="1" applyAlignment="1">
      <alignment horizontal="left" vertical="center" wrapText="1"/>
    </xf>
    <xf numFmtId="0" fontId="17" fillId="6" borderId="14" xfId="6" applyFont="1" applyFill="1" applyBorder="1" applyAlignment="1" applyProtection="1">
      <alignment vertical="center"/>
      <protection locked="0"/>
    </xf>
    <xf numFmtId="0" fontId="17" fillId="6" borderId="7" xfId="6" applyFont="1" applyFill="1" applyBorder="1" applyAlignment="1" applyProtection="1">
      <alignment vertical="center"/>
      <protection locked="0"/>
    </xf>
    <xf numFmtId="0" fontId="13" fillId="2" borderId="40" xfId="6" applyFont="1" applyFill="1" applyBorder="1" applyAlignment="1">
      <alignment horizontal="center" vertical="center"/>
    </xf>
    <xf numFmtId="0" fontId="2" fillId="0" borderId="2" xfId="6" applyFont="1" applyBorder="1" applyAlignment="1">
      <alignment horizontal="center" vertical="center"/>
    </xf>
    <xf numFmtId="0" fontId="2" fillId="2" borderId="31" xfId="6" applyFont="1" applyFill="1" applyBorder="1" applyAlignment="1">
      <alignment horizontal="center" vertical="center" wrapText="1"/>
    </xf>
    <xf numFmtId="0" fontId="2" fillId="2" borderId="32" xfId="6" applyFont="1" applyFill="1" applyBorder="1" applyAlignment="1">
      <alignment horizontal="center" vertical="center" wrapText="1"/>
    </xf>
    <xf numFmtId="41" fontId="2" fillId="2" borderId="14" xfId="6" applyNumberFormat="1" applyFont="1" applyFill="1" applyBorder="1" applyAlignment="1">
      <alignment horizontal="center" vertical="center" wrapText="1"/>
    </xf>
    <xf numFmtId="41" fontId="2" fillId="2" borderId="16" xfId="6" applyNumberFormat="1" applyFont="1" applyFill="1" applyBorder="1" applyAlignment="1">
      <alignment horizontal="center" vertical="center" wrapText="1"/>
    </xf>
    <xf numFmtId="0" fontId="17" fillId="0" borderId="14" xfId="6" applyFont="1" applyFill="1" applyBorder="1" applyAlignment="1" applyProtection="1">
      <alignment vertical="center"/>
      <protection locked="0"/>
    </xf>
    <xf numFmtId="0" fontId="2" fillId="2" borderId="14" xfId="6" applyFont="1" applyFill="1" applyBorder="1" applyAlignment="1">
      <alignment vertical="center"/>
    </xf>
    <xf numFmtId="0" fontId="13" fillId="2" borderId="14" xfId="6" applyFont="1" applyFill="1" applyBorder="1" applyAlignment="1">
      <alignment horizontal="left" vertical="center"/>
    </xf>
    <xf numFmtId="0" fontId="2" fillId="2" borderId="14" xfId="6" applyFont="1" applyFill="1" applyBorder="1" applyAlignment="1">
      <alignment horizontal="left" vertical="center"/>
    </xf>
    <xf numFmtId="0" fontId="13" fillId="2" borderId="14" xfId="6" applyFont="1" applyFill="1" applyBorder="1" applyAlignment="1">
      <alignment horizontal="center" vertical="center"/>
    </xf>
    <xf numFmtId="0" fontId="2" fillId="2" borderId="14" xfId="6" applyFont="1" applyFill="1" applyBorder="1" applyAlignment="1">
      <alignment horizontal="center" vertical="center"/>
    </xf>
    <xf numFmtId="169" fontId="2" fillId="0" borderId="3" xfId="6" applyNumberFormat="1" applyFont="1" applyBorder="1" applyAlignment="1">
      <alignment horizontal="center" vertical="center"/>
    </xf>
    <xf numFmtId="41" fontId="2" fillId="2" borderId="35" xfId="6" applyNumberFormat="1" applyFont="1" applyFill="1" applyBorder="1" applyAlignment="1">
      <alignment horizontal="center" vertical="center" wrapText="1"/>
    </xf>
    <xf numFmtId="41" fontId="2" fillId="2" borderId="47" xfId="6" applyNumberFormat="1" applyFont="1" applyFill="1" applyBorder="1" applyAlignment="1">
      <alignment horizontal="center" vertical="center" wrapText="1"/>
    </xf>
    <xf numFmtId="41" fontId="2" fillId="2" borderId="7" xfId="6" applyNumberFormat="1" applyFont="1" applyFill="1" applyBorder="1" applyAlignment="1">
      <alignment horizontal="center" vertical="center" wrapText="1"/>
    </xf>
    <xf numFmtId="41" fontId="2" fillId="2" borderId="11" xfId="6" applyNumberFormat="1" applyFont="1" applyFill="1" applyBorder="1" applyAlignment="1">
      <alignment horizontal="center" vertical="center" wrapText="1"/>
    </xf>
    <xf numFmtId="0" fontId="17" fillId="0" borderId="44" xfId="6" applyFont="1" applyBorder="1" applyAlignment="1">
      <alignment horizontal="left"/>
    </xf>
    <xf numFmtId="0" fontId="17" fillId="0" borderId="3" xfId="6" applyFont="1" applyBorder="1" applyAlignment="1">
      <alignment horizontal="left"/>
    </xf>
    <xf numFmtId="0" fontId="17" fillId="0" borderId="17" xfId="6" applyFont="1" applyBorder="1" applyAlignment="1">
      <alignment horizontal="left"/>
    </xf>
    <xf numFmtId="0" fontId="17" fillId="0" borderId="7" xfId="6" applyFont="1" applyFill="1" applyBorder="1" applyAlignment="1" applyProtection="1">
      <alignment vertical="center"/>
      <protection locked="0"/>
    </xf>
    <xf numFmtId="0" fontId="2" fillId="2" borderId="31" xfId="6" applyFont="1" applyFill="1" applyBorder="1" applyAlignment="1">
      <alignment horizontal="center"/>
    </xf>
    <xf numFmtId="0" fontId="2" fillId="2" borderId="32" xfId="6" applyFont="1" applyFill="1" applyBorder="1" applyAlignment="1">
      <alignment horizontal="center"/>
    </xf>
    <xf numFmtId="0" fontId="17" fillId="0" borderId="46" xfId="6" applyFont="1" applyBorder="1"/>
    <xf numFmtId="0" fontId="17" fillId="0" borderId="11" xfId="6" applyFont="1" applyBorder="1"/>
    <xf numFmtId="0" fontId="17" fillId="0" borderId="0" xfId="6" applyFont="1" applyBorder="1"/>
    <xf numFmtId="0" fontId="17" fillId="0" borderId="34" xfId="6" applyFont="1" applyBorder="1"/>
    <xf numFmtId="0" fontId="17" fillId="0" borderId="7" xfId="6" applyFont="1" applyBorder="1"/>
    <xf numFmtId="0" fontId="13" fillId="2" borderId="36" xfId="6" applyFont="1" applyFill="1" applyBorder="1"/>
    <xf numFmtId="0" fontId="13" fillId="2" borderId="37" xfId="6" applyFont="1" applyFill="1" applyBorder="1"/>
    <xf numFmtId="0" fontId="13" fillId="2" borderId="26" xfId="6" applyFont="1" applyFill="1" applyBorder="1" applyAlignment="1">
      <alignment horizontal="center"/>
    </xf>
    <xf numFmtId="0" fontId="13" fillId="2" borderId="27" xfId="6" applyFont="1" applyFill="1" applyBorder="1" applyAlignment="1">
      <alignment horizontal="center"/>
    </xf>
    <xf numFmtId="0" fontId="13" fillId="2" borderId="28" xfId="6" applyFont="1" applyFill="1" applyBorder="1" applyAlignment="1">
      <alignment horizontal="center"/>
    </xf>
    <xf numFmtId="0" fontId="2" fillId="0" borderId="0" xfId="6" applyFont="1" applyFill="1" applyBorder="1" applyAlignment="1">
      <alignment horizontal="center" vertical="center"/>
    </xf>
    <xf numFmtId="169" fontId="2" fillId="0" borderId="2" xfId="6" applyNumberFormat="1" applyFont="1" applyBorder="1" applyAlignment="1">
      <alignment horizontal="center" vertical="center"/>
    </xf>
    <xf numFmtId="0" fontId="17" fillId="2" borderId="36" xfId="6" applyFont="1" applyFill="1" applyBorder="1"/>
    <xf numFmtId="0" fontId="17" fillId="2" borderId="37" xfId="6" applyFont="1" applyFill="1" applyBorder="1"/>
    <xf numFmtId="0" fontId="17" fillId="0" borderId="29" xfId="6" applyFont="1" applyBorder="1"/>
    <xf numFmtId="0" fontId="17" fillId="0" borderId="14" xfId="6" applyFont="1" applyBorder="1"/>
    <xf numFmtId="0" fontId="1" fillId="0" borderId="34" xfId="0" applyFont="1" applyBorder="1" applyAlignment="1" applyProtection="1">
      <alignment horizontal="left" vertical="center"/>
    </xf>
    <xf numFmtId="0" fontId="1" fillId="0" borderId="7" xfId="0" applyFont="1" applyBorder="1" applyAlignment="1" applyProtection="1">
      <alignment horizontal="left" vertical="center"/>
    </xf>
    <xf numFmtId="0" fontId="1" fillId="0" borderId="29" xfId="0" applyFont="1" applyBorder="1" applyAlignment="1" applyProtection="1">
      <alignment horizontal="left" vertical="center"/>
    </xf>
    <xf numFmtId="0" fontId="1" fillId="0" borderId="14" xfId="0" applyFont="1" applyBorder="1" applyAlignment="1" applyProtection="1">
      <alignment horizontal="left" vertical="center"/>
    </xf>
    <xf numFmtId="0" fontId="22" fillId="2" borderId="36" xfId="0" applyFont="1" applyFill="1" applyBorder="1" applyAlignment="1" applyProtection="1">
      <alignment horizontal="center"/>
    </xf>
    <xf numFmtId="0" fontId="22" fillId="2" borderId="37" xfId="0" applyFont="1" applyFill="1" applyBorder="1" applyAlignment="1" applyProtection="1">
      <alignment horizontal="center"/>
    </xf>
    <xf numFmtId="0" fontId="28" fillId="0" borderId="0" xfId="0" applyFont="1" applyAlignment="1">
      <alignment horizontal="center" vertical="center" wrapText="1"/>
    </xf>
    <xf numFmtId="0" fontId="2" fillId="2" borderId="26" xfId="6" applyFont="1" applyFill="1" applyBorder="1" applyAlignment="1" applyProtection="1">
      <alignment horizontal="center"/>
    </xf>
    <xf numFmtId="0" fontId="2" fillId="2" borderId="27" xfId="6" applyFont="1" applyFill="1" applyBorder="1" applyAlignment="1" applyProtection="1">
      <alignment horizontal="center"/>
    </xf>
    <xf numFmtId="0" fontId="2" fillId="2" borderId="28" xfId="6" applyFont="1" applyFill="1" applyBorder="1" applyAlignment="1" applyProtection="1">
      <alignment horizontal="center"/>
    </xf>
    <xf numFmtId="0" fontId="8" fillId="2" borderId="31" xfId="0" applyFont="1" applyFill="1" applyBorder="1" applyAlignment="1" applyProtection="1">
      <alignment horizontal="center"/>
    </xf>
    <xf numFmtId="0" fontId="8" fillId="2" borderId="32" xfId="0" applyFont="1" applyFill="1" applyBorder="1" applyAlignment="1" applyProtection="1">
      <alignment horizontal="center"/>
    </xf>
    <xf numFmtId="0" fontId="1" fillId="0" borderId="46" xfId="0" applyFont="1" applyBorder="1" applyAlignment="1" applyProtection="1">
      <alignment horizontal="left" vertical="center"/>
    </xf>
    <xf numFmtId="0" fontId="1" fillId="0" borderId="11" xfId="0" applyFont="1" applyBorder="1" applyAlignment="1" applyProtection="1">
      <alignment horizontal="left" vertical="center"/>
    </xf>
    <xf numFmtId="41" fontId="1" fillId="0" borderId="0" xfId="6" applyNumberFormat="1" applyFont="1" applyAlignment="1">
      <alignment horizontal="center" vertical="center"/>
    </xf>
    <xf numFmtId="0" fontId="13" fillId="2" borderId="50" xfId="5" applyFont="1" applyFill="1" applyBorder="1" applyAlignment="1" applyProtection="1">
      <alignment horizontal="left" vertical="center"/>
    </xf>
    <xf numFmtId="0" fontId="13" fillId="2" borderId="25" xfId="5" applyFont="1" applyFill="1" applyBorder="1" applyAlignment="1" applyProtection="1">
      <alignment horizontal="left" vertical="center"/>
    </xf>
    <xf numFmtId="0" fontId="13" fillId="2" borderId="54" xfId="5" applyFont="1" applyFill="1" applyBorder="1" applyAlignment="1" applyProtection="1">
      <alignment horizontal="left" vertical="center"/>
    </xf>
    <xf numFmtId="10" fontId="17" fillId="5" borderId="14" xfId="5" applyNumberFormat="1" applyFont="1" applyFill="1" applyBorder="1" applyAlignment="1" applyProtection="1">
      <alignment horizontal="left" vertical="center" wrapText="1"/>
      <protection locked="0"/>
    </xf>
    <xf numFmtId="0" fontId="17" fillId="5" borderId="29" xfId="5" applyFont="1" applyFill="1" applyBorder="1" applyAlignment="1" applyProtection="1">
      <alignment horizontal="left" vertical="center"/>
    </xf>
    <xf numFmtId="0" fontId="17" fillId="5" borderId="14" xfId="5" applyFont="1" applyFill="1" applyBorder="1" applyAlignment="1" applyProtection="1">
      <alignment horizontal="left" vertical="center"/>
    </xf>
    <xf numFmtId="0" fontId="2" fillId="2" borderId="27" xfId="5" applyFont="1" applyFill="1" applyBorder="1" applyAlignment="1" applyProtection="1">
      <alignment horizontal="center" vertical="center"/>
    </xf>
    <xf numFmtId="0" fontId="2" fillId="2" borderId="7" xfId="5" applyFont="1" applyFill="1" applyBorder="1" applyAlignment="1" applyProtection="1">
      <alignment horizontal="center" vertical="center"/>
    </xf>
    <xf numFmtId="10" fontId="17" fillId="5" borderId="7" xfId="5" applyNumberFormat="1" applyFont="1" applyFill="1" applyBorder="1" applyAlignment="1" applyProtection="1">
      <alignment horizontal="left" vertical="center"/>
      <protection locked="0"/>
    </xf>
    <xf numFmtId="0" fontId="17" fillId="5" borderId="14" xfId="5" applyFont="1" applyFill="1" applyBorder="1" applyAlignment="1" applyProtection="1">
      <alignment horizontal="center" vertical="center"/>
      <protection locked="0"/>
    </xf>
    <xf numFmtId="0" fontId="1" fillId="0" borderId="0" xfId="5" applyFont="1" applyAlignment="1" applyProtection="1">
      <alignment horizontal="left" vertical="center"/>
    </xf>
    <xf numFmtId="0" fontId="17" fillId="5" borderId="11" xfId="5" applyFont="1" applyFill="1" applyBorder="1" applyAlignment="1" applyProtection="1">
      <alignment horizontal="center" vertical="center"/>
      <protection locked="0"/>
    </xf>
    <xf numFmtId="0" fontId="2" fillId="2" borderId="32" xfId="5" applyFont="1" applyFill="1" applyBorder="1" applyAlignment="1" applyProtection="1">
      <alignment horizontal="center" vertical="center"/>
    </xf>
    <xf numFmtId="0" fontId="13" fillId="0" borderId="0" xfId="5" applyFont="1" applyBorder="1" applyAlignment="1" applyProtection="1">
      <alignment horizontal="center" vertical="center"/>
    </xf>
    <xf numFmtId="0" fontId="17" fillId="0" borderId="13" xfId="5" applyFont="1" applyFill="1" applyBorder="1" applyAlignment="1" applyProtection="1">
      <alignment horizontal="left" vertical="center"/>
    </xf>
    <xf numFmtId="0" fontId="17" fillId="0" borderId="0" xfId="5" applyFont="1" applyFill="1" applyBorder="1" applyAlignment="1" applyProtection="1">
      <alignment horizontal="left" vertical="center"/>
    </xf>
    <xf numFmtId="0" fontId="17" fillId="0" borderId="12" xfId="5" applyFont="1" applyFill="1" applyBorder="1" applyAlignment="1" applyProtection="1">
      <alignment horizontal="left" vertical="center"/>
    </xf>
    <xf numFmtId="0" fontId="2" fillId="0" borderId="32" xfId="5" applyFont="1" applyFill="1" applyBorder="1" applyAlignment="1" applyProtection="1">
      <alignment horizontal="center" vertical="center"/>
    </xf>
    <xf numFmtId="169" fontId="2" fillId="0" borderId="2" xfId="0" applyNumberFormat="1" applyFont="1" applyBorder="1" applyAlignment="1" applyProtection="1">
      <alignment horizontal="center" vertical="center"/>
    </xf>
    <xf numFmtId="0" fontId="1" fillId="0" borderId="0" xfId="0" applyFont="1" applyBorder="1" applyAlignment="1" applyProtection="1">
      <alignment horizontal="left" vertical="center"/>
    </xf>
    <xf numFmtId="0" fontId="17" fillId="0" borderId="11" xfId="5" applyFont="1" applyFill="1" applyBorder="1" applyAlignment="1" applyProtection="1">
      <alignment horizontal="left" vertical="center"/>
    </xf>
    <xf numFmtId="0" fontId="2" fillId="0" borderId="2" xfId="0" applyNumberFormat="1" applyFont="1" applyBorder="1" applyAlignment="1" applyProtection="1">
      <alignment horizontal="center" vertical="center"/>
    </xf>
    <xf numFmtId="0" fontId="2" fillId="0" borderId="0" xfId="0" applyFont="1" applyBorder="1" applyAlignment="1" applyProtection="1">
      <alignment horizontal="center" vertical="center"/>
    </xf>
    <xf numFmtId="10" fontId="17" fillId="5" borderId="31" xfId="5" applyNumberFormat="1" applyFont="1" applyFill="1" applyBorder="1" applyAlignment="1" applyProtection="1">
      <alignment horizontal="left" vertical="center"/>
      <protection locked="0"/>
    </xf>
    <xf numFmtId="10" fontId="17" fillId="5" borderId="32" xfId="5" applyNumberFormat="1" applyFont="1" applyFill="1" applyBorder="1" applyAlignment="1" applyProtection="1">
      <alignment horizontal="left" vertical="center"/>
      <protection locked="0"/>
    </xf>
    <xf numFmtId="10" fontId="17" fillId="5" borderId="29" xfId="5" applyNumberFormat="1" applyFont="1" applyFill="1" applyBorder="1" applyAlignment="1" applyProtection="1">
      <alignment horizontal="left" vertical="center"/>
      <protection locked="0"/>
    </xf>
    <xf numFmtId="10" fontId="17" fillId="5" borderId="14" xfId="5" applyNumberFormat="1" applyFont="1" applyFill="1" applyBorder="1" applyAlignment="1" applyProtection="1">
      <alignment horizontal="left" vertical="center"/>
      <protection locked="0"/>
    </xf>
    <xf numFmtId="0" fontId="17" fillId="5" borderId="7" xfId="5" applyFont="1" applyFill="1" applyBorder="1" applyAlignment="1" applyProtection="1">
      <alignment horizontal="center" vertical="center"/>
      <protection locked="0"/>
    </xf>
    <xf numFmtId="0" fontId="0" fillId="0" borderId="0" xfId="0" applyFont="1" applyAlignment="1" applyProtection="1">
      <alignment horizontal="left" vertical="center" wrapText="1"/>
    </xf>
    <xf numFmtId="41" fontId="26" fillId="0" borderId="0" xfId="0" applyNumberFormat="1" applyFont="1" applyAlignment="1" applyProtection="1">
      <alignment horizontal="center" vertical="center"/>
    </xf>
    <xf numFmtId="0" fontId="0" fillId="0" borderId="14" xfId="0" applyFont="1" applyFill="1" applyBorder="1" applyAlignment="1" applyProtection="1">
      <alignment horizontal="left" vertical="center" indent="2"/>
    </xf>
    <xf numFmtId="0" fontId="25" fillId="2" borderId="37" xfId="0" applyFont="1" applyFill="1" applyBorder="1" applyAlignment="1" applyProtection="1">
      <alignment horizontal="left" vertical="center"/>
    </xf>
    <xf numFmtId="41" fontId="25" fillId="2" borderId="14" xfId="0" applyNumberFormat="1" applyFont="1" applyFill="1" applyBorder="1" applyAlignment="1" applyProtection="1">
      <alignment horizontal="left" vertical="center" wrapText="1"/>
    </xf>
    <xf numFmtId="0" fontId="0" fillId="0" borderId="0" xfId="0" applyFont="1" applyAlignment="1" applyProtection="1">
      <alignment vertical="center" wrapText="1"/>
    </xf>
    <xf numFmtId="41" fontId="0" fillId="0" borderId="14" xfId="0" applyNumberFormat="1" applyFont="1" applyFill="1" applyBorder="1" applyAlignment="1" applyProtection="1">
      <alignment horizontal="left" vertical="center" wrapText="1"/>
    </xf>
    <xf numFmtId="0" fontId="0" fillId="0" borderId="11" xfId="0" applyFont="1" applyFill="1" applyBorder="1" applyAlignment="1" applyProtection="1">
      <alignment horizontal="left" vertical="center"/>
    </xf>
    <xf numFmtId="0" fontId="0" fillId="0" borderId="16" xfId="0" applyFont="1" applyFill="1" applyBorder="1" applyAlignment="1" applyProtection="1">
      <alignment horizontal="left" vertical="top" wrapText="1"/>
    </xf>
    <xf numFmtId="0" fontId="0" fillId="0" borderId="3" xfId="0" applyFont="1" applyFill="1" applyBorder="1" applyAlignment="1" applyProtection="1">
      <alignment horizontal="left" vertical="top" wrapText="1"/>
    </xf>
    <xf numFmtId="0" fontId="0" fillId="0" borderId="17" xfId="0" applyFont="1" applyFill="1" applyBorder="1" applyAlignment="1" applyProtection="1">
      <alignment horizontal="left" vertical="top" wrapText="1"/>
    </xf>
    <xf numFmtId="41" fontId="0" fillId="0" borderId="16" xfId="0" applyNumberFormat="1" applyFont="1" applyFill="1" applyBorder="1" applyAlignment="1" applyProtection="1">
      <alignment horizontal="left" vertical="center" wrapText="1"/>
    </xf>
    <xf numFmtId="41" fontId="0" fillId="0" borderId="3" xfId="0" applyNumberFormat="1" applyFont="1" applyFill="1" applyBorder="1" applyAlignment="1" applyProtection="1">
      <alignment horizontal="left" vertical="center" wrapText="1"/>
    </xf>
    <xf numFmtId="41" fontId="0" fillId="0" borderId="17" xfId="0" applyNumberFormat="1" applyFont="1" applyFill="1" applyBorder="1" applyAlignment="1" applyProtection="1">
      <alignment horizontal="left" vertical="center" wrapText="1"/>
    </xf>
    <xf numFmtId="41" fontId="25" fillId="0" borderId="0" xfId="0" applyNumberFormat="1" applyFont="1" applyAlignment="1" applyProtection="1">
      <alignment horizontal="center" vertical="center"/>
    </xf>
    <xf numFmtId="169" fontId="2" fillId="0" borderId="2" xfId="0" applyNumberFormat="1" applyFont="1" applyBorder="1" applyAlignment="1" applyProtection="1">
      <alignment horizontal="center" vertical="center" wrapText="1"/>
    </xf>
    <xf numFmtId="10" fontId="0" fillId="5" borderId="14" xfId="0" applyNumberFormat="1" applyFont="1" applyFill="1" applyBorder="1" applyAlignment="1" applyProtection="1">
      <alignment horizontal="center" vertical="center" shrinkToFit="1"/>
      <protection locked="0"/>
    </xf>
    <xf numFmtId="10" fontId="0" fillId="5" borderId="30" xfId="0" applyNumberFormat="1" applyFont="1" applyFill="1" applyBorder="1" applyAlignment="1" applyProtection="1">
      <alignment horizontal="center" vertical="center" shrinkToFit="1"/>
      <protection locked="0"/>
    </xf>
    <xf numFmtId="0" fontId="0" fillId="5" borderId="14" xfId="0" applyFont="1" applyFill="1" applyBorder="1" applyAlignment="1" applyProtection="1">
      <alignment horizontal="center" vertical="center"/>
    </xf>
    <xf numFmtId="0" fontId="0" fillId="5" borderId="30" xfId="0" applyFont="1" applyFill="1" applyBorder="1" applyAlignment="1" applyProtection="1">
      <alignment horizontal="center" vertical="center"/>
    </xf>
    <xf numFmtId="0" fontId="0" fillId="0" borderId="14" xfId="0" applyFont="1" applyBorder="1" applyAlignment="1" applyProtection="1">
      <alignment horizontal="left" vertical="center" indent="2"/>
    </xf>
    <xf numFmtId="0" fontId="13" fillId="2" borderId="26" xfId="0" applyFont="1" applyFill="1" applyBorder="1" applyAlignment="1" applyProtection="1">
      <alignment horizontal="center" vertical="center"/>
    </xf>
    <xf numFmtId="0" fontId="13" fillId="2" borderId="27" xfId="0" applyFont="1" applyFill="1" applyBorder="1" applyAlignment="1" applyProtection="1">
      <alignment horizontal="center" vertical="center"/>
    </xf>
    <xf numFmtId="0" fontId="13" fillId="2" borderId="31" xfId="0" applyFont="1" applyFill="1" applyBorder="1" applyAlignment="1" applyProtection="1">
      <alignment horizontal="center" vertical="center"/>
    </xf>
    <xf numFmtId="0" fontId="13" fillId="2" borderId="32" xfId="0" applyFont="1" applyFill="1" applyBorder="1" applyAlignment="1" applyProtection="1">
      <alignment horizontal="center" vertical="center"/>
    </xf>
    <xf numFmtId="0" fontId="17" fillId="0" borderId="11" xfId="0" applyFont="1" applyBorder="1" applyAlignment="1" applyProtection="1">
      <alignment horizontal="left" vertical="center"/>
    </xf>
    <xf numFmtId="0" fontId="0" fillId="0" borderId="14" xfId="0" applyFont="1" applyBorder="1" applyAlignment="1" applyProtection="1">
      <alignment horizontal="left" vertical="center"/>
    </xf>
    <xf numFmtId="0" fontId="0" fillId="0" borderId="14" xfId="0" applyFont="1" applyBorder="1" applyAlignment="1" applyProtection="1">
      <alignment horizontal="left" vertical="center" wrapText="1" indent="2"/>
    </xf>
    <xf numFmtId="0" fontId="17" fillId="0" borderId="16" xfId="0" applyFont="1" applyBorder="1" applyAlignment="1" applyProtection="1">
      <alignment horizontal="left" vertical="center"/>
    </xf>
    <xf numFmtId="0" fontId="17" fillId="0" borderId="3" xfId="0" applyFont="1" applyBorder="1" applyAlignment="1" applyProtection="1">
      <alignment horizontal="left" vertical="center"/>
    </xf>
    <xf numFmtId="0" fontId="17" fillId="0" borderId="17" xfId="0" applyFont="1" applyBorder="1" applyAlignment="1" applyProtection="1">
      <alignment horizontal="left" vertical="center"/>
    </xf>
    <xf numFmtId="0" fontId="0" fillId="0" borderId="7" xfId="0" applyFont="1" applyBorder="1" applyAlignment="1" applyProtection="1">
      <alignment horizontal="left" vertical="center"/>
    </xf>
    <xf numFmtId="0" fontId="25" fillId="2" borderId="36" xfId="0" applyFont="1" applyFill="1" applyBorder="1" applyAlignment="1" applyProtection="1">
      <alignment horizontal="center" vertical="center"/>
    </xf>
    <xf numFmtId="0" fontId="25" fillId="2" borderId="37" xfId="0" applyFont="1" applyFill="1" applyBorder="1" applyAlignment="1" applyProtection="1">
      <alignment horizontal="center" vertical="center"/>
    </xf>
    <xf numFmtId="0" fontId="0" fillId="0" borderId="64" xfId="0" applyFont="1" applyBorder="1" applyAlignment="1" applyProtection="1">
      <alignment horizontal="left" vertical="center"/>
    </xf>
    <xf numFmtId="0" fontId="0" fillId="0" borderId="22" xfId="0" applyFont="1" applyBorder="1" applyAlignment="1" applyProtection="1">
      <alignment horizontal="left" vertical="center"/>
    </xf>
    <xf numFmtId="0" fontId="0" fillId="0" borderId="74" xfId="0" applyFont="1" applyBorder="1" applyAlignment="1" applyProtection="1">
      <alignment horizontal="left" vertical="center"/>
    </xf>
    <xf numFmtId="41" fontId="0" fillId="5" borderId="14" xfId="0" applyNumberFormat="1" applyFont="1" applyFill="1" applyBorder="1" applyAlignment="1">
      <alignment horizontal="left" vertical="center"/>
    </xf>
    <xf numFmtId="41" fontId="0" fillId="5" borderId="14" xfId="0" quotePrefix="1" applyNumberFormat="1" applyFont="1" applyFill="1" applyBorder="1" applyAlignment="1">
      <alignment horizontal="center" vertical="center"/>
    </xf>
    <xf numFmtId="41" fontId="0" fillId="5" borderId="14" xfId="0" applyNumberFormat="1" applyFont="1" applyFill="1" applyBorder="1" applyAlignment="1">
      <alignment horizontal="center" vertical="center"/>
    </xf>
    <xf numFmtId="0" fontId="29" fillId="2" borderId="14" xfId="0" applyFont="1" applyFill="1" applyBorder="1" applyAlignment="1" applyProtection="1">
      <alignment horizontal="center" vertical="center"/>
    </xf>
    <xf numFmtId="41" fontId="29" fillId="2" borderId="14" xfId="0" applyNumberFormat="1" applyFont="1" applyFill="1" applyBorder="1" applyAlignment="1" applyProtection="1">
      <alignment horizontal="center" vertical="center"/>
    </xf>
    <xf numFmtId="41" fontId="29" fillId="0" borderId="0" xfId="0" applyNumberFormat="1" applyFont="1" applyFill="1" applyBorder="1" applyAlignment="1" applyProtection="1">
      <alignment horizontal="center" vertical="center"/>
    </xf>
    <xf numFmtId="0" fontId="29" fillId="0" borderId="0" xfId="0" applyFont="1" applyBorder="1" applyAlignment="1" applyProtection="1">
      <alignment horizontal="center" vertical="center"/>
    </xf>
    <xf numFmtId="0" fontId="7" fillId="0" borderId="0" xfId="0" applyFont="1" applyBorder="1" applyAlignment="1" applyProtection="1">
      <alignment horizontal="left" vertical="center"/>
    </xf>
    <xf numFmtId="0" fontId="36" fillId="2" borderId="14" xfId="0" applyFont="1" applyFill="1" applyBorder="1" applyAlignment="1" applyProtection="1">
      <alignment horizontal="center"/>
    </xf>
    <xf numFmtId="0" fontId="37" fillId="2" borderId="14" xfId="0" applyFont="1" applyFill="1" applyBorder="1" applyAlignment="1" applyProtection="1">
      <alignment horizontal="center" vertical="center" wrapText="1"/>
    </xf>
    <xf numFmtId="0" fontId="38" fillId="0" borderId="0" xfId="0" applyFont="1" applyBorder="1" applyAlignment="1" applyProtection="1">
      <alignment horizontal="center" vertical="center" wrapText="1"/>
    </xf>
    <xf numFmtId="0" fontId="36" fillId="0" borderId="0" xfId="0" applyFont="1" applyAlignment="1" applyProtection="1">
      <alignment horizontal="left" wrapText="1"/>
    </xf>
    <xf numFmtId="0" fontId="39" fillId="2" borderId="14" xfId="5" applyFont="1" applyFill="1" applyBorder="1" applyAlignment="1" applyProtection="1">
      <alignment horizontal="center" vertical="center" wrapText="1"/>
    </xf>
    <xf numFmtId="49" fontId="39" fillId="2" borderId="14" xfId="5" applyNumberFormat="1" applyFont="1" applyFill="1" applyBorder="1" applyAlignment="1" applyProtection="1">
      <alignment horizontal="center" vertical="center"/>
    </xf>
    <xf numFmtId="168" fontId="39" fillId="2" borderId="14" xfId="2" applyNumberFormat="1" applyFont="1" applyFill="1" applyBorder="1" applyAlignment="1" applyProtection="1">
      <alignment horizontal="center" vertical="center"/>
    </xf>
    <xf numFmtId="49" fontId="39" fillId="2" borderId="14" xfId="5" applyNumberFormat="1" applyFont="1" applyFill="1" applyBorder="1" applyAlignment="1" applyProtection="1">
      <alignment horizontal="center" vertical="center" wrapText="1"/>
    </xf>
    <xf numFmtId="0" fontId="37" fillId="4" borderId="14" xfId="0" applyFont="1" applyFill="1" applyBorder="1" applyAlignment="1" applyProtection="1">
      <alignment horizontal="center"/>
    </xf>
    <xf numFmtId="44" fontId="37" fillId="2" borderId="14" xfId="0" applyNumberFormat="1" applyFont="1" applyFill="1" applyBorder="1" applyAlignment="1" applyProtection="1">
      <alignment horizontal="center"/>
    </xf>
    <xf numFmtId="0" fontId="37" fillId="2" borderId="14" xfId="0" applyFont="1" applyFill="1" applyBorder="1" applyAlignment="1" applyProtection="1">
      <alignment horizontal="center"/>
    </xf>
    <xf numFmtId="44" fontId="39" fillId="2" borderId="14" xfId="2" applyFont="1" applyFill="1" applyBorder="1" applyAlignment="1" applyProtection="1">
      <alignment horizontal="center" vertical="center"/>
    </xf>
    <xf numFmtId="168" fontId="36" fillId="2" borderId="14" xfId="0" applyNumberFormat="1" applyFont="1" applyFill="1" applyBorder="1" applyAlignment="1" applyProtection="1">
      <alignment horizontal="center"/>
    </xf>
    <xf numFmtId="0" fontId="36" fillId="0" borderId="0" xfId="0" applyFont="1" applyAlignment="1" applyProtection="1">
      <alignment horizontal="left" vertical="top" wrapText="1"/>
    </xf>
    <xf numFmtId="172" fontId="39" fillId="2" borderId="14" xfId="8" applyNumberFormat="1" applyFont="1" applyFill="1" applyBorder="1" applyAlignment="1" applyProtection="1">
      <alignment horizontal="center" vertical="center"/>
    </xf>
    <xf numFmtId="172" fontId="36" fillId="2" borderId="14" xfId="0" applyNumberFormat="1" applyFont="1" applyFill="1" applyBorder="1" applyAlignment="1" applyProtection="1">
      <alignment horizontal="center"/>
    </xf>
    <xf numFmtId="41" fontId="37" fillId="0" borderId="0" xfId="0" applyNumberFormat="1" applyFont="1" applyAlignment="1" applyProtection="1">
      <alignment horizontal="center" vertical="center"/>
    </xf>
    <xf numFmtId="0" fontId="38" fillId="0" borderId="0" xfId="0" applyFont="1" applyBorder="1" applyAlignment="1" applyProtection="1">
      <alignment horizontal="left" vertical="center"/>
    </xf>
    <xf numFmtId="0" fontId="40" fillId="0" borderId="0" xfId="0" applyFont="1" applyAlignment="1" applyProtection="1">
      <alignment horizontal="center" wrapText="1"/>
    </xf>
    <xf numFmtId="0" fontId="36" fillId="0" borderId="0" xfId="0" applyFont="1" applyBorder="1" applyAlignment="1" applyProtection="1">
      <alignment horizontal="center" vertical="center" wrapText="1"/>
    </xf>
    <xf numFmtId="44" fontId="36" fillId="2" borderId="14" xfId="0" applyNumberFormat="1" applyFont="1" applyFill="1" applyBorder="1" applyAlignment="1" applyProtection="1">
      <alignment horizontal="center"/>
    </xf>
    <xf numFmtId="0" fontId="36" fillId="0" borderId="0" xfId="0" applyFont="1" applyAlignment="1">
      <alignment horizontal="left" vertical="top" wrapText="1"/>
    </xf>
    <xf numFmtId="0" fontId="40" fillId="0" borderId="0" xfId="0" applyFont="1" applyAlignment="1" applyProtection="1">
      <alignment horizontal="center" vertical="center" wrapText="1"/>
    </xf>
  </cellXfs>
  <cellStyles count="9">
    <cellStyle name="Comma" xfId="8" builtinId="3"/>
    <cellStyle name="Comma 2" xfId="1"/>
    <cellStyle name="Currency" xfId="2" builtinId="4"/>
    <cellStyle name="Currency 2" xfId="3"/>
    <cellStyle name="Normal" xfId="0" builtinId="0"/>
    <cellStyle name="Normal 2" xfId="4"/>
    <cellStyle name="Normal 3" xfId="5"/>
    <cellStyle name="Normal_S10-1(1)" xfId="6"/>
    <cellStyle name="Percent" xfId="7"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560070</xdr:colOff>
      <xdr:row>1</xdr:row>
      <xdr:rowOff>160020</xdr:rowOff>
    </xdr:from>
    <xdr:ext cx="201525" cy="264560"/>
    <xdr:sp macro="" textlink="">
      <xdr:nvSpPr>
        <xdr:cNvPr id="3" name="TextBox 2">
          <a:extLst>
            <a:ext uri="{FF2B5EF4-FFF2-40B4-BE49-F238E27FC236}">
              <a16:creationId xmlns="" xmlns:a16="http://schemas.microsoft.com/office/drawing/2014/main" id="{20CD9885-106A-4D18-89BD-E1A7F35EA4F8}"/>
            </a:ext>
          </a:extLst>
        </xdr:cNvPr>
        <xdr:cNvSpPr txBox="1"/>
      </xdr:nvSpPr>
      <xdr:spPr>
        <a:xfrm>
          <a:off x="8433435" y="386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wrap="square" lIns="91440" tIns="45720" rIns="91440" bIns="45720">
        <a:spAutoFit/>
      </a:bodyPr>
      <a:lstStyle>
        <a:defPPr algn="ctr">
          <a:lnSpc>
            <a:spcPts val="7900"/>
          </a:lnSpc>
          <a:defRPr sz="6600" b="0" cap="none" spc="0">
            <a:ln w="18415" cmpd="sng">
              <a:solidFill>
                <a:srgbClr val="FFFFFF"/>
              </a:solidFill>
              <a:prstDash val="solid"/>
            </a:ln>
            <a:solidFill>
              <a:srgbClr val="FFFFFF"/>
            </a:solidFill>
            <a:effectLst>
              <a:outerShdw blurRad="63500" dir="3600000" algn="tl" rotWithShape="0">
                <a:srgbClr val="000000">
                  <a:alpha val="70000"/>
                </a:srgbClr>
              </a:outerShdw>
            </a:effectLst>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58"/>
  <sheetViews>
    <sheetView showGridLines="0" tabSelected="1" view="pageLayout" zoomScale="57" zoomScaleNormal="120" zoomScaleSheetLayoutView="100" zoomScalePageLayoutView="57" workbookViewId="0">
      <selection activeCell="D17" sqref="D17:E17"/>
    </sheetView>
  </sheetViews>
  <sheetFormatPr defaultColWidth="8.5546875" defaultRowHeight="11.25" x14ac:dyDescent="0.2"/>
  <cols>
    <col min="1" max="1" width="38.6640625" style="6" customWidth="1"/>
    <col min="2" max="2" width="8.21875" style="5" customWidth="1"/>
    <col min="3" max="3" width="5.44140625" style="5" customWidth="1"/>
    <col min="4" max="4" width="19.77734375" style="5" customWidth="1"/>
    <col min="5" max="5" width="18" style="5" customWidth="1"/>
    <col min="6" max="6" width="9.77734375" style="5" customWidth="1"/>
    <col min="7" max="7" width="14.5546875" style="5" customWidth="1"/>
    <col min="8" max="8" width="12.33203125" style="5" customWidth="1"/>
    <col min="9" max="16384" width="8.5546875" style="5"/>
  </cols>
  <sheetData>
    <row r="1" spans="1:8" ht="6.75" customHeight="1" x14ac:dyDescent="0.2">
      <c r="A1" s="619"/>
      <c r="B1" s="620"/>
      <c r="C1" s="620"/>
      <c r="D1" s="620"/>
      <c r="E1" s="620"/>
      <c r="F1" s="620"/>
      <c r="G1" s="620"/>
      <c r="H1" s="621"/>
    </row>
    <row r="2" spans="1:8" ht="18" customHeight="1" x14ac:dyDescent="0.2">
      <c r="A2" s="581" t="s">
        <v>496</v>
      </c>
      <c r="B2" s="582"/>
      <c r="C2" s="582"/>
      <c r="D2" s="582"/>
      <c r="E2" s="582"/>
      <c r="F2" s="582"/>
      <c r="G2" s="582"/>
      <c r="H2" s="622"/>
    </row>
    <row r="3" spans="1:8" ht="18" customHeight="1" x14ac:dyDescent="0.2">
      <c r="A3" s="623" t="s">
        <v>0</v>
      </c>
      <c r="B3" s="624"/>
      <c r="C3" s="624"/>
      <c r="D3" s="624"/>
      <c r="E3" s="624"/>
      <c r="F3" s="624"/>
      <c r="G3" s="624"/>
      <c r="H3" s="625"/>
    </row>
    <row r="4" spans="1:8" s="72" customFormat="1" ht="12" customHeight="1" x14ac:dyDescent="0.2">
      <c r="A4" s="598" t="s">
        <v>213</v>
      </c>
      <c r="B4" s="599"/>
      <c r="C4" s="599"/>
      <c r="D4" s="599" t="s">
        <v>176</v>
      </c>
      <c r="E4" s="599"/>
      <c r="F4" s="599" t="s">
        <v>214</v>
      </c>
      <c r="G4" s="599"/>
      <c r="H4" s="602"/>
    </row>
    <row r="5" spans="1:8" ht="24" customHeight="1" x14ac:dyDescent="0.2">
      <c r="A5" s="630"/>
      <c r="B5" s="626"/>
      <c r="C5" s="626"/>
      <c r="D5" s="626"/>
      <c r="E5" s="626"/>
      <c r="F5" s="626"/>
      <c r="G5" s="626"/>
      <c r="H5" s="627"/>
    </row>
    <row r="6" spans="1:8" s="72" customFormat="1" ht="12" customHeight="1" x14ac:dyDescent="0.2">
      <c r="A6" s="531" t="s">
        <v>177</v>
      </c>
      <c r="B6" s="592" t="s">
        <v>178</v>
      </c>
      <c r="C6" s="591"/>
      <c r="D6" s="591"/>
      <c r="E6" s="593"/>
      <c r="F6" s="599" t="s">
        <v>179</v>
      </c>
      <c r="G6" s="599"/>
      <c r="H6" s="602"/>
    </row>
    <row r="7" spans="1:8" s="73" customFormat="1" ht="24" customHeight="1" x14ac:dyDescent="0.2">
      <c r="A7" s="630"/>
      <c r="B7" s="626"/>
      <c r="C7" s="626"/>
      <c r="D7" s="626"/>
      <c r="E7" s="626"/>
      <c r="F7" s="628"/>
      <c r="G7" s="628"/>
      <c r="H7" s="629"/>
    </row>
    <row r="8" spans="1:8" s="72" customFormat="1" ht="12" customHeight="1" x14ac:dyDescent="0.2">
      <c r="A8" s="592" t="s">
        <v>180</v>
      </c>
      <c r="B8" s="591"/>
      <c r="C8" s="591"/>
      <c r="D8" s="593"/>
      <c r="E8" s="617" t="s">
        <v>181</v>
      </c>
      <c r="F8" s="618"/>
      <c r="G8" s="617" t="s">
        <v>182</v>
      </c>
      <c r="H8" s="640"/>
    </row>
    <row r="9" spans="1:8" s="73" customFormat="1" ht="24" customHeight="1" x14ac:dyDescent="0.2">
      <c r="A9" s="631"/>
      <c r="B9" s="632"/>
      <c r="C9" s="632"/>
      <c r="D9" s="637"/>
      <c r="E9" s="636"/>
      <c r="F9" s="637"/>
      <c r="G9" s="634"/>
      <c r="H9" s="635"/>
    </row>
    <row r="10" spans="1:8" s="72" customFormat="1" ht="12" customHeight="1" x14ac:dyDescent="0.2">
      <c r="A10" s="592" t="s">
        <v>183</v>
      </c>
      <c r="B10" s="591"/>
      <c r="C10" s="591"/>
      <c r="D10" s="591"/>
      <c r="E10" s="591"/>
      <c r="F10" s="591"/>
      <c r="G10" s="591"/>
      <c r="H10" s="590"/>
    </row>
    <row r="11" spans="1:8" s="73" customFormat="1" ht="24" customHeight="1" x14ac:dyDescent="0.2">
      <c r="A11" s="631"/>
      <c r="B11" s="632"/>
      <c r="C11" s="632"/>
      <c r="D11" s="632"/>
      <c r="E11" s="632"/>
      <c r="F11" s="632"/>
      <c r="G11" s="632"/>
      <c r="H11" s="633"/>
    </row>
    <row r="12" spans="1:8" s="72" customFormat="1" ht="12" customHeight="1" x14ac:dyDescent="0.2">
      <c r="A12" s="419" t="s">
        <v>184</v>
      </c>
      <c r="B12" s="589" t="s">
        <v>185</v>
      </c>
      <c r="C12" s="591"/>
      <c r="D12" s="590"/>
      <c r="E12" s="592" t="s">
        <v>186</v>
      </c>
      <c r="F12" s="591"/>
      <c r="G12" s="591"/>
      <c r="H12" s="590"/>
    </row>
    <row r="13" spans="1:8" s="73" customFormat="1" ht="24" customHeight="1" x14ac:dyDescent="0.2">
      <c r="A13" s="418"/>
      <c r="B13" s="613"/>
      <c r="C13" s="616"/>
      <c r="D13" s="614"/>
      <c r="E13" s="613"/>
      <c r="F13" s="616"/>
      <c r="G13" s="616"/>
      <c r="H13" s="639"/>
    </row>
    <row r="14" spans="1:8" s="72" customFormat="1" ht="12" customHeight="1" x14ac:dyDescent="0.2">
      <c r="A14" s="598" t="s">
        <v>187</v>
      </c>
      <c r="B14" s="599"/>
      <c r="C14" s="599"/>
      <c r="D14" s="599" t="s">
        <v>188</v>
      </c>
      <c r="E14" s="599"/>
      <c r="F14" s="599"/>
      <c r="G14" s="576" t="s">
        <v>88</v>
      </c>
      <c r="H14" s="656"/>
    </row>
    <row r="15" spans="1:8" s="73" customFormat="1" ht="24" customHeight="1" x14ac:dyDescent="0.2">
      <c r="A15" s="603"/>
      <c r="B15" s="604"/>
      <c r="C15" s="604"/>
      <c r="D15" s="658"/>
      <c r="E15" s="658"/>
      <c r="F15" s="658"/>
      <c r="G15" s="604"/>
      <c r="H15" s="638"/>
    </row>
    <row r="16" spans="1:8" s="72" customFormat="1" ht="12" customHeight="1" x14ac:dyDescent="0.2">
      <c r="A16" s="592" t="s">
        <v>189</v>
      </c>
      <c r="B16" s="591"/>
      <c r="C16" s="593"/>
      <c r="D16" s="617" t="s">
        <v>190</v>
      </c>
      <c r="E16" s="618"/>
      <c r="F16" s="472" t="s">
        <v>191</v>
      </c>
      <c r="G16" s="589" t="s">
        <v>192</v>
      </c>
      <c r="H16" s="590"/>
    </row>
    <row r="17" spans="1:8" s="73" customFormat="1" ht="24" customHeight="1" x14ac:dyDescent="0.2">
      <c r="A17" s="615"/>
      <c r="B17" s="616"/>
      <c r="C17" s="614"/>
      <c r="D17" s="613"/>
      <c r="E17" s="614"/>
      <c r="F17" s="308"/>
      <c r="G17" s="611" t="s">
        <v>1</v>
      </c>
      <c r="H17" s="612"/>
    </row>
    <row r="18" spans="1:8" s="72" customFormat="1" ht="12" customHeight="1" x14ac:dyDescent="0.2">
      <c r="A18" s="598" t="s">
        <v>502</v>
      </c>
      <c r="B18" s="599"/>
      <c r="C18" s="599"/>
      <c r="D18" s="599"/>
      <c r="E18" s="599"/>
      <c r="F18" s="599"/>
      <c r="G18" s="599" t="s">
        <v>193</v>
      </c>
      <c r="H18" s="602"/>
    </row>
    <row r="19" spans="1:8" s="73" customFormat="1" ht="24" customHeight="1" x14ac:dyDescent="0.2">
      <c r="A19" s="603"/>
      <c r="B19" s="604"/>
      <c r="C19" s="604"/>
      <c r="D19" s="604"/>
      <c r="E19" s="604"/>
      <c r="F19" s="604"/>
      <c r="G19" s="600"/>
      <c r="H19" s="601"/>
    </row>
    <row r="20" spans="1:8" ht="12" customHeight="1" x14ac:dyDescent="0.2">
      <c r="A20" s="592" t="s">
        <v>194</v>
      </c>
      <c r="B20" s="591"/>
      <c r="C20" s="593"/>
      <c r="D20" s="589" t="s">
        <v>195</v>
      </c>
      <c r="E20" s="591"/>
      <c r="F20" s="591"/>
      <c r="G20" s="591"/>
      <c r="H20" s="590"/>
    </row>
    <row r="21" spans="1:8" s="75" customFormat="1" ht="24" customHeight="1" x14ac:dyDescent="0.2">
      <c r="A21" s="608"/>
      <c r="B21" s="609"/>
      <c r="C21" s="610"/>
      <c r="D21" s="605"/>
      <c r="E21" s="606"/>
      <c r="F21" s="606"/>
      <c r="G21" s="606"/>
      <c r="H21" s="607"/>
    </row>
    <row r="22" spans="1:8" s="6" customFormat="1" ht="12" customHeight="1" x14ac:dyDescent="0.2">
      <c r="A22" s="529" t="s">
        <v>196</v>
      </c>
      <c r="B22" s="594" t="s">
        <v>197</v>
      </c>
      <c r="C22" s="595"/>
      <c r="D22" s="595"/>
      <c r="E22" s="597"/>
      <c r="F22" s="594" t="s">
        <v>198</v>
      </c>
      <c r="G22" s="595"/>
      <c r="H22" s="596"/>
    </row>
    <row r="23" spans="1:8" s="75" customFormat="1" ht="24" customHeight="1" x14ac:dyDescent="0.2">
      <c r="A23" s="530" t="e">
        <f>'Sch 7 - EST. Interim Settlement'!E27</f>
        <v>#DIV/0!</v>
      </c>
      <c r="B23" s="575" t="e">
        <f>'Sch 7 - EST. Interim Settlement'!F27</f>
        <v>#DIV/0!</v>
      </c>
      <c r="C23" s="576"/>
      <c r="D23" s="576"/>
      <c r="E23" s="576"/>
      <c r="F23" s="575" t="e">
        <f>'Sch 7 - EST. Interim Settlement'!G27</f>
        <v>#DIV/0!</v>
      </c>
      <c r="G23" s="576"/>
      <c r="H23" s="656"/>
    </row>
    <row r="24" spans="1:8" ht="74.25" customHeight="1" x14ac:dyDescent="0.2">
      <c r="A24" s="583" t="s">
        <v>504</v>
      </c>
      <c r="B24" s="584"/>
      <c r="C24" s="584"/>
      <c r="D24" s="584"/>
      <c r="E24" s="584"/>
      <c r="F24" s="584"/>
      <c r="G24" s="584"/>
      <c r="H24" s="585"/>
    </row>
    <row r="25" spans="1:8" s="32" customFormat="1" ht="15" x14ac:dyDescent="0.2">
      <c r="A25" s="586"/>
      <c r="B25" s="587"/>
      <c r="C25" s="587"/>
      <c r="D25" s="587"/>
      <c r="E25" s="587"/>
      <c r="F25" s="587"/>
      <c r="G25" s="587"/>
      <c r="H25" s="588"/>
    </row>
    <row r="26" spans="1:8" s="32" customFormat="1" ht="21" customHeight="1" x14ac:dyDescent="0.2">
      <c r="A26" s="581" t="s">
        <v>174</v>
      </c>
      <c r="B26" s="582"/>
      <c r="C26" s="582"/>
      <c r="D26" s="582"/>
      <c r="E26" s="582"/>
      <c r="F26" s="582"/>
      <c r="G26" s="582"/>
      <c r="H26" s="525"/>
    </row>
    <row r="27" spans="1:8" s="32" customFormat="1" ht="15.95" customHeight="1" x14ac:dyDescent="0.2">
      <c r="A27" s="345" t="s">
        <v>101</v>
      </c>
      <c r="B27" s="579" t="s">
        <v>505</v>
      </c>
      <c r="C27" s="579"/>
      <c r="D27" s="579"/>
      <c r="E27" s="579"/>
      <c r="F27" s="579"/>
      <c r="G27" s="579"/>
      <c r="H27" s="580"/>
    </row>
    <row r="28" spans="1:8" s="32" customFormat="1" ht="7.5" customHeight="1" x14ac:dyDescent="0.2">
      <c r="A28" s="501"/>
      <c r="B28" s="524"/>
      <c r="C28" s="524"/>
      <c r="D28" s="524"/>
      <c r="E28" s="524"/>
      <c r="F28" s="524"/>
      <c r="G28" s="524"/>
      <c r="H28" s="525"/>
    </row>
    <row r="29" spans="1:8" s="32" customFormat="1" ht="15.95" customHeight="1" x14ac:dyDescent="0.2">
      <c r="A29" s="523" t="s">
        <v>484</v>
      </c>
      <c r="B29" s="524"/>
      <c r="C29" s="524"/>
      <c r="D29" s="524"/>
      <c r="E29" s="524"/>
      <c r="F29" s="524"/>
      <c r="G29" s="524"/>
      <c r="H29" s="525"/>
    </row>
    <row r="30" spans="1:8" s="35" customFormat="1" ht="72" customHeight="1" x14ac:dyDescent="0.2">
      <c r="A30" s="650" t="s">
        <v>175</v>
      </c>
      <c r="B30" s="651"/>
      <c r="C30" s="651"/>
      <c r="D30" s="651"/>
      <c r="E30" s="651"/>
      <c r="F30" s="651"/>
      <c r="G30" s="651"/>
      <c r="H30" s="652"/>
    </row>
    <row r="31" spans="1:8" s="35" customFormat="1" ht="33.75" customHeight="1" x14ac:dyDescent="0.2">
      <c r="A31" s="650" t="s">
        <v>485</v>
      </c>
      <c r="B31" s="651"/>
      <c r="C31" s="651"/>
      <c r="D31" s="651"/>
      <c r="E31" s="651"/>
      <c r="F31" s="651"/>
      <c r="G31" s="651"/>
      <c r="H31" s="652"/>
    </row>
    <row r="32" spans="1:8" s="32" customFormat="1" ht="41.25" customHeight="1" x14ac:dyDescent="0.2">
      <c r="A32" s="653" t="s">
        <v>503</v>
      </c>
      <c r="B32" s="654"/>
      <c r="C32" s="654"/>
      <c r="D32" s="654"/>
      <c r="E32" s="654"/>
      <c r="F32" s="654"/>
      <c r="G32" s="654"/>
      <c r="H32" s="655"/>
    </row>
    <row r="33" spans="1:8" s="32" customFormat="1" ht="15" x14ac:dyDescent="0.2">
      <c r="A33" s="526"/>
      <c r="B33" s="527"/>
      <c r="C33" s="527"/>
      <c r="D33" s="527"/>
      <c r="E33" s="527"/>
      <c r="F33" s="527"/>
      <c r="G33" s="527"/>
      <c r="H33" s="528"/>
    </row>
    <row r="34" spans="1:8" s="32" customFormat="1" ht="18" customHeight="1" x14ac:dyDescent="0.2">
      <c r="A34" s="346"/>
      <c r="B34" s="75"/>
      <c r="C34" s="641"/>
      <c r="D34" s="641"/>
      <c r="E34" s="641"/>
      <c r="F34" s="641"/>
      <c r="G34" s="641"/>
      <c r="H34" s="347"/>
    </row>
    <row r="35" spans="1:8" s="32" customFormat="1" ht="20.25" customHeight="1" x14ac:dyDescent="0.2">
      <c r="A35" s="519" t="s">
        <v>102</v>
      </c>
      <c r="B35" s="520"/>
      <c r="C35" s="657" t="s">
        <v>506</v>
      </c>
      <c r="D35" s="657"/>
      <c r="E35" s="657"/>
      <c r="F35" s="657"/>
      <c r="G35" s="657"/>
      <c r="H35" s="502"/>
    </row>
    <row r="36" spans="1:8" s="32" customFormat="1" ht="12" customHeight="1" x14ac:dyDescent="0.2">
      <c r="A36" s="521"/>
      <c r="B36" s="520"/>
      <c r="C36" s="520"/>
      <c r="D36" s="520"/>
      <c r="E36" s="520"/>
      <c r="F36" s="520"/>
      <c r="G36" s="520"/>
      <c r="H36" s="502"/>
    </row>
    <row r="37" spans="1:8" s="32" customFormat="1" ht="12" customHeight="1" x14ac:dyDescent="0.2">
      <c r="A37" s="522"/>
      <c r="B37" s="520"/>
      <c r="C37" s="520"/>
      <c r="D37" s="520"/>
      <c r="E37" s="520"/>
      <c r="F37" s="520"/>
      <c r="G37" s="520"/>
      <c r="H37" s="502"/>
    </row>
    <row r="38" spans="1:8" s="32" customFormat="1" ht="18" customHeight="1" x14ac:dyDescent="0.2">
      <c r="A38" s="649" t="s">
        <v>249</v>
      </c>
      <c r="B38" s="107" t="s">
        <v>138</v>
      </c>
      <c r="C38" s="663"/>
      <c r="D38" s="663"/>
      <c r="E38" s="663"/>
      <c r="F38" s="663"/>
      <c r="G38" s="663"/>
      <c r="H38" s="347"/>
    </row>
    <row r="39" spans="1:8" s="32" customFormat="1" ht="21" customHeight="1" x14ac:dyDescent="0.2">
      <c r="A39" s="649"/>
      <c r="B39" s="107"/>
      <c r="C39" s="662" t="s">
        <v>2</v>
      </c>
      <c r="D39" s="662"/>
      <c r="E39" s="662"/>
      <c r="F39" s="662"/>
      <c r="G39" s="662"/>
      <c r="H39" s="347"/>
    </row>
    <row r="40" spans="1:8" s="32" customFormat="1" ht="14.25" customHeight="1" x14ac:dyDescent="0.2">
      <c r="A40" s="649"/>
      <c r="B40" s="107" t="s">
        <v>3</v>
      </c>
      <c r="C40" s="641"/>
      <c r="D40" s="641"/>
      <c r="E40" s="641"/>
      <c r="F40" s="641"/>
      <c r="G40" s="641"/>
      <c r="H40" s="347"/>
    </row>
    <row r="41" spans="1:8" ht="13.5" customHeight="1" x14ac:dyDescent="0.2">
      <c r="A41" s="503"/>
      <c r="B41" s="107" t="s">
        <v>4</v>
      </c>
      <c r="C41" s="641"/>
      <c r="D41" s="641"/>
      <c r="E41" s="641"/>
      <c r="F41" s="641"/>
      <c r="G41" s="641"/>
      <c r="H41" s="347"/>
    </row>
    <row r="42" spans="1:8" ht="15" customHeight="1" x14ac:dyDescent="0.2">
      <c r="A42" s="503"/>
      <c r="B42" s="75"/>
      <c r="C42" s="641"/>
      <c r="D42" s="641"/>
      <c r="E42" s="641"/>
      <c r="F42" s="641"/>
      <c r="G42" s="641"/>
      <c r="H42" s="347"/>
    </row>
    <row r="43" spans="1:8" ht="15" customHeight="1" x14ac:dyDescent="0.2">
      <c r="A43" s="503"/>
      <c r="B43" s="75"/>
      <c r="C43" s="344"/>
      <c r="D43" s="344"/>
      <c r="E43" s="344"/>
      <c r="F43" s="344"/>
      <c r="G43" s="344"/>
      <c r="H43" s="347"/>
    </row>
    <row r="44" spans="1:8" ht="9.75" customHeight="1" x14ac:dyDescent="0.2">
      <c r="A44" s="348"/>
      <c r="B44" s="75"/>
      <c r="C44" s="108"/>
      <c r="D44" s="108"/>
      <c r="E44" s="108"/>
      <c r="F44" s="108"/>
      <c r="G44" s="108"/>
      <c r="H44" s="347"/>
    </row>
    <row r="45" spans="1:8" ht="15" customHeight="1" x14ac:dyDescent="0.2">
      <c r="A45" s="504"/>
      <c r="B45" s="505"/>
      <c r="C45" s="506"/>
      <c r="D45" s="506"/>
      <c r="E45" s="506"/>
      <c r="F45" s="506"/>
      <c r="G45" s="506"/>
      <c r="H45" s="507"/>
    </row>
    <row r="46" spans="1:8" ht="23.25" customHeight="1" x14ac:dyDescent="0.25">
      <c r="A46" s="646" t="s">
        <v>5</v>
      </c>
      <c r="B46" s="647"/>
      <c r="C46" s="647"/>
      <c r="D46" s="647"/>
      <c r="E46" s="647"/>
      <c r="F46" s="647"/>
      <c r="G46" s="647"/>
      <c r="H46" s="648"/>
    </row>
    <row r="47" spans="1:8" ht="49.5" customHeight="1" thickBot="1" x14ac:dyDescent="0.25">
      <c r="A47" s="643"/>
      <c r="B47" s="644"/>
      <c r="C47" s="644"/>
      <c r="D47" s="644"/>
      <c r="E47" s="644"/>
      <c r="F47" s="644"/>
      <c r="G47" s="644"/>
      <c r="H47" s="645"/>
    </row>
    <row r="48" spans="1:8" ht="12" customHeight="1" thickTop="1" x14ac:dyDescent="0.2">
      <c r="A48" s="508"/>
      <c r="B48" s="509"/>
      <c r="C48" s="509"/>
      <c r="D48" s="509"/>
      <c r="E48" s="509"/>
      <c r="F48" s="509"/>
      <c r="G48" s="509"/>
      <c r="H48" s="510"/>
    </row>
    <row r="49" spans="1:8" ht="12" customHeight="1" x14ac:dyDescent="0.2">
      <c r="A49" s="577" t="s">
        <v>103</v>
      </c>
      <c r="B49" s="578"/>
      <c r="C49" s="578"/>
      <c r="D49" s="578"/>
      <c r="E49" s="578"/>
      <c r="F49" s="578"/>
      <c r="G49" s="511"/>
      <c r="H49" s="512"/>
    </row>
    <row r="50" spans="1:8" ht="15" customHeight="1" x14ac:dyDescent="0.2">
      <c r="A50" s="592" t="s">
        <v>497</v>
      </c>
      <c r="B50" s="591"/>
      <c r="C50" s="591"/>
      <c r="D50" s="593"/>
      <c r="E50" s="642">
        <f>'Sch 1 - Total Expense'!I79</f>
        <v>0</v>
      </c>
      <c r="F50" s="642"/>
      <c r="G50" s="513"/>
      <c r="H50" s="514"/>
    </row>
    <row r="51" spans="1:8" ht="15" customHeight="1" x14ac:dyDescent="0.2">
      <c r="A51" s="592" t="s">
        <v>498</v>
      </c>
      <c r="B51" s="591"/>
      <c r="C51" s="591"/>
      <c r="D51" s="593"/>
      <c r="E51" s="666">
        <f>'Sch 2 - MTS Expense '!H79+'Sch 3 - NON-MTS Expense'!E80</f>
        <v>0</v>
      </c>
      <c r="F51" s="666"/>
      <c r="G51" s="515"/>
      <c r="H51" s="514"/>
    </row>
    <row r="52" spans="1:8" ht="15" customHeight="1" x14ac:dyDescent="0.2">
      <c r="A52" s="667" t="s">
        <v>6</v>
      </c>
      <c r="B52" s="668"/>
      <c r="C52" s="516"/>
      <c r="D52" s="517"/>
      <c r="E52" s="665">
        <f>+E50-E51</f>
        <v>0</v>
      </c>
      <c r="F52" s="665"/>
      <c r="G52" s="515"/>
      <c r="H52" s="514"/>
    </row>
    <row r="53" spans="1:8" ht="12" customHeight="1" x14ac:dyDescent="0.2">
      <c r="A53" s="518"/>
      <c r="B53" s="515"/>
      <c r="C53" s="515"/>
      <c r="D53" s="515"/>
      <c r="E53" s="664"/>
      <c r="F53" s="664"/>
      <c r="G53" s="515"/>
      <c r="H53" s="514"/>
    </row>
    <row r="54" spans="1:8" ht="12" customHeight="1" thickBot="1" x14ac:dyDescent="0.25">
      <c r="A54" s="659" t="s">
        <v>100</v>
      </c>
      <c r="B54" s="660"/>
      <c r="C54" s="660"/>
      <c r="D54" s="660"/>
      <c r="E54" s="660"/>
      <c r="F54" s="660"/>
      <c r="G54" s="660"/>
      <c r="H54" s="661"/>
    </row>
    <row r="55" spans="1:8" ht="12" customHeight="1" x14ac:dyDescent="0.2">
      <c r="A55" s="74"/>
      <c r="B55" s="72"/>
      <c r="C55" s="72"/>
      <c r="D55" s="72"/>
      <c r="E55" s="72"/>
      <c r="F55" s="72"/>
      <c r="G55" s="72"/>
      <c r="H55" s="72"/>
    </row>
    <row r="56" spans="1:8" ht="12" customHeight="1" x14ac:dyDescent="0.2">
      <c r="A56" s="74"/>
      <c r="B56" s="72"/>
      <c r="C56" s="72"/>
      <c r="D56" s="72"/>
      <c r="E56" s="72"/>
      <c r="F56" s="72"/>
      <c r="G56" s="72"/>
      <c r="H56" s="72"/>
    </row>
    <row r="57" spans="1:8" ht="15" x14ac:dyDescent="0.2">
      <c r="A57" s="76"/>
    </row>
    <row r="58" spans="1:8" ht="15" x14ac:dyDescent="0.2">
      <c r="A58" s="76"/>
    </row>
  </sheetData>
  <sheetProtection algorithmName="SHA-512" hashValue="aq6vBqByk062aturCT1Mvj55lEm8/dsr49iPNhPDWmsGZQNe9B+RVMBfYlxP9pVcUxRYldXe3f3gB8B4bSvpxg==" saltValue="btG7uKH8AtPQDZrMV1EhsA==" spinCount="100000" sheet="1" objects="1" scenarios="1"/>
  <protectedRanges>
    <protectedRange sqref="C40:G45" name="Range17"/>
    <protectedRange sqref="C34" name="Range16"/>
    <protectedRange sqref="A34" name="Range15"/>
    <protectedRange sqref="A13:H13" name="Range13"/>
    <protectedRange sqref="A21:H21" name="Range12"/>
    <protectedRange sqref="A19:H19" name="Range10"/>
    <protectedRange sqref="A17:H17" name="Range8"/>
    <protectedRange sqref="A19:H19" name="Range9"/>
    <protectedRange sqref="A15:H15" name="Range6"/>
    <protectedRange sqref="A13:H13" name="Range5"/>
    <protectedRange sqref="A5:H5" name="Range1"/>
    <protectedRange sqref="A7:H7" name="Range2"/>
    <protectedRange sqref="A9:H9" name="Range3"/>
    <protectedRange sqref="A11:H11" name="Range4"/>
    <protectedRange sqref="A27:A29" name="Range14"/>
  </protectedRanges>
  <mergeCells count="75">
    <mergeCell ref="A54:H54"/>
    <mergeCell ref="C42:G42"/>
    <mergeCell ref="C39:G39"/>
    <mergeCell ref="C38:G38"/>
    <mergeCell ref="C40:G40"/>
    <mergeCell ref="E53:F53"/>
    <mergeCell ref="E52:F52"/>
    <mergeCell ref="E51:F51"/>
    <mergeCell ref="A52:B52"/>
    <mergeCell ref="A50:D50"/>
    <mergeCell ref="A51:D51"/>
    <mergeCell ref="G8:H8"/>
    <mergeCell ref="E8:F8"/>
    <mergeCell ref="A8:D8"/>
    <mergeCell ref="C34:G34"/>
    <mergeCell ref="E50:F50"/>
    <mergeCell ref="A47:H47"/>
    <mergeCell ref="A46:H46"/>
    <mergeCell ref="C41:G41"/>
    <mergeCell ref="A38:A40"/>
    <mergeCell ref="A31:H31"/>
    <mergeCell ref="A32:H32"/>
    <mergeCell ref="A30:H30"/>
    <mergeCell ref="F23:H23"/>
    <mergeCell ref="C35:G35"/>
    <mergeCell ref="G14:H14"/>
    <mergeCell ref="D15:F15"/>
    <mergeCell ref="G15:H15"/>
    <mergeCell ref="A14:C14"/>
    <mergeCell ref="D14:F14"/>
    <mergeCell ref="A15:C15"/>
    <mergeCell ref="E12:H12"/>
    <mergeCell ref="E13:H13"/>
    <mergeCell ref="B12:D12"/>
    <mergeCell ref="B13:D13"/>
    <mergeCell ref="A10:H10"/>
    <mergeCell ref="A11:H11"/>
    <mergeCell ref="G9:H9"/>
    <mergeCell ref="E9:F9"/>
    <mergeCell ref="A9:D9"/>
    <mergeCell ref="A1:H1"/>
    <mergeCell ref="A2:H2"/>
    <mergeCell ref="A3:H3"/>
    <mergeCell ref="F5:H5"/>
    <mergeCell ref="F7:H7"/>
    <mergeCell ref="A7:E7"/>
    <mergeCell ref="F6:H6"/>
    <mergeCell ref="D5:E5"/>
    <mergeCell ref="A5:C5"/>
    <mergeCell ref="D4:E4"/>
    <mergeCell ref="A4:C4"/>
    <mergeCell ref="F4:H4"/>
    <mergeCell ref="B6:E6"/>
    <mergeCell ref="G16:H16"/>
    <mergeCell ref="D20:H20"/>
    <mergeCell ref="A20:C20"/>
    <mergeCell ref="F22:H22"/>
    <mergeCell ref="B22:E22"/>
    <mergeCell ref="A18:F18"/>
    <mergeCell ref="G19:H19"/>
    <mergeCell ref="G18:H18"/>
    <mergeCell ref="A19:F19"/>
    <mergeCell ref="D21:H21"/>
    <mergeCell ref="A21:C21"/>
    <mergeCell ref="G17:H17"/>
    <mergeCell ref="D17:E17"/>
    <mergeCell ref="A16:C16"/>
    <mergeCell ref="A17:C17"/>
    <mergeCell ref="D16:E16"/>
    <mergeCell ref="B23:E23"/>
    <mergeCell ref="A49:F49"/>
    <mergeCell ref="B27:H27"/>
    <mergeCell ref="A26:G26"/>
    <mergeCell ref="A24:H24"/>
    <mergeCell ref="A25:H25"/>
  </mergeCells>
  <phoneticPr fontId="3" type="noConversion"/>
  <conditionalFormatting sqref="E52:F52">
    <cfRule type="cellIs" dxfId="1" priority="1" operator="lessThan">
      <formula>-1</formula>
    </cfRule>
    <cfRule type="cellIs" dxfId="0" priority="2" operator="greaterThan">
      <formula>1</formula>
    </cfRule>
  </conditionalFormatting>
  <printOptions horizontalCentered="1"/>
  <pageMargins left="0.33" right="0.33" top="0.5" bottom="0.5" header="0.25" footer="0.25"/>
  <pageSetup scale="65" fitToWidth="0" fitToHeight="0" orientation="portrait" r:id="rId1"/>
  <headerFooter alignWithMargins="0">
    <oddHeader>&amp;L&amp;9State of Alaska
&amp;C&amp;KFF0000DRAFT&amp;R&amp;9
Emergency Medical Transportation Services</oddHeader>
    <oddFooter>&amp;LMay 20, 2020&amp;C&amp;9Certification&amp;R&amp;9Page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J83"/>
  <sheetViews>
    <sheetView showGridLines="0" view="pageLayout" zoomScale="70" zoomScaleNormal="100" zoomScaleSheetLayoutView="100" zoomScalePageLayoutView="70" workbookViewId="0">
      <selection activeCell="G13" sqref="G13"/>
    </sheetView>
  </sheetViews>
  <sheetFormatPr defaultColWidth="4.6640625" defaultRowHeight="10.5" customHeight="1" x14ac:dyDescent="0.2"/>
  <cols>
    <col min="1" max="1" width="7" style="10" customWidth="1"/>
    <col min="2" max="2" width="17" style="10" customWidth="1"/>
    <col min="3" max="3" width="29.5546875" style="10" customWidth="1"/>
    <col min="4" max="4" width="9" style="10" customWidth="1"/>
    <col min="5" max="5" width="15" style="17" customWidth="1"/>
    <col min="6" max="6" width="14.21875" style="17" customWidth="1"/>
    <col min="7" max="9" width="15" style="17" customWidth="1"/>
    <col min="10" max="16384" width="4.6640625" style="10"/>
  </cols>
  <sheetData>
    <row r="1" spans="1:10" s="7" customFormat="1" ht="18" customHeight="1" x14ac:dyDescent="0.2">
      <c r="A1" s="671" t="s">
        <v>118</v>
      </c>
      <c r="B1" s="671"/>
      <c r="C1" s="671"/>
      <c r="D1" s="671"/>
      <c r="E1" s="671"/>
      <c r="F1" s="671"/>
      <c r="G1" s="671"/>
      <c r="H1" s="671"/>
      <c r="I1" s="473"/>
      <c r="J1" s="104"/>
    </row>
    <row r="2" spans="1:10" ht="12" customHeight="1" x14ac:dyDescent="0.2">
      <c r="A2" s="8"/>
      <c r="B2" s="8"/>
      <c r="C2" s="9"/>
      <c r="D2" s="9"/>
      <c r="E2" s="16"/>
      <c r="F2" s="16"/>
      <c r="G2" s="16"/>
      <c r="H2" s="16"/>
      <c r="I2" s="16"/>
    </row>
    <row r="3" spans="1:10" ht="12" customHeight="1" x14ac:dyDescent="0.2">
      <c r="A3" s="691" t="s">
        <v>154</v>
      </c>
      <c r="B3" s="691"/>
      <c r="C3" s="480">
        <f>Certification!A5</f>
        <v>0</v>
      </c>
      <c r="D3" s="49"/>
      <c r="E3" s="50" t="s">
        <v>99</v>
      </c>
      <c r="F3" s="50"/>
      <c r="G3" s="50"/>
      <c r="H3" s="487">
        <f>Certification!C21</f>
        <v>0</v>
      </c>
      <c r="I3" s="105"/>
    </row>
    <row r="4" spans="1:10" ht="17.25" customHeight="1" thickBot="1" x14ac:dyDescent="0.25">
      <c r="C4" s="11"/>
      <c r="D4" s="11"/>
      <c r="E4" s="18"/>
      <c r="F4" s="18"/>
      <c r="G4" s="18"/>
      <c r="H4" s="18"/>
      <c r="I4" s="18"/>
    </row>
    <row r="5" spans="1:10" ht="10.5" customHeight="1" x14ac:dyDescent="0.2">
      <c r="A5" s="674" t="s">
        <v>87</v>
      </c>
      <c r="B5" s="677" t="s">
        <v>48</v>
      </c>
      <c r="C5" s="677"/>
      <c r="D5" s="115"/>
      <c r="E5" s="116">
        <v>1</v>
      </c>
      <c r="F5" s="116">
        <v>2</v>
      </c>
      <c r="G5" s="116">
        <v>3</v>
      </c>
      <c r="H5" s="272">
        <v>4</v>
      </c>
      <c r="I5" s="282">
        <v>5</v>
      </c>
    </row>
    <row r="6" spans="1:10" ht="38.25" customHeight="1" x14ac:dyDescent="0.2">
      <c r="A6" s="675"/>
      <c r="B6" s="678"/>
      <c r="C6" s="678"/>
      <c r="D6" s="474" t="s">
        <v>89</v>
      </c>
      <c r="E6" s="482" t="s">
        <v>231</v>
      </c>
      <c r="F6" s="482" t="s">
        <v>232</v>
      </c>
      <c r="G6" s="482" t="s">
        <v>233</v>
      </c>
      <c r="H6" s="483" t="s">
        <v>234</v>
      </c>
      <c r="I6" s="283" t="s">
        <v>90</v>
      </c>
    </row>
    <row r="7" spans="1:10" ht="24" customHeight="1" x14ac:dyDescent="0.2">
      <c r="A7" s="676"/>
      <c r="B7" s="679"/>
      <c r="C7" s="679"/>
      <c r="D7" s="475"/>
      <c r="E7" s="271" t="s">
        <v>165</v>
      </c>
      <c r="F7" s="271" t="s">
        <v>166</v>
      </c>
      <c r="G7" s="271" t="s">
        <v>167</v>
      </c>
      <c r="H7" s="310" t="s">
        <v>168</v>
      </c>
      <c r="I7" s="311" t="s">
        <v>162</v>
      </c>
    </row>
    <row r="8" spans="1:10" s="48" customFormat="1" ht="18" customHeight="1" thickBot="1" x14ac:dyDescent="0.25">
      <c r="A8" s="237"/>
      <c r="B8" s="687" t="s">
        <v>7</v>
      </c>
      <c r="C8" s="687"/>
      <c r="D8" s="238"/>
      <c r="E8" s="239"/>
      <c r="F8" s="239"/>
      <c r="G8" s="239"/>
      <c r="H8" s="273"/>
      <c r="I8" s="284"/>
    </row>
    <row r="9" spans="1:10" s="48" customFormat="1" ht="15.75" customHeight="1" x14ac:dyDescent="0.2">
      <c r="A9" s="140">
        <v>1</v>
      </c>
      <c r="B9" s="684" t="s">
        <v>8</v>
      </c>
      <c r="C9" s="684"/>
      <c r="D9" s="138" t="str">
        <f>IF('Sch 2 - MTS Expense '!D9="","",'Sch 2 - MTS Expense '!D9)</f>
        <v/>
      </c>
      <c r="E9" s="139">
        <f>'Sch 2 - MTS Expense '!E9</f>
        <v>0</v>
      </c>
      <c r="F9" s="139">
        <f>'Sch 2 - MTS Expense '!F9</f>
        <v>0</v>
      </c>
      <c r="G9" s="139">
        <f>'Sch 2 - MTS Expense '!G9</f>
        <v>0</v>
      </c>
      <c r="H9" s="274">
        <f>'Sch 3 - NON-MTS Expense'!E10</f>
        <v>0</v>
      </c>
      <c r="I9" s="285">
        <f t="shared" ref="I9:I18" si="0">SUM(E9:H9)</f>
        <v>0</v>
      </c>
    </row>
    <row r="10" spans="1:10" s="48" customFormat="1" ht="15.75" customHeight="1" x14ac:dyDescent="0.2">
      <c r="A10" s="119">
        <v>2</v>
      </c>
      <c r="B10" s="673" t="s">
        <v>9</v>
      </c>
      <c r="C10" s="673"/>
      <c r="D10" s="120" t="str">
        <f>IF('Sch 2 - MTS Expense '!D10="","",'Sch 2 - MTS Expense '!D10)</f>
        <v/>
      </c>
      <c r="E10" s="121">
        <f>'Sch 2 - MTS Expense '!E10</f>
        <v>0</v>
      </c>
      <c r="F10" s="121">
        <f>'Sch 2 - MTS Expense '!F10</f>
        <v>0</v>
      </c>
      <c r="G10" s="121">
        <f>'Sch 2 - MTS Expense '!G10</f>
        <v>0</v>
      </c>
      <c r="H10" s="275">
        <f>'Sch 3 - NON-MTS Expense'!E11</f>
        <v>0</v>
      </c>
      <c r="I10" s="286">
        <f t="shared" si="0"/>
        <v>0</v>
      </c>
    </row>
    <row r="11" spans="1:10" s="48" customFormat="1" ht="15.75" customHeight="1" x14ac:dyDescent="0.2">
      <c r="A11" s="119">
        <v>3</v>
      </c>
      <c r="B11" s="673" t="s">
        <v>10</v>
      </c>
      <c r="C11" s="673"/>
      <c r="D11" s="120" t="str">
        <f>IF('Sch 2 - MTS Expense '!D11="","",'Sch 2 - MTS Expense '!D11)</f>
        <v/>
      </c>
      <c r="E11" s="121">
        <f>'Sch 2 - MTS Expense '!E11</f>
        <v>0</v>
      </c>
      <c r="F11" s="121">
        <f>'Sch 2 - MTS Expense '!F11</f>
        <v>0</v>
      </c>
      <c r="G11" s="121">
        <f>'Sch 2 - MTS Expense '!G11</f>
        <v>0</v>
      </c>
      <c r="H11" s="275">
        <f>'Sch 3 - NON-MTS Expense'!E12</f>
        <v>0</v>
      </c>
      <c r="I11" s="286">
        <f t="shared" si="0"/>
        <v>0</v>
      </c>
    </row>
    <row r="12" spans="1:10" s="48" customFormat="1" ht="15.75" customHeight="1" x14ac:dyDescent="0.2">
      <c r="A12" s="119">
        <v>4</v>
      </c>
      <c r="B12" s="673" t="s">
        <v>11</v>
      </c>
      <c r="C12" s="673"/>
      <c r="D12" s="120" t="str">
        <f>IF('Sch 2 - MTS Expense '!D12="","",'Sch 2 - MTS Expense '!D12)</f>
        <v/>
      </c>
      <c r="E12" s="121">
        <f>'Sch 2 - MTS Expense '!E12</f>
        <v>0</v>
      </c>
      <c r="F12" s="121">
        <f>'Sch 2 - MTS Expense '!F12</f>
        <v>0</v>
      </c>
      <c r="G12" s="121">
        <f>'Sch 2 - MTS Expense '!G12</f>
        <v>0</v>
      </c>
      <c r="H12" s="275">
        <f>'Sch 3 - NON-MTS Expense'!E13</f>
        <v>0</v>
      </c>
      <c r="I12" s="286">
        <f t="shared" si="0"/>
        <v>0</v>
      </c>
    </row>
    <row r="13" spans="1:10" s="48" customFormat="1" ht="15.75" customHeight="1" x14ac:dyDescent="0.2">
      <c r="A13" s="119">
        <v>5</v>
      </c>
      <c r="B13" s="673" t="s">
        <v>12</v>
      </c>
      <c r="C13" s="673"/>
      <c r="D13" s="120" t="str">
        <f>IF('Sch 2 - MTS Expense '!D13="","",'Sch 2 - MTS Expense '!D13)</f>
        <v/>
      </c>
      <c r="E13" s="121">
        <f>'Sch 2 - MTS Expense '!E13</f>
        <v>0</v>
      </c>
      <c r="F13" s="121">
        <f>'Sch 2 - MTS Expense '!F13</f>
        <v>0</v>
      </c>
      <c r="G13" s="121">
        <f>'Sch 2 - MTS Expense '!G13</f>
        <v>0</v>
      </c>
      <c r="H13" s="275">
        <f>'Sch 3 - NON-MTS Expense'!E14</f>
        <v>0</v>
      </c>
      <c r="I13" s="286">
        <f t="shared" si="0"/>
        <v>0</v>
      </c>
    </row>
    <row r="14" spans="1:10" s="48" customFormat="1" ht="15.75" customHeight="1" x14ac:dyDescent="0.2">
      <c r="A14" s="119">
        <v>6</v>
      </c>
      <c r="B14" s="673" t="s">
        <v>13</v>
      </c>
      <c r="C14" s="673"/>
      <c r="D14" s="120" t="str">
        <f>IF('Sch 2 - MTS Expense '!D14="","",'Sch 2 - MTS Expense '!D14)</f>
        <v/>
      </c>
      <c r="E14" s="121">
        <f>'Sch 2 - MTS Expense '!E14</f>
        <v>0</v>
      </c>
      <c r="F14" s="121">
        <f>'Sch 2 - MTS Expense '!F14</f>
        <v>0</v>
      </c>
      <c r="G14" s="121">
        <f>'Sch 2 - MTS Expense '!G14</f>
        <v>0</v>
      </c>
      <c r="H14" s="275">
        <f>'Sch 3 - NON-MTS Expense'!E15</f>
        <v>0</v>
      </c>
      <c r="I14" s="286">
        <f t="shared" si="0"/>
        <v>0</v>
      </c>
    </row>
    <row r="15" spans="1:10" s="48" customFormat="1" ht="15.75" customHeight="1" x14ac:dyDescent="0.2">
      <c r="A15" s="119">
        <v>7</v>
      </c>
      <c r="B15" s="673" t="s">
        <v>14</v>
      </c>
      <c r="C15" s="673"/>
      <c r="D15" s="120" t="str">
        <f>IF('Sch 2 - MTS Expense '!D15="","",'Sch 2 - MTS Expense '!D15)</f>
        <v/>
      </c>
      <c r="E15" s="121">
        <f>'Sch 2 - MTS Expense '!E15</f>
        <v>0</v>
      </c>
      <c r="F15" s="121">
        <f>'Sch 2 - MTS Expense '!F15</f>
        <v>0</v>
      </c>
      <c r="G15" s="121">
        <f>'Sch 2 - MTS Expense '!G15</f>
        <v>0</v>
      </c>
      <c r="H15" s="275">
        <f>'Sch 3 - NON-MTS Expense'!E16</f>
        <v>0</v>
      </c>
      <c r="I15" s="286">
        <f t="shared" si="0"/>
        <v>0</v>
      </c>
    </row>
    <row r="16" spans="1:10" s="48" customFormat="1" ht="15.75" customHeight="1" x14ac:dyDescent="0.2">
      <c r="A16" s="119">
        <v>8</v>
      </c>
      <c r="B16" s="673" t="s">
        <v>15</v>
      </c>
      <c r="C16" s="673"/>
      <c r="D16" s="120" t="str">
        <f>IF('Sch 2 - MTS Expense '!D16="","",'Sch 2 - MTS Expense '!D16)</f>
        <v/>
      </c>
      <c r="E16" s="121">
        <f>'Sch 2 - MTS Expense '!E16</f>
        <v>0</v>
      </c>
      <c r="F16" s="121">
        <f>'Sch 2 - MTS Expense '!F16</f>
        <v>0</v>
      </c>
      <c r="G16" s="121">
        <f>'Sch 2 - MTS Expense '!G16</f>
        <v>0</v>
      </c>
      <c r="H16" s="275">
        <f>'Sch 3 - NON-MTS Expense'!E17</f>
        <v>0</v>
      </c>
      <c r="I16" s="286">
        <f t="shared" si="0"/>
        <v>0</v>
      </c>
    </row>
    <row r="17" spans="1:9" s="48" customFormat="1" ht="15.75" customHeight="1" x14ac:dyDescent="0.2">
      <c r="A17" s="119">
        <v>9</v>
      </c>
      <c r="B17" s="669" t="str">
        <f>'Sch 2 - MTS Expense '!B17:C17</f>
        <v>Other - (Specify)</v>
      </c>
      <c r="C17" s="669"/>
      <c r="D17" s="120" t="str">
        <f>IF('Sch 2 - MTS Expense '!D17="","",'Sch 2 - MTS Expense '!D17)</f>
        <v/>
      </c>
      <c r="E17" s="121">
        <f>'Sch 2 - MTS Expense '!E17</f>
        <v>0</v>
      </c>
      <c r="F17" s="121">
        <f>'Sch 2 - MTS Expense '!F17</f>
        <v>0</v>
      </c>
      <c r="G17" s="121">
        <f>'Sch 2 - MTS Expense '!G17</f>
        <v>0</v>
      </c>
      <c r="H17" s="275">
        <f>'Sch 3 - NON-MTS Expense'!E18</f>
        <v>0</v>
      </c>
      <c r="I17" s="286">
        <f t="shared" si="0"/>
        <v>0</v>
      </c>
    </row>
    <row r="18" spans="1:9" s="48" customFormat="1" ht="15.75" customHeight="1" thickBot="1" x14ac:dyDescent="0.25">
      <c r="A18" s="122">
        <v>10</v>
      </c>
      <c r="B18" s="670" t="str">
        <f>'Sch 2 - MTS Expense '!B18:C18</f>
        <v>Other - (Specify)</v>
      </c>
      <c r="C18" s="670"/>
      <c r="D18" s="123" t="str">
        <f>IF('Sch 2 - MTS Expense '!D18="","",'Sch 2 - MTS Expense '!D18)</f>
        <v/>
      </c>
      <c r="E18" s="124">
        <f>'Sch 2 - MTS Expense '!E18</f>
        <v>0</v>
      </c>
      <c r="F18" s="124">
        <f>'Sch 2 - MTS Expense '!F18</f>
        <v>0</v>
      </c>
      <c r="G18" s="124">
        <f>'Sch 2 - MTS Expense '!G18</f>
        <v>0</v>
      </c>
      <c r="H18" s="276">
        <f>'Sch 3 - NON-MTS Expense'!E19</f>
        <v>0</v>
      </c>
      <c r="I18" s="287">
        <f t="shared" si="0"/>
        <v>0</v>
      </c>
    </row>
    <row r="19" spans="1:9" s="48" customFormat="1" ht="15.75" customHeight="1" thickBot="1" x14ac:dyDescent="0.25">
      <c r="A19" s="126">
        <v>11</v>
      </c>
      <c r="B19" s="672" t="s">
        <v>224</v>
      </c>
      <c r="C19" s="672"/>
      <c r="D19" s="128"/>
      <c r="E19" s="312">
        <f>SUM(E9:E18)</f>
        <v>0</v>
      </c>
      <c r="F19" s="312">
        <f t="shared" ref="F19:G19" si="1">SUM(F9:F18)</f>
        <v>0</v>
      </c>
      <c r="G19" s="312">
        <f t="shared" si="1"/>
        <v>0</v>
      </c>
      <c r="H19" s="312">
        <f>SUM(H9:H18)</f>
        <v>0</v>
      </c>
      <c r="I19" s="313">
        <f>SUM(I9:I18)</f>
        <v>0</v>
      </c>
    </row>
    <row r="20" spans="1:9" s="48" customFormat="1" ht="18" customHeight="1" thickBot="1" x14ac:dyDescent="0.25">
      <c r="A20" s="126"/>
      <c r="B20" s="692" t="s">
        <v>91</v>
      </c>
      <c r="C20" s="686"/>
      <c r="D20" s="147"/>
      <c r="E20" s="174"/>
      <c r="F20" s="174"/>
      <c r="G20" s="174"/>
      <c r="H20" s="174"/>
      <c r="I20" s="175"/>
    </row>
    <row r="21" spans="1:9" s="48" customFormat="1" ht="15.75" customHeight="1" x14ac:dyDescent="0.2">
      <c r="A21" s="141">
        <v>12</v>
      </c>
      <c r="B21" s="682" t="s">
        <v>84</v>
      </c>
      <c r="C21" s="682"/>
      <c r="D21" s="138" t="str">
        <f>IF('Sch 2 - MTS Expense '!D21="","",'Sch 2 - MTS Expense '!D21)</f>
        <v/>
      </c>
      <c r="E21" s="139">
        <f>'Sch 2 - MTS Expense '!E21</f>
        <v>0</v>
      </c>
      <c r="F21" s="139">
        <f>'Sch 2 - MTS Expense '!F21</f>
        <v>0</v>
      </c>
      <c r="G21" s="139">
        <f>'Sch 2 - MTS Expense '!G21</f>
        <v>0</v>
      </c>
      <c r="H21" s="274">
        <f>'Sch 3 - NON-MTS Expense'!E22</f>
        <v>0</v>
      </c>
      <c r="I21" s="285">
        <f t="shared" ref="I21:I28" si="2">SUM(E21:H21)</f>
        <v>0</v>
      </c>
    </row>
    <row r="22" spans="1:9" s="48" customFormat="1" ht="15.75" customHeight="1" x14ac:dyDescent="0.2">
      <c r="A22" s="129">
        <v>13</v>
      </c>
      <c r="B22" s="669" t="s">
        <v>85</v>
      </c>
      <c r="C22" s="669"/>
      <c r="D22" s="120" t="str">
        <f>IF('Sch 2 - MTS Expense '!D22="","",'Sch 2 - MTS Expense '!D22)</f>
        <v/>
      </c>
      <c r="E22" s="121">
        <f>'Sch 2 - MTS Expense '!E22</f>
        <v>0</v>
      </c>
      <c r="F22" s="121">
        <f>'Sch 2 - MTS Expense '!F22</f>
        <v>0</v>
      </c>
      <c r="G22" s="121">
        <f>'Sch 2 - MTS Expense '!G22</f>
        <v>0</v>
      </c>
      <c r="H22" s="275">
        <f>'Sch 3 - NON-MTS Expense'!E23</f>
        <v>0</v>
      </c>
      <c r="I22" s="286">
        <f t="shared" si="2"/>
        <v>0</v>
      </c>
    </row>
    <row r="23" spans="1:9" s="48" customFormat="1" ht="15.75" customHeight="1" x14ac:dyDescent="0.2">
      <c r="A23" s="129">
        <v>14</v>
      </c>
      <c r="B23" s="669" t="s">
        <v>114</v>
      </c>
      <c r="C23" s="669"/>
      <c r="D23" s="120" t="str">
        <f>IF('Sch 2 - MTS Expense '!D23="","",'Sch 2 - MTS Expense '!D23)</f>
        <v/>
      </c>
      <c r="E23" s="121">
        <f>'Sch 2 - MTS Expense '!E23</f>
        <v>0</v>
      </c>
      <c r="F23" s="121">
        <f>'Sch 2 - MTS Expense '!F23</f>
        <v>0</v>
      </c>
      <c r="G23" s="121">
        <f>'Sch 2 - MTS Expense '!G23</f>
        <v>0</v>
      </c>
      <c r="H23" s="275">
        <f>'Sch 3 - NON-MTS Expense'!E24</f>
        <v>0</v>
      </c>
      <c r="I23" s="286">
        <f t="shared" si="2"/>
        <v>0</v>
      </c>
    </row>
    <row r="24" spans="1:9" s="48" customFormat="1" ht="15.75" customHeight="1" x14ac:dyDescent="0.2">
      <c r="A24" s="129">
        <v>15</v>
      </c>
      <c r="B24" s="669" t="s">
        <v>115</v>
      </c>
      <c r="C24" s="669"/>
      <c r="D24" s="120" t="str">
        <f>IF('Sch 2 - MTS Expense '!D24="","",'Sch 2 - MTS Expense '!D24)</f>
        <v/>
      </c>
      <c r="E24" s="121">
        <f>'Sch 2 - MTS Expense '!E24</f>
        <v>0</v>
      </c>
      <c r="F24" s="121">
        <f>'Sch 2 - MTS Expense '!F24</f>
        <v>0</v>
      </c>
      <c r="G24" s="121">
        <f>'Sch 2 - MTS Expense '!G24</f>
        <v>0</v>
      </c>
      <c r="H24" s="275">
        <f>'Sch 3 - NON-MTS Expense'!E25</f>
        <v>0</v>
      </c>
      <c r="I24" s="286">
        <f t="shared" si="2"/>
        <v>0</v>
      </c>
    </row>
    <row r="25" spans="1:9" s="48" customFormat="1" ht="15.75" customHeight="1" x14ac:dyDescent="0.2">
      <c r="A25" s="129">
        <v>16</v>
      </c>
      <c r="B25" s="669" t="str">
        <f>'Sch 2 - MTS Expense '!B25:C25</f>
        <v>Other - (Specify)</v>
      </c>
      <c r="C25" s="669"/>
      <c r="D25" s="120" t="str">
        <f>IF('Sch 2 - MTS Expense '!D25="","",'Sch 2 - MTS Expense '!D25)</f>
        <v/>
      </c>
      <c r="E25" s="121">
        <f>'Sch 2 - MTS Expense '!E25</f>
        <v>0</v>
      </c>
      <c r="F25" s="121">
        <f>'Sch 2 - MTS Expense '!F25</f>
        <v>0</v>
      </c>
      <c r="G25" s="121">
        <f>'Sch 2 - MTS Expense '!G25</f>
        <v>0</v>
      </c>
      <c r="H25" s="275">
        <f>'Sch 3 - NON-MTS Expense'!E26</f>
        <v>0</v>
      </c>
      <c r="I25" s="286">
        <f t="shared" si="2"/>
        <v>0</v>
      </c>
    </row>
    <row r="26" spans="1:9" s="48" customFormat="1" ht="15.75" customHeight="1" x14ac:dyDescent="0.2">
      <c r="A26" s="129">
        <v>17</v>
      </c>
      <c r="B26" s="669" t="str">
        <f>'Sch 2 - MTS Expense '!B26:C26</f>
        <v>Other - (Specify)</v>
      </c>
      <c r="C26" s="669"/>
      <c r="D26" s="120" t="str">
        <f>IF('Sch 2 - MTS Expense '!D26="","",'Sch 2 - MTS Expense '!D26)</f>
        <v/>
      </c>
      <c r="E26" s="121">
        <f>'Sch 2 - MTS Expense '!E26</f>
        <v>0</v>
      </c>
      <c r="F26" s="121">
        <f>'Sch 2 - MTS Expense '!F26</f>
        <v>0</v>
      </c>
      <c r="G26" s="121">
        <f>'Sch 2 - MTS Expense '!G26</f>
        <v>0</v>
      </c>
      <c r="H26" s="275">
        <f>'Sch 3 - NON-MTS Expense'!E27</f>
        <v>0</v>
      </c>
      <c r="I26" s="286">
        <f t="shared" si="2"/>
        <v>0</v>
      </c>
    </row>
    <row r="27" spans="1:9" s="48" customFormat="1" ht="15.75" customHeight="1" x14ac:dyDescent="0.2">
      <c r="A27" s="129">
        <v>18</v>
      </c>
      <c r="B27" s="669" t="str">
        <f>'Sch 2 - MTS Expense '!B27:C27</f>
        <v>Other - (Specify)</v>
      </c>
      <c r="C27" s="669"/>
      <c r="D27" s="120" t="str">
        <f>IF('Sch 2 - MTS Expense '!D27="","",'Sch 2 - MTS Expense '!D27)</f>
        <v/>
      </c>
      <c r="E27" s="121">
        <f>'Sch 2 - MTS Expense '!E27</f>
        <v>0</v>
      </c>
      <c r="F27" s="121">
        <f>'Sch 2 - MTS Expense '!F27</f>
        <v>0</v>
      </c>
      <c r="G27" s="121">
        <f>'Sch 2 - MTS Expense '!G27</f>
        <v>0</v>
      </c>
      <c r="H27" s="275">
        <f>'Sch 3 - NON-MTS Expense'!E28</f>
        <v>0</v>
      </c>
      <c r="I27" s="286">
        <f t="shared" si="2"/>
        <v>0</v>
      </c>
    </row>
    <row r="28" spans="1:9" s="48" customFormat="1" ht="15.75" customHeight="1" thickBot="1" x14ac:dyDescent="0.25">
      <c r="A28" s="143">
        <v>19</v>
      </c>
      <c r="B28" s="670" t="str">
        <f>'Sch 2 - MTS Expense '!B28:C28</f>
        <v>Other - (Specify)</v>
      </c>
      <c r="C28" s="670"/>
      <c r="D28" s="123" t="str">
        <f>IF('Sch 2 - MTS Expense '!D28="","",'Sch 2 - MTS Expense '!D28)</f>
        <v/>
      </c>
      <c r="E28" s="124">
        <f>'Sch 2 - MTS Expense '!E28</f>
        <v>0</v>
      </c>
      <c r="F28" s="124">
        <f>'Sch 2 - MTS Expense '!F28</f>
        <v>0</v>
      </c>
      <c r="G28" s="124">
        <f>'Sch 2 - MTS Expense '!G28</f>
        <v>0</v>
      </c>
      <c r="H28" s="276">
        <f>'Sch 3 - NON-MTS Expense'!E29</f>
        <v>0</v>
      </c>
      <c r="I28" s="287">
        <f t="shared" si="2"/>
        <v>0</v>
      </c>
    </row>
    <row r="29" spans="1:9" s="48" customFormat="1" ht="15.75" customHeight="1" x14ac:dyDescent="0.2">
      <c r="A29" s="180">
        <v>20</v>
      </c>
      <c r="B29" s="680" t="s">
        <v>223</v>
      </c>
      <c r="C29" s="680"/>
      <c r="D29" s="181"/>
      <c r="E29" s="182">
        <f>SUM(E21:E28)</f>
        <v>0</v>
      </c>
      <c r="F29" s="182">
        <f t="shared" ref="F29:G29" si="3">SUM(F21:F28)</f>
        <v>0</v>
      </c>
      <c r="G29" s="182">
        <f t="shared" si="3"/>
        <v>0</v>
      </c>
      <c r="H29" s="182">
        <f>SUM(H21:H28)</f>
        <v>0</v>
      </c>
      <c r="I29" s="183">
        <f>SUM(I21:I28)</f>
        <v>0</v>
      </c>
    </row>
    <row r="30" spans="1:9" s="48" customFormat="1" ht="16.5" customHeight="1" thickBot="1" x14ac:dyDescent="0.25">
      <c r="A30" s="314"/>
      <c r="B30" s="687" t="s">
        <v>86</v>
      </c>
      <c r="C30" s="687"/>
      <c r="D30" s="184"/>
      <c r="E30" s="315"/>
      <c r="F30" s="315"/>
      <c r="G30" s="315"/>
      <c r="H30" s="315"/>
      <c r="I30" s="316"/>
    </row>
    <row r="31" spans="1:9" s="48" customFormat="1" ht="15.75" customHeight="1" x14ac:dyDescent="0.2">
      <c r="A31" s="114">
        <v>21</v>
      </c>
      <c r="B31" s="681" t="s">
        <v>84</v>
      </c>
      <c r="C31" s="682"/>
      <c r="D31" s="138" t="str">
        <f>IF('Sch 2 - MTS Expense '!D31="","",'Sch 2 - MTS Expense '!D31)</f>
        <v/>
      </c>
      <c r="E31" s="139">
        <f>'Sch 2 - MTS Expense '!E31</f>
        <v>0</v>
      </c>
      <c r="F31" s="139">
        <f>'Sch 2 - MTS Expense '!F31</f>
        <v>0</v>
      </c>
      <c r="G31" s="139">
        <f>'Sch 2 - MTS Expense '!G31</f>
        <v>0</v>
      </c>
      <c r="H31" s="274">
        <f>'Sch 3 - NON-MTS Expense'!E32</f>
        <v>0</v>
      </c>
      <c r="I31" s="285">
        <f t="shared" ref="I31:I38" si="4">SUM(E31:H31)</f>
        <v>0</v>
      </c>
    </row>
    <row r="32" spans="1:9" s="48" customFormat="1" ht="15.75" customHeight="1" x14ac:dyDescent="0.2">
      <c r="A32" s="114">
        <v>22</v>
      </c>
      <c r="B32" s="683" t="s">
        <v>85</v>
      </c>
      <c r="C32" s="669"/>
      <c r="D32" s="120" t="str">
        <f>IF('Sch 2 - MTS Expense '!D32="","",'Sch 2 - MTS Expense '!D32)</f>
        <v/>
      </c>
      <c r="E32" s="121">
        <f>'Sch 2 - MTS Expense '!E32</f>
        <v>0</v>
      </c>
      <c r="F32" s="121">
        <f>'Sch 2 - MTS Expense '!F32</f>
        <v>0</v>
      </c>
      <c r="G32" s="121">
        <f>'Sch 2 - MTS Expense '!G32</f>
        <v>0</v>
      </c>
      <c r="H32" s="275">
        <f>'Sch 3 - NON-MTS Expense'!E33</f>
        <v>0</v>
      </c>
      <c r="I32" s="286">
        <f t="shared" si="4"/>
        <v>0</v>
      </c>
    </row>
    <row r="33" spans="1:9" s="48" customFormat="1" ht="15.75" customHeight="1" x14ac:dyDescent="0.2">
      <c r="A33" s="114">
        <v>23</v>
      </c>
      <c r="B33" s="683" t="s">
        <v>114</v>
      </c>
      <c r="C33" s="669"/>
      <c r="D33" s="120" t="str">
        <f>IF('Sch 2 - MTS Expense '!D33="","",'Sch 2 - MTS Expense '!D33)</f>
        <v/>
      </c>
      <c r="E33" s="121">
        <f>'Sch 2 - MTS Expense '!E33</f>
        <v>0</v>
      </c>
      <c r="F33" s="121">
        <f>'Sch 2 - MTS Expense '!F33</f>
        <v>0</v>
      </c>
      <c r="G33" s="121">
        <f>'Sch 2 - MTS Expense '!G33</f>
        <v>0</v>
      </c>
      <c r="H33" s="275">
        <f>'Sch 3 - NON-MTS Expense'!E34</f>
        <v>0</v>
      </c>
      <c r="I33" s="286">
        <f t="shared" si="4"/>
        <v>0</v>
      </c>
    </row>
    <row r="34" spans="1:9" s="48" customFormat="1" ht="15.75" customHeight="1" x14ac:dyDescent="0.2">
      <c r="A34" s="114">
        <v>24</v>
      </c>
      <c r="B34" s="683" t="s">
        <v>115</v>
      </c>
      <c r="C34" s="669"/>
      <c r="D34" s="120" t="str">
        <f>IF('Sch 2 - MTS Expense '!D34="","",'Sch 2 - MTS Expense '!D34)</f>
        <v/>
      </c>
      <c r="E34" s="121">
        <f>'Sch 2 - MTS Expense '!E34</f>
        <v>0</v>
      </c>
      <c r="F34" s="121">
        <f>'Sch 2 - MTS Expense '!F34</f>
        <v>0</v>
      </c>
      <c r="G34" s="121">
        <f>'Sch 2 - MTS Expense '!G34</f>
        <v>0</v>
      </c>
      <c r="H34" s="275">
        <f>'Sch 3 - NON-MTS Expense'!E35</f>
        <v>0</v>
      </c>
      <c r="I34" s="286">
        <f t="shared" si="4"/>
        <v>0</v>
      </c>
    </row>
    <row r="35" spans="1:9" s="48" customFormat="1" ht="15.75" customHeight="1" x14ac:dyDescent="0.2">
      <c r="A35" s="114">
        <v>25</v>
      </c>
      <c r="B35" s="683" t="str">
        <f>'Sch 2 - MTS Expense '!B35:C35</f>
        <v>Other - (Specify)</v>
      </c>
      <c r="C35" s="669"/>
      <c r="D35" s="120" t="str">
        <f>IF('Sch 2 - MTS Expense '!D35="","",'Sch 2 - MTS Expense '!D35)</f>
        <v/>
      </c>
      <c r="E35" s="121">
        <f>'Sch 2 - MTS Expense '!E35</f>
        <v>0</v>
      </c>
      <c r="F35" s="121">
        <f>'Sch 2 - MTS Expense '!F35</f>
        <v>0</v>
      </c>
      <c r="G35" s="121">
        <f>'Sch 2 - MTS Expense '!G35</f>
        <v>0</v>
      </c>
      <c r="H35" s="275">
        <f>'Sch 3 - NON-MTS Expense'!E36</f>
        <v>0</v>
      </c>
      <c r="I35" s="286">
        <f t="shared" si="4"/>
        <v>0</v>
      </c>
    </row>
    <row r="36" spans="1:9" s="48" customFormat="1" ht="15.75" customHeight="1" x14ac:dyDescent="0.2">
      <c r="A36" s="114">
        <v>26</v>
      </c>
      <c r="B36" s="683" t="str">
        <f>'Sch 2 - MTS Expense '!B36:C36</f>
        <v>Other - (Specify)</v>
      </c>
      <c r="C36" s="669"/>
      <c r="D36" s="120" t="str">
        <f>IF('Sch 2 - MTS Expense '!D36="","",'Sch 2 - MTS Expense '!D36)</f>
        <v/>
      </c>
      <c r="E36" s="121">
        <f>'Sch 2 - MTS Expense '!E36</f>
        <v>0</v>
      </c>
      <c r="F36" s="121">
        <f>'Sch 2 - MTS Expense '!F36</f>
        <v>0</v>
      </c>
      <c r="G36" s="121">
        <f>'Sch 2 - MTS Expense '!G36</f>
        <v>0</v>
      </c>
      <c r="H36" s="275">
        <f>'Sch 3 - NON-MTS Expense'!E37</f>
        <v>0</v>
      </c>
      <c r="I36" s="286">
        <f t="shared" si="4"/>
        <v>0</v>
      </c>
    </row>
    <row r="37" spans="1:9" s="48" customFormat="1" ht="15.75" customHeight="1" x14ac:dyDescent="0.2">
      <c r="A37" s="114">
        <v>27</v>
      </c>
      <c r="B37" s="683" t="str">
        <f>'Sch 2 - MTS Expense '!B37:C37</f>
        <v>Other - (Specify)</v>
      </c>
      <c r="C37" s="669"/>
      <c r="D37" s="120" t="str">
        <f>IF('Sch 2 - MTS Expense '!D37="","",'Sch 2 - MTS Expense '!D37)</f>
        <v/>
      </c>
      <c r="E37" s="121">
        <f>'Sch 2 - MTS Expense '!E37</f>
        <v>0</v>
      </c>
      <c r="F37" s="121">
        <f>'Sch 2 - MTS Expense '!F37</f>
        <v>0</v>
      </c>
      <c r="G37" s="121">
        <f>'Sch 2 - MTS Expense '!G37</f>
        <v>0</v>
      </c>
      <c r="H37" s="275">
        <f>'Sch 3 - NON-MTS Expense'!E38</f>
        <v>0</v>
      </c>
      <c r="I37" s="286">
        <f t="shared" si="4"/>
        <v>0</v>
      </c>
    </row>
    <row r="38" spans="1:9" s="48" customFormat="1" ht="15.75" customHeight="1" thickBot="1" x14ac:dyDescent="0.25">
      <c r="A38" s="114">
        <v>28</v>
      </c>
      <c r="B38" s="689" t="str">
        <f>'Sch 2 - MTS Expense '!B38:C38</f>
        <v>Other - (Specify)</v>
      </c>
      <c r="C38" s="670"/>
      <c r="D38" s="123" t="str">
        <f>IF('Sch 2 - MTS Expense '!D38="","",'Sch 2 - MTS Expense '!D38)</f>
        <v/>
      </c>
      <c r="E38" s="124">
        <f>'Sch 2 - MTS Expense '!E38</f>
        <v>0</v>
      </c>
      <c r="F38" s="124">
        <f>'Sch 2 - MTS Expense '!F38</f>
        <v>0</v>
      </c>
      <c r="G38" s="124">
        <f>'Sch 2 - MTS Expense '!G38</f>
        <v>0</v>
      </c>
      <c r="H38" s="276">
        <f>'Sch 3 - NON-MTS Expense'!E39</f>
        <v>0</v>
      </c>
      <c r="I38" s="287">
        <f t="shared" si="4"/>
        <v>0</v>
      </c>
    </row>
    <row r="39" spans="1:9" s="48" customFormat="1" ht="15.75" customHeight="1" thickBot="1" x14ac:dyDescent="0.25">
      <c r="A39" s="126">
        <v>29</v>
      </c>
      <c r="B39" s="688" t="s">
        <v>222</v>
      </c>
      <c r="C39" s="688"/>
      <c r="D39" s="137"/>
      <c r="E39" s="156">
        <f>SUM(E31:E38)</f>
        <v>0</v>
      </c>
      <c r="F39" s="156">
        <f t="shared" ref="F39:G39" si="5">SUM(F31:F38)</f>
        <v>0</v>
      </c>
      <c r="G39" s="156">
        <f t="shared" si="5"/>
        <v>0</v>
      </c>
      <c r="H39" s="278">
        <f>SUM(H31:H38)</f>
        <v>0</v>
      </c>
      <c r="I39" s="288">
        <f>SUM(I31:I38)</f>
        <v>0</v>
      </c>
    </row>
    <row r="40" spans="1:9" s="48" customFormat="1" ht="15.75" customHeight="1" thickBot="1" x14ac:dyDescent="0.25">
      <c r="A40" s="126">
        <v>30</v>
      </c>
      <c r="B40" s="685" t="s">
        <v>221</v>
      </c>
      <c r="C40" s="685"/>
      <c r="D40" s="158"/>
      <c r="E40" s="156">
        <f>+E29+E39</f>
        <v>0</v>
      </c>
      <c r="F40" s="156">
        <f>+F29+F39</f>
        <v>0</v>
      </c>
      <c r="G40" s="156">
        <f>+G29+G39</f>
        <v>0</v>
      </c>
      <c r="H40" s="278">
        <f>+H29+H39</f>
        <v>0</v>
      </c>
      <c r="I40" s="288">
        <f>+I29+I39</f>
        <v>0</v>
      </c>
    </row>
    <row r="41" spans="1:9" s="48" customFormat="1" ht="15.75" customHeight="1" thickBot="1" x14ac:dyDescent="0.25">
      <c r="A41" s="146">
        <v>31</v>
      </c>
      <c r="B41" s="317" t="s">
        <v>220</v>
      </c>
      <c r="C41" s="318"/>
      <c r="D41" s="318"/>
      <c r="E41" s="319">
        <f>+E19+E40</f>
        <v>0</v>
      </c>
      <c r="F41" s="319">
        <f>+F19+F40</f>
        <v>0</v>
      </c>
      <c r="G41" s="319">
        <f>+G19+G40</f>
        <v>0</v>
      </c>
      <c r="H41" s="320">
        <f>+H19+H40</f>
        <v>0</v>
      </c>
      <c r="I41" s="291">
        <f>+I19+I40</f>
        <v>0</v>
      </c>
    </row>
    <row r="42" spans="1:9" s="48" customFormat="1" ht="18" customHeight="1" thickBot="1" x14ac:dyDescent="0.25">
      <c r="A42" s="189"/>
      <c r="B42" s="686" t="s">
        <v>17</v>
      </c>
      <c r="C42" s="686"/>
      <c r="D42" s="147"/>
      <c r="E42" s="174"/>
      <c r="F42" s="174"/>
      <c r="G42" s="174"/>
      <c r="H42" s="174"/>
      <c r="I42" s="175"/>
    </row>
    <row r="43" spans="1:9" s="48" customFormat="1" ht="15.75" customHeight="1" x14ac:dyDescent="0.2">
      <c r="A43" s="141">
        <v>32</v>
      </c>
      <c r="B43" s="684" t="s">
        <v>18</v>
      </c>
      <c r="C43" s="684"/>
      <c r="D43" s="138" t="str">
        <f>IF('Sch 2 - MTS Expense '!D43="","",'Sch 2 - MTS Expense '!D43)</f>
        <v/>
      </c>
      <c r="E43" s="139">
        <f>'Sch 2 - MTS Expense '!E43</f>
        <v>0</v>
      </c>
      <c r="F43" s="139">
        <f>'Sch 2 - MTS Expense '!F43</f>
        <v>0</v>
      </c>
      <c r="G43" s="139">
        <f>'Sch 2 - MTS Expense '!G43</f>
        <v>0</v>
      </c>
      <c r="H43" s="274">
        <f>'Sch 3 - NON-MTS Expense'!E44</f>
        <v>0</v>
      </c>
      <c r="I43" s="285">
        <f t="shared" ref="I43:I73" si="6">SUM(E43:H43)</f>
        <v>0</v>
      </c>
    </row>
    <row r="44" spans="1:9" s="48" customFormat="1" ht="15.75" customHeight="1" x14ac:dyDescent="0.2">
      <c r="A44" s="129">
        <v>33</v>
      </c>
      <c r="B44" s="673" t="s">
        <v>19</v>
      </c>
      <c r="C44" s="673"/>
      <c r="D44" s="120" t="str">
        <f>IF('Sch 2 - MTS Expense '!D44="","",'Sch 2 - MTS Expense '!D44)</f>
        <v/>
      </c>
      <c r="E44" s="121">
        <f>'Sch 2 - MTS Expense '!E44</f>
        <v>0</v>
      </c>
      <c r="F44" s="121">
        <f>'Sch 2 - MTS Expense '!F44</f>
        <v>0</v>
      </c>
      <c r="G44" s="121">
        <f>'Sch 2 - MTS Expense '!G44</f>
        <v>0</v>
      </c>
      <c r="H44" s="275">
        <f>'Sch 3 - NON-MTS Expense'!E45</f>
        <v>0</v>
      </c>
      <c r="I44" s="286">
        <f t="shared" si="6"/>
        <v>0</v>
      </c>
    </row>
    <row r="45" spans="1:9" s="48" customFormat="1" ht="15.75" customHeight="1" x14ac:dyDescent="0.2">
      <c r="A45" s="129">
        <v>34</v>
      </c>
      <c r="B45" s="673" t="s">
        <v>20</v>
      </c>
      <c r="C45" s="673"/>
      <c r="D45" s="120" t="str">
        <f>IF('Sch 2 - MTS Expense '!D45="","",'Sch 2 - MTS Expense '!D45)</f>
        <v/>
      </c>
      <c r="E45" s="121">
        <f>'Sch 2 - MTS Expense '!E45</f>
        <v>0</v>
      </c>
      <c r="F45" s="121">
        <f>'Sch 2 - MTS Expense '!F45</f>
        <v>0</v>
      </c>
      <c r="G45" s="121">
        <f>'Sch 2 - MTS Expense '!G45</f>
        <v>0</v>
      </c>
      <c r="H45" s="275">
        <f>'Sch 3 - NON-MTS Expense'!E46</f>
        <v>0</v>
      </c>
      <c r="I45" s="286">
        <f t="shared" si="6"/>
        <v>0</v>
      </c>
    </row>
    <row r="46" spans="1:9" s="48" customFormat="1" ht="15.75" customHeight="1" x14ac:dyDescent="0.2">
      <c r="A46" s="129">
        <v>35</v>
      </c>
      <c r="B46" s="673" t="s">
        <v>21</v>
      </c>
      <c r="C46" s="673"/>
      <c r="D46" s="120" t="str">
        <f>IF('Sch 2 - MTS Expense '!D46="","",'Sch 2 - MTS Expense '!D46)</f>
        <v/>
      </c>
      <c r="E46" s="121">
        <f>'Sch 2 - MTS Expense '!E46</f>
        <v>0</v>
      </c>
      <c r="F46" s="121">
        <f>'Sch 2 - MTS Expense '!F46</f>
        <v>0</v>
      </c>
      <c r="G46" s="121">
        <f>'Sch 2 - MTS Expense '!G46</f>
        <v>0</v>
      </c>
      <c r="H46" s="275">
        <f>'Sch 3 - NON-MTS Expense'!E47</f>
        <v>0</v>
      </c>
      <c r="I46" s="286">
        <f t="shared" si="6"/>
        <v>0</v>
      </c>
    </row>
    <row r="47" spans="1:9" s="48" customFormat="1" ht="15.75" customHeight="1" x14ac:dyDescent="0.2">
      <c r="A47" s="129">
        <v>36</v>
      </c>
      <c r="B47" s="673" t="s">
        <v>22</v>
      </c>
      <c r="C47" s="673"/>
      <c r="D47" s="120" t="str">
        <f>IF('Sch 2 - MTS Expense '!D47="","",'Sch 2 - MTS Expense '!D47)</f>
        <v/>
      </c>
      <c r="E47" s="121">
        <f>'Sch 2 - MTS Expense '!E47</f>
        <v>0</v>
      </c>
      <c r="F47" s="121">
        <f>'Sch 2 - MTS Expense '!F47</f>
        <v>0</v>
      </c>
      <c r="G47" s="121">
        <f>'Sch 2 - MTS Expense '!G47</f>
        <v>0</v>
      </c>
      <c r="H47" s="275">
        <f>'Sch 3 - NON-MTS Expense'!E48</f>
        <v>0</v>
      </c>
      <c r="I47" s="286">
        <f t="shared" si="6"/>
        <v>0</v>
      </c>
    </row>
    <row r="48" spans="1:9" s="48" customFormat="1" ht="15.75" customHeight="1" x14ac:dyDescent="0.2">
      <c r="A48" s="129">
        <v>37</v>
      </c>
      <c r="B48" s="673" t="s">
        <v>23</v>
      </c>
      <c r="C48" s="673"/>
      <c r="D48" s="120" t="str">
        <f>IF('Sch 2 - MTS Expense '!D48="","",'Sch 2 - MTS Expense '!D48)</f>
        <v/>
      </c>
      <c r="E48" s="121">
        <f>'Sch 2 - MTS Expense '!E48</f>
        <v>0</v>
      </c>
      <c r="F48" s="121">
        <f>'Sch 2 - MTS Expense '!F48</f>
        <v>0</v>
      </c>
      <c r="G48" s="121">
        <f>'Sch 2 - MTS Expense '!G48</f>
        <v>0</v>
      </c>
      <c r="H48" s="275">
        <f>'Sch 3 - NON-MTS Expense'!E49</f>
        <v>0</v>
      </c>
      <c r="I48" s="286">
        <f t="shared" si="6"/>
        <v>0</v>
      </c>
    </row>
    <row r="49" spans="1:9" s="48" customFormat="1" ht="15.75" customHeight="1" x14ac:dyDescent="0.2">
      <c r="A49" s="129">
        <v>38</v>
      </c>
      <c r="B49" s="673" t="s">
        <v>24</v>
      </c>
      <c r="C49" s="673"/>
      <c r="D49" s="120" t="str">
        <f>IF('Sch 2 - MTS Expense '!D49="","",'Sch 2 - MTS Expense '!D49)</f>
        <v/>
      </c>
      <c r="E49" s="121">
        <f>'Sch 2 - MTS Expense '!E49</f>
        <v>0</v>
      </c>
      <c r="F49" s="121">
        <f>'Sch 2 - MTS Expense '!F49</f>
        <v>0</v>
      </c>
      <c r="G49" s="121">
        <f>'Sch 2 - MTS Expense '!G49</f>
        <v>0</v>
      </c>
      <c r="H49" s="275">
        <f>'Sch 3 - NON-MTS Expense'!E50</f>
        <v>0</v>
      </c>
      <c r="I49" s="286">
        <f t="shared" si="6"/>
        <v>0</v>
      </c>
    </row>
    <row r="50" spans="1:9" s="48" customFormat="1" ht="15.75" customHeight="1" x14ac:dyDescent="0.2">
      <c r="A50" s="129">
        <v>39</v>
      </c>
      <c r="B50" s="673" t="s">
        <v>25</v>
      </c>
      <c r="C50" s="673"/>
      <c r="D50" s="120" t="str">
        <f>IF('Sch 2 - MTS Expense '!D50="","",'Sch 2 - MTS Expense '!D50)</f>
        <v/>
      </c>
      <c r="E50" s="121">
        <f>'Sch 2 - MTS Expense '!E50</f>
        <v>0</v>
      </c>
      <c r="F50" s="121">
        <f>'Sch 2 - MTS Expense '!F50</f>
        <v>0</v>
      </c>
      <c r="G50" s="121">
        <f>'Sch 2 - MTS Expense '!G50</f>
        <v>0</v>
      </c>
      <c r="H50" s="275">
        <f>'Sch 3 - NON-MTS Expense'!E51</f>
        <v>0</v>
      </c>
      <c r="I50" s="286">
        <f t="shared" si="6"/>
        <v>0</v>
      </c>
    </row>
    <row r="51" spans="1:9" s="48" customFormat="1" ht="15.75" customHeight="1" x14ac:dyDescent="0.2">
      <c r="A51" s="129">
        <v>40</v>
      </c>
      <c r="B51" s="673" t="s">
        <v>26</v>
      </c>
      <c r="C51" s="673"/>
      <c r="D51" s="120" t="str">
        <f>IF('Sch 2 - MTS Expense '!D51="","",'Sch 2 - MTS Expense '!D51)</f>
        <v/>
      </c>
      <c r="E51" s="121">
        <f>'Sch 2 - MTS Expense '!E51</f>
        <v>0</v>
      </c>
      <c r="F51" s="121">
        <f>'Sch 2 - MTS Expense '!F51</f>
        <v>0</v>
      </c>
      <c r="G51" s="121">
        <f>'Sch 2 - MTS Expense '!G51</f>
        <v>0</v>
      </c>
      <c r="H51" s="275">
        <f>'Sch 3 - NON-MTS Expense'!E52</f>
        <v>0</v>
      </c>
      <c r="I51" s="286">
        <f t="shared" si="6"/>
        <v>0</v>
      </c>
    </row>
    <row r="52" spans="1:9" s="48" customFormat="1" ht="15.75" customHeight="1" x14ac:dyDescent="0.2">
      <c r="A52" s="129">
        <v>41</v>
      </c>
      <c r="B52" s="673" t="s">
        <v>27</v>
      </c>
      <c r="C52" s="673"/>
      <c r="D52" s="120" t="str">
        <f>IF('Sch 2 - MTS Expense '!D52="","",'Sch 2 - MTS Expense '!D52)</f>
        <v/>
      </c>
      <c r="E52" s="121">
        <f>'Sch 2 - MTS Expense '!E52</f>
        <v>0</v>
      </c>
      <c r="F52" s="121">
        <f>'Sch 2 - MTS Expense '!F52</f>
        <v>0</v>
      </c>
      <c r="G52" s="121">
        <f>'Sch 2 - MTS Expense '!G52</f>
        <v>0</v>
      </c>
      <c r="H52" s="275">
        <f>'Sch 3 - NON-MTS Expense'!E53</f>
        <v>0</v>
      </c>
      <c r="I52" s="286">
        <f t="shared" si="6"/>
        <v>0</v>
      </c>
    </row>
    <row r="53" spans="1:9" s="48" customFormat="1" ht="15.75" customHeight="1" x14ac:dyDescent="0.2">
      <c r="A53" s="129">
        <v>42</v>
      </c>
      <c r="B53" s="673" t="s">
        <v>28</v>
      </c>
      <c r="C53" s="673"/>
      <c r="D53" s="120" t="str">
        <f>IF('Sch 2 - MTS Expense '!D53="","",'Sch 2 - MTS Expense '!D53)</f>
        <v/>
      </c>
      <c r="E53" s="121">
        <f>'Sch 2 - MTS Expense '!E53</f>
        <v>0</v>
      </c>
      <c r="F53" s="121">
        <f>'Sch 2 - MTS Expense '!F53</f>
        <v>0</v>
      </c>
      <c r="G53" s="121">
        <f>'Sch 2 - MTS Expense '!G53</f>
        <v>0</v>
      </c>
      <c r="H53" s="275">
        <f>'Sch 3 - NON-MTS Expense'!E54</f>
        <v>0</v>
      </c>
      <c r="I53" s="286">
        <f t="shared" si="6"/>
        <v>0</v>
      </c>
    </row>
    <row r="54" spans="1:9" s="48" customFormat="1" ht="15.75" customHeight="1" x14ac:dyDescent="0.2">
      <c r="A54" s="129">
        <v>43</v>
      </c>
      <c r="B54" s="673" t="s">
        <v>29</v>
      </c>
      <c r="C54" s="673"/>
      <c r="D54" s="120" t="str">
        <f>IF('Sch 2 - MTS Expense '!D54="","",'Sch 2 - MTS Expense '!D54)</f>
        <v/>
      </c>
      <c r="E54" s="121">
        <f>'Sch 2 - MTS Expense '!E54</f>
        <v>0</v>
      </c>
      <c r="F54" s="121">
        <f>'Sch 2 - MTS Expense '!F54</f>
        <v>0</v>
      </c>
      <c r="G54" s="121">
        <f>'Sch 2 - MTS Expense '!G54</f>
        <v>0</v>
      </c>
      <c r="H54" s="275">
        <f>'Sch 3 - NON-MTS Expense'!E55</f>
        <v>0</v>
      </c>
      <c r="I54" s="286">
        <f t="shared" si="6"/>
        <v>0</v>
      </c>
    </row>
    <row r="55" spans="1:9" s="48" customFormat="1" ht="15.75" customHeight="1" x14ac:dyDescent="0.2">
      <c r="A55" s="129">
        <v>44</v>
      </c>
      <c r="B55" s="673" t="s">
        <v>30</v>
      </c>
      <c r="C55" s="673"/>
      <c r="D55" s="120" t="str">
        <f>IF('Sch 2 - MTS Expense '!D55="","",'Sch 2 - MTS Expense '!D55)</f>
        <v/>
      </c>
      <c r="E55" s="121">
        <f>'Sch 2 - MTS Expense '!E55</f>
        <v>0</v>
      </c>
      <c r="F55" s="121">
        <f>'Sch 2 - MTS Expense '!F55</f>
        <v>0</v>
      </c>
      <c r="G55" s="121">
        <f>'Sch 2 - MTS Expense '!G55</f>
        <v>0</v>
      </c>
      <c r="H55" s="275">
        <f>'Sch 3 - NON-MTS Expense'!E56</f>
        <v>0</v>
      </c>
      <c r="I55" s="286">
        <f t="shared" si="6"/>
        <v>0</v>
      </c>
    </row>
    <row r="56" spans="1:9" s="48" customFormat="1" ht="15.75" customHeight="1" x14ac:dyDescent="0.2">
      <c r="A56" s="129">
        <v>45</v>
      </c>
      <c r="B56" s="673" t="s">
        <v>31</v>
      </c>
      <c r="C56" s="673"/>
      <c r="D56" s="120" t="str">
        <f>IF('Sch 2 - MTS Expense '!D56="","",'Sch 2 - MTS Expense '!D56)</f>
        <v/>
      </c>
      <c r="E56" s="121">
        <f>'Sch 2 - MTS Expense '!E56</f>
        <v>0</v>
      </c>
      <c r="F56" s="121">
        <f>'Sch 2 - MTS Expense '!F56</f>
        <v>0</v>
      </c>
      <c r="G56" s="121">
        <f>'Sch 2 - MTS Expense '!G56</f>
        <v>0</v>
      </c>
      <c r="H56" s="275">
        <f>'Sch 3 - NON-MTS Expense'!E57</f>
        <v>0</v>
      </c>
      <c r="I56" s="286">
        <f t="shared" si="6"/>
        <v>0</v>
      </c>
    </row>
    <row r="57" spans="1:9" s="48" customFormat="1" ht="15.75" customHeight="1" x14ac:dyDescent="0.2">
      <c r="A57" s="129">
        <v>46</v>
      </c>
      <c r="B57" s="673" t="s">
        <v>32</v>
      </c>
      <c r="C57" s="673"/>
      <c r="D57" s="120" t="str">
        <f>IF('Sch 2 - MTS Expense '!D57="","",'Sch 2 - MTS Expense '!D57)</f>
        <v/>
      </c>
      <c r="E57" s="121">
        <f>'Sch 2 - MTS Expense '!E57</f>
        <v>0</v>
      </c>
      <c r="F57" s="121">
        <f>'Sch 2 - MTS Expense '!F57</f>
        <v>0</v>
      </c>
      <c r="G57" s="121">
        <f>'Sch 2 - MTS Expense '!G57</f>
        <v>0</v>
      </c>
      <c r="H57" s="275">
        <f>'Sch 3 - NON-MTS Expense'!E58</f>
        <v>0</v>
      </c>
      <c r="I57" s="286">
        <f t="shared" si="6"/>
        <v>0</v>
      </c>
    </row>
    <row r="58" spans="1:9" s="48" customFormat="1" ht="15.75" customHeight="1" x14ac:dyDescent="0.2">
      <c r="A58" s="129">
        <v>47</v>
      </c>
      <c r="B58" s="673" t="s">
        <v>33</v>
      </c>
      <c r="C58" s="673"/>
      <c r="D58" s="120" t="str">
        <f>IF('Sch 2 - MTS Expense '!D58="","",'Sch 2 - MTS Expense '!D58)</f>
        <v/>
      </c>
      <c r="E58" s="121">
        <f>'Sch 2 - MTS Expense '!E58</f>
        <v>0</v>
      </c>
      <c r="F58" s="121">
        <f>'Sch 2 - MTS Expense '!F58</f>
        <v>0</v>
      </c>
      <c r="G58" s="121">
        <f>'Sch 2 - MTS Expense '!G58</f>
        <v>0</v>
      </c>
      <c r="H58" s="275">
        <f>'Sch 3 - NON-MTS Expense'!E59</f>
        <v>0</v>
      </c>
      <c r="I58" s="286">
        <f t="shared" si="6"/>
        <v>0</v>
      </c>
    </row>
    <row r="59" spans="1:9" s="48" customFormat="1" ht="15.75" customHeight="1" x14ac:dyDescent="0.2">
      <c r="A59" s="129">
        <v>48</v>
      </c>
      <c r="B59" s="673" t="s">
        <v>34</v>
      </c>
      <c r="C59" s="673"/>
      <c r="D59" s="120" t="str">
        <f>IF('Sch 2 - MTS Expense '!D59="","",'Sch 2 - MTS Expense '!D59)</f>
        <v/>
      </c>
      <c r="E59" s="121">
        <f>'Sch 2 - MTS Expense '!E59</f>
        <v>0</v>
      </c>
      <c r="F59" s="121">
        <f>'Sch 2 - MTS Expense '!F59</f>
        <v>0</v>
      </c>
      <c r="G59" s="121">
        <f>'Sch 2 - MTS Expense '!G59</f>
        <v>0</v>
      </c>
      <c r="H59" s="275">
        <f>'Sch 3 - NON-MTS Expense'!E60</f>
        <v>0</v>
      </c>
      <c r="I59" s="286">
        <f t="shared" si="6"/>
        <v>0</v>
      </c>
    </row>
    <row r="60" spans="1:9" s="48" customFormat="1" ht="15.75" customHeight="1" x14ac:dyDescent="0.2">
      <c r="A60" s="129">
        <v>49</v>
      </c>
      <c r="B60" s="673" t="s">
        <v>35</v>
      </c>
      <c r="C60" s="673"/>
      <c r="D60" s="120" t="str">
        <f>IF('Sch 2 - MTS Expense '!D60="","",'Sch 2 - MTS Expense '!D60)</f>
        <v/>
      </c>
      <c r="E60" s="121">
        <f>'Sch 2 - MTS Expense '!E60</f>
        <v>0</v>
      </c>
      <c r="F60" s="121">
        <f>'Sch 2 - MTS Expense '!F60</f>
        <v>0</v>
      </c>
      <c r="G60" s="121">
        <f>'Sch 2 - MTS Expense '!G60</f>
        <v>0</v>
      </c>
      <c r="H60" s="275">
        <f>'Sch 3 - NON-MTS Expense'!E61</f>
        <v>0</v>
      </c>
      <c r="I60" s="286">
        <f t="shared" si="6"/>
        <v>0</v>
      </c>
    </row>
    <row r="61" spans="1:9" s="48" customFormat="1" ht="15.75" customHeight="1" x14ac:dyDescent="0.2">
      <c r="A61" s="129">
        <v>50</v>
      </c>
      <c r="B61" s="673" t="s">
        <v>36</v>
      </c>
      <c r="C61" s="673"/>
      <c r="D61" s="120" t="str">
        <f>IF('Sch 2 - MTS Expense '!D61="","",'Sch 2 - MTS Expense '!D61)</f>
        <v/>
      </c>
      <c r="E61" s="121">
        <f>'Sch 2 - MTS Expense '!E61</f>
        <v>0</v>
      </c>
      <c r="F61" s="121">
        <f>'Sch 2 - MTS Expense '!F61</f>
        <v>0</v>
      </c>
      <c r="G61" s="121">
        <f>'Sch 2 - MTS Expense '!G61</f>
        <v>0</v>
      </c>
      <c r="H61" s="275">
        <f>'Sch 3 - NON-MTS Expense'!E62</f>
        <v>0</v>
      </c>
      <c r="I61" s="286">
        <f t="shared" si="6"/>
        <v>0</v>
      </c>
    </row>
    <row r="62" spans="1:9" s="48" customFormat="1" ht="15.75" customHeight="1" x14ac:dyDescent="0.2">
      <c r="A62" s="129">
        <v>51</v>
      </c>
      <c r="B62" s="673" t="s">
        <v>37</v>
      </c>
      <c r="C62" s="673"/>
      <c r="D62" s="120" t="str">
        <f>IF('Sch 2 - MTS Expense '!D62="","",'Sch 2 - MTS Expense '!D62)</f>
        <v/>
      </c>
      <c r="E62" s="121">
        <f>'Sch 2 - MTS Expense '!E62</f>
        <v>0</v>
      </c>
      <c r="F62" s="121">
        <f>'Sch 2 - MTS Expense '!F62</f>
        <v>0</v>
      </c>
      <c r="G62" s="121">
        <f>'Sch 2 - MTS Expense '!G62</f>
        <v>0</v>
      </c>
      <c r="H62" s="275">
        <f>'Sch 3 - NON-MTS Expense'!E63</f>
        <v>0</v>
      </c>
      <c r="I62" s="286">
        <f t="shared" si="6"/>
        <v>0</v>
      </c>
    </row>
    <row r="63" spans="1:9" s="48" customFormat="1" ht="15.75" customHeight="1" x14ac:dyDescent="0.2">
      <c r="A63" s="129">
        <v>52</v>
      </c>
      <c r="B63" s="673" t="s">
        <v>38</v>
      </c>
      <c r="C63" s="673"/>
      <c r="D63" s="120" t="str">
        <f>IF('Sch 2 - MTS Expense '!D63="","",'Sch 2 - MTS Expense '!D63)</f>
        <v/>
      </c>
      <c r="E63" s="121">
        <f>'Sch 2 - MTS Expense '!E63</f>
        <v>0</v>
      </c>
      <c r="F63" s="121">
        <f>'Sch 2 - MTS Expense '!F63</f>
        <v>0</v>
      </c>
      <c r="G63" s="121">
        <f>'Sch 2 - MTS Expense '!G63</f>
        <v>0</v>
      </c>
      <c r="H63" s="275">
        <f>'Sch 3 - NON-MTS Expense'!E64</f>
        <v>0</v>
      </c>
      <c r="I63" s="286">
        <f t="shared" si="6"/>
        <v>0</v>
      </c>
    </row>
    <row r="64" spans="1:9" s="48" customFormat="1" ht="15.75" customHeight="1" x14ac:dyDescent="0.2">
      <c r="A64" s="129">
        <v>53</v>
      </c>
      <c r="B64" s="673" t="s">
        <v>39</v>
      </c>
      <c r="C64" s="673"/>
      <c r="D64" s="120" t="str">
        <f>IF('Sch 2 - MTS Expense '!D64="","",'Sch 2 - MTS Expense '!D64)</f>
        <v/>
      </c>
      <c r="E64" s="121">
        <f>'Sch 2 - MTS Expense '!E64</f>
        <v>0</v>
      </c>
      <c r="F64" s="121">
        <f>'Sch 2 - MTS Expense '!F64</f>
        <v>0</v>
      </c>
      <c r="G64" s="121">
        <f>'Sch 2 - MTS Expense '!G64</f>
        <v>0</v>
      </c>
      <c r="H64" s="275">
        <f>'Sch 3 - NON-MTS Expense'!E65</f>
        <v>0</v>
      </c>
      <c r="I64" s="286">
        <f t="shared" si="6"/>
        <v>0</v>
      </c>
    </row>
    <row r="65" spans="1:9" s="48" customFormat="1" ht="15.75" customHeight="1" x14ac:dyDescent="0.2">
      <c r="A65" s="129">
        <v>54</v>
      </c>
      <c r="B65" s="673" t="s">
        <v>40</v>
      </c>
      <c r="C65" s="673"/>
      <c r="D65" s="120" t="str">
        <f>IF('Sch 2 - MTS Expense '!D65="","",'Sch 2 - MTS Expense '!D65)</f>
        <v/>
      </c>
      <c r="E65" s="121">
        <f>'Sch 2 - MTS Expense '!E65</f>
        <v>0</v>
      </c>
      <c r="F65" s="121">
        <f>'Sch 2 - MTS Expense '!F65</f>
        <v>0</v>
      </c>
      <c r="G65" s="121">
        <f>'Sch 2 - MTS Expense '!G65</f>
        <v>0</v>
      </c>
      <c r="H65" s="275">
        <f>'Sch 3 - NON-MTS Expense'!E66</f>
        <v>0</v>
      </c>
      <c r="I65" s="286">
        <f t="shared" si="6"/>
        <v>0</v>
      </c>
    </row>
    <row r="66" spans="1:9" s="48" customFormat="1" ht="15.75" customHeight="1" x14ac:dyDescent="0.2">
      <c r="A66" s="129">
        <v>55</v>
      </c>
      <c r="B66" s="673" t="s">
        <v>41</v>
      </c>
      <c r="C66" s="673"/>
      <c r="D66" s="120" t="str">
        <f>IF('Sch 2 - MTS Expense '!D66="","",'Sch 2 - MTS Expense '!D66)</f>
        <v/>
      </c>
      <c r="E66" s="121">
        <f>'Sch 2 - MTS Expense '!E66</f>
        <v>0</v>
      </c>
      <c r="F66" s="121">
        <f>'Sch 2 - MTS Expense '!F66</f>
        <v>0</v>
      </c>
      <c r="G66" s="121">
        <f>'Sch 2 - MTS Expense '!G66</f>
        <v>0</v>
      </c>
      <c r="H66" s="275">
        <f>'Sch 3 - NON-MTS Expense'!E67</f>
        <v>0</v>
      </c>
      <c r="I66" s="286">
        <f t="shared" si="6"/>
        <v>0</v>
      </c>
    </row>
    <row r="67" spans="1:9" s="48" customFormat="1" ht="15.75" customHeight="1" x14ac:dyDescent="0.2">
      <c r="A67" s="129">
        <v>56</v>
      </c>
      <c r="B67" s="673" t="s">
        <v>42</v>
      </c>
      <c r="C67" s="673"/>
      <c r="D67" s="120" t="str">
        <f>IF('Sch 2 - MTS Expense '!D67="","",'Sch 2 - MTS Expense '!D67)</f>
        <v/>
      </c>
      <c r="E67" s="121">
        <f>'Sch 2 - MTS Expense '!E67</f>
        <v>0</v>
      </c>
      <c r="F67" s="121">
        <f>'Sch 2 - MTS Expense '!F67</f>
        <v>0</v>
      </c>
      <c r="G67" s="121">
        <f>'Sch 2 - MTS Expense '!G67</f>
        <v>0</v>
      </c>
      <c r="H67" s="275">
        <f>'Sch 3 - NON-MTS Expense'!E68</f>
        <v>0</v>
      </c>
      <c r="I67" s="286">
        <f t="shared" si="6"/>
        <v>0</v>
      </c>
    </row>
    <row r="68" spans="1:9" s="48" customFormat="1" ht="15.75" customHeight="1" x14ac:dyDescent="0.2">
      <c r="A68" s="129">
        <v>57</v>
      </c>
      <c r="B68" s="673" t="s">
        <v>105</v>
      </c>
      <c r="C68" s="673"/>
      <c r="D68" s="120" t="str">
        <f>IF('Sch 2 - MTS Expense '!D68="","",'Sch 2 - MTS Expense '!D68)</f>
        <v/>
      </c>
      <c r="E68" s="121">
        <f>'Sch 2 - MTS Expense '!E68</f>
        <v>0</v>
      </c>
      <c r="F68" s="121">
        <f>'Sch 2 - MTS Expense '!F68</f>
        <v>0</v>
      </c>
      <c r="G68" s="121">
        <f>'Sch 2 - MTS Expense '!G68</f>
        <v>0</v>
      </c>
      <c r="H68" s="275">
        <f>'Sch 3 - NON-MTS Expense'!E69</f>
        <v>0</v>
      </c>
      <c r="I68" s="286">
        <f t="shared" si="6"/>
        <v>0</v>
      </c>
    </row>
    <row r="69" spans="1:9" s="48" customFormat="1" ht="15.75" customHeight="1" x14ac:dyDescent="0.2">
      <c r="A69" s="129">
        <v>58</v>
      </c>
      <c r="B69" s="673" t="s">
        <v>122</v>
      </c>
      <c r="C69" s="673"/>
      <c r="D69" s="120" t="str">
        <f>IF('Sch 2 - MTS Expense '!D69="","",'Sch 2 - MTS Expense '!D69)</f>
        <v/>
      </c>
      <c r="E69" s="121">
        <f>'Sch 2 - MTS Expense '!E69</f>
        <v>0</v>
      </c>
      <c r="F69" s="121">
        <f>'Sch 2 - MTS Expense '!F69</f>
        <v>0</v>
      </c>
      <c r="G69" s="121">
        <f>'Sch 2 - MTS Expense '!G69</f>
        <v>0</v>
      </c>
      <c r="H69" s="275">
        <f>'Sch 3 - NON-MTS Expense'!E70</f>
        <v>0</v>
      </c>
      <c r="I69" s="286">
        <f t="shared" si="6"/>
        <v>0</v>
      </c>
    </row>
    <row r="70" spans="1:9" s="48" customFormat="1" ht="15.75" customHeight="1" x14ac:dyDescent="0.2">
      <c r="A70" s="129">
        <v>59</v>
      </c>
      <c r="B70" s="673" t="s">
        <v>121</v>
      </c>
      <c r="C70" s="673"/>
      <c r="D70" s="120" t="str">
        <f>IF('Sch 2 - MTS Expense '!D70="","",'Sch 2 - MTS Expense '!D70)</f>
        <v/>
      </c>
      <c r="E70" s="121">
        <f>'Sch 2 - MTS Expense '!E70</f>
        <v>0</v>
      </c>
      <c r="F70" s="121">
        <f>'Sch 2 - MTS Expense '!F70</f>
        <v>0</v>
      </c>
      <c r="G70" s="121">
        <f>'Sch 2 - MTS Expense '!G70</f>
        <v>0</v>
      </c>
      <c r="H70" s="275">
        <f>'Sch 3 - NON-MTS Expense'!E71</f>
        <v>0</v>
      </c>
      <c r="I70" s="286">
        <f t="shared" si="6"/>
        <v>0</v>
      </c>
    </row>
    <row r="71" spans="1:9" s="48" customFormat="1" ht="15.75" customHeight="1" x14ac:dyDescent="0.2">
      <c r="A71" s="129">
        <v>60</v>
      </c>
      <c r="B71" s="669" t="str">
        <f>'Sch 2 - MTS Expense '!B71:C71</f>
        <v>Other - (Specify)</v>
      </c>
      <c r="C71" s="669"/>
      <c r="D71" s="120" t="str">
        <f>IF('Sch 2 - MTS Expense '!D71="","",'Sch 2 - MTS Expense '!D71)</f>
        <v/>
      </c>
      <c r="E71" s="121">
        <f>'Sch 2 - MTS Expense '!E71</f>
        <v>0</v>
      </c>
      <c r="F71" s="121">
        <f>'Sch 2 - MTS Expense '!F71</f>
        <v>0</v>
      </c>
      <c r="G71" s="121">
        <f>'Sch 2 - MTS Expense '!G71</f>
        <v>0</v>
      </c>
      <c r="H71" s="275">
        <f>'Sch 3 - NON-MTS Expense'!E72</f>
        <v>0</v>
      </c>
      <c r="I71" s="286">
        <f t="shared" si="6"/>
        <v>0</v>
      </c>
    </row>
    <row r="72" spans="1:9" s="48" customFormat="1" ht="15.75" customHeight="1" x14ac:dyDescent="0.2">
      <c r="A72" s="129">
        <v>61</v>
      </c>
      <c r="B72" s="669" t="str">
        <f>'Sch 2 - MTS Expense '!B72:C72</f>
        <v>Other - (Specify)</v>
      </c>
      <c r="C72" s="669"/>
      <c r="D72" s="120" t="str">
        <f>IF('Sch 2 - MTS Expense '!D72="","",'Sch 2 - MTS Expense '!D72)</f>
        <v/>
      </c>
      <c r="E72" s="121">
        <f>'Sch 2 - MTS Expense '!E72</f>
        <v>0</v>
      </c>
      <c r="F72" s="121">
        <f>'Sch 2 - MTS Expense '!F72</f>
        <v>0</v>
      </c>
      <c r="G72" s="121">
        <f>'Sch 2 - MTS Expense '!G72</f>
        <v>0</v>
      </c>
      <c r="H72" s="275">
        <f>'Sch 3 - NON-MTS Expense'!E73</f>
        <v>0</v>
      </c>
      <c r="I72" s="286">
        <f t="shared" si="6"/>
        <v>0</v>
      </c>
    </row>
    <row r="73" spans="1:9" s="48" customFormat="1" ht="15.75" customHeight="1" thickBot="1" x14ac:dyDescent="0.25">
      <c r="A73" s="143">
        <v>62</v>
      </c>
      <c r="B73" s="670" t="str">
        <f>'Sch 2 - MTS Expense '!B73:C73</f>
        <v>Other - (Specify)</v>
      </c>
      <c r="C73" s="670"/>
      <c r="D73" s="123" t="str">
        <f>IF('Sch 2 - MTS Expense '!D73="","",'Sch 2 - MTS Expense '!D73)</f>
        <v/>
      </c>
      <c r="E73" s="124">
        <f>'Sch 2 - MTS Expense '!E73</f>
        <v>0</v>
      </c>
      <c r="F73" s="124">
        <f>'Sch 2 - MTS Expense '!F73</f>
        <v>0</v>
      </c>
      <c r="G73" s="124">
        <f>'Sch 2 - MTS Expense '!G73</f>
        <v>0</v>
      </c>
      <c r="H73" s="276">
        <f>'Sch 3 - NON-MTS Expense'!E74</f>
        <v>0</v>
      </c>
      <c r="I73" s="287">
        <f t="shared" si="6"/>
        <v>0</v>
      </c>
    </row>
    <row r="74" spans="1:9" s="48" customFormat="1" ht="15.75" customHeight="1" thickBot="1" x14ac:dyDescent="0.25">
      <c r="A74" s="126">
        <v>63</v>
      </c>
      <c r="B74" s="693" t="s">
        <v>219</v>
      </c>
      <c r="C74" s="694"/>
      <c r="D74" s="134"/>
      <c r="E74" s="135">
        <f>SUM(E43:E73)</f>
        <v>0</v>
      </c>
      <c r="F74" s="135">
        <f t="shared" ref="F74:G74" si="7">SUM(F43:F73)</f>
        <v>0</v>
      </c>
      <c r="G74" s="135">
        <f t="shared" si="7"/>
        <v>0</v>
      </c>
      <c r="H74" s="279">
        <f>SUM(H43:H73)</f>
        <v>0</v>
      </c>
      <c r="I74" s="290">
        <f>SUM(I43:I73)</f>
        <v>0</v>
      </c>
    </row>
    <row r="75" spans="1:9" s="48" customFormat="1" ht="15.75" customHeight="1" thickBot="1" x14ac:dyDescent="0.25">
      <c r="A75" s="126">
        <v>64</v>
      </c>
      <c r="B75" s="477" t="s">
        <v>218</v>
      </c>
      <c r="C75" s="357"/>
      <c r="D75" s="134"/>
      <c r="E75" s="135">
        <f>E74+E41</f>
        <v>0</v>
      </c>
      <c r="F75" s="135">
        <f t="shared" ref="F75:I75" si="8">F74+F41</f>
        <v>0</v>
      </c>
      <c r="G75" s="135">
        <f t="shared" si="8"/>
        <v>0</v>
      </c>
      <c r="H75" s="279">
        <f t="shared" si="8"/>
        <v>0</v>
      </c>
      <c r="I75" s="290">
        <f t="shared" si="8"/>
        <v>0</v>
      </c>
    </row>
    <row r="76" spans="1:9" s="48" customFormat="1" ht="15.75" customHeight="1" thickBot="1" x14ac:dyDescent="0.25">
      <c r="A76" s="130">
        <v>65</v>
      </c>
      <c r="B76" s="176" t="s">
        <v>163</v>
      </c>
      <c r="C76" s="177"/>
      <c r="D76" s="131"/>
      <c r="E76" s="132">
        <f>'Sch 4 - CRSB'!F57+'Sch 4 - CRSB'!F21</f>
        <v>0</v>
      </c>
      <c r="F76" s="132">
        <f>'Sch 4 - CRSB'!G57+'Sch 4 - CRSB'!G21</f>
        <v>0</v>
      </c>
      <c r="G76" s="132">
        <f>'Sch 4 - CRSB'!H57+'Sch 4 - CRSB'!H21</f>
        <v>0</v>
      </c>
      <c r="H76" s="280">
        <f>'Sch 4 - CRSB'!I57+'Sch 4 - CRSB'!I21</f>
        <v>0</v>
      </c>
      <c r="I76" s="290">
        <f>SUM(E76:H76)</f>
        <v>0</v>
      </c>
    </row>
    <row r="77" spans="1:9" s="48" customFormat="1" ht="15.75" customHeight="1" thickBot="1" x14ac:dyDescent="0.25">
      <c r="A77" s="189">
        <v>66</v>
      </c>
      <c r="B77" s="478" t="s">
        <v>216</v>
      </c>
      <c r="C77" s="357"/>
      <c r="D77" s="134"/>
      <c r="E77" s="135">
        <f>E75+E76</f>
        <v>0</v>
      </c>
      <c r="F77" s="135">
        <f t="shared" ref="F77:H77" si="9">F75+F76</f>
        <v>0</v>
      </c>
      <c r="G77" s="135">
        <f t="shared" si="9"/>
        <v>0</v>
      </c>
      <c r="H77" s="135">
        <f t="shared" si="9"/>
        <v>0</v>
      </c>
      <c r="I77" s="290">
        <f>SUM(E77:H77)</f>
        <v>0</v>
      </c>
    </row>
    <row r="78" spans="1:9" s="48" customFormat="1" ht="15.75" customHeight="1" thickBot="1" x14ac:dyDescent="0.25">
      <c r="A78" s="159">
        <v>67</v>
      </c>
      <c r="B78" s="178" t="s">
        <v>164</v>
      </c>
      <c r="C78" s="179"/>
      <c r="D78" s="144"/>
      <c r="E78" s="145">
        <f>'Sch 2 - MTS Expense '!E78</f>
        <v>0</v>
      </c>
      <c r="F78" s="145">
        <f>'Sch 2 - MTS Expense '!F78</f>
        <v>0</v>
      </c>
      <c r="G78" s="145">
        <f>'Sch 2 - MTS Expense '!G78</f>
        <v>0</v>
      </c>
      <c r="H78" s="281">
        <f>'Sch 3 - NON-MTS Expense'!E79</f>
        <v>0</v>
      </c>
      <c r="I78" s="291">
        <f>SUM(E78:H78)</f>
        <v>0</v>
      </c>
    </row>
    <row r="79" spans="1:9" s="48" customFormat="1" ht="21.75" customHeight="1" thickBot="1" x14ac:dyDescent="0.25">
      <c r="A79" s="126">
        <v>68</v>
      </c>
      <c r="B79" s="690" t="s">
        <v>217</v>
      </c>
      <c r="C79" s="690"/>
      <c r="D79" s="160"/>
      <c r="E79" s="161">
        <f>E77+E78</f>
        <v>0</v>
      </c>
      <c r="F79" s="161">
        <f t="shared" ref="F79:H79" si="10">F77+F78</f>
        <v>0</v>
      </c>
      <c r="G79" s="161">
        <f t="shared" si="10"/>
        <v>0</v>
      </c>
      <c r="H79" s="161">
        <f t="shared" si="10"/>
        <v>0</v>
      </c>
      <c r="I79" s="292">
        <f>SUM(E79:H79)</f>
        <v>0</v>
      </c>
    </row>
    <row r="80" spans="1:9" s="13" customFormat="1" ht="10.5" customHeight="1" x14ac:dyDescent="0.2">
      <c r="A80" s="12"/>
      <c r="E80" s="21"/>
      <c r="F80" s="21"/>
      <c r="G80" s="21"/>
      <c r="H80" s="21"/>
      <c r="I80" s="21"/>
    </row>
    <row r="81" spans="1:9" ht="10.5" customHeight="1" x14ac:dyDescent="0.2">
      <c r="A81" s="13"/>
      <c r="B81" s="14"/>
      <c r="C81" s="14"/>
      <c r="E81" s="22"/>
      <c r="F81" s="22"/>
      <c r="G81" s="22"/>
      <c r="H81" s="22"/>
      <c r="I81" s="22"/>
    </row>
    <row r="82" spans="1:9" ht="10.5" customHeight="1" x14ac:dyDescent="0.2">
      <c r="A82" s="13"/>
    </row>
    <row r="83" spans="1:9" ht="10.5" customHeight="1" x14ac:dyDescent="0.2">
      <c r="A83" s="13"/>
    </row>
  </sheetData>
  <sheetProtection algorithmName="SHA-512" hashValue="BIbcM0lCWPUNMb7nCAYzbcal+Qr6736PKlXzKpA4i3eIdnDKuWh8wuf/OZ4VIqlZSS/gzz8gr5kU1B9X9zLVhg==" saltValue="6NBpUniPbisgKo26272elA==" spinCount="100000" sheet="1" objects="1" scenarios="1"/>
  <protectedRanges>
    <protectedRange sqref="B71:C73" name="Range4"/>
    <protectedRange sqref="B25:C28" name="Range2"/>
    <protectedRange sqref="B17:C18" name="Range1"/>
    <protectedRange sqref="B35:C38" name="Range3"/>
  </protectedRanges>
  <mergeCells count="71">
    <mergeCell ref="B74:C74"/>
    <mergeCell ref="B63:C63"/>
    <mergeCell ref="B64:C64"/>
    <mergeCell ref="B65:C65"/>
    <mergeCell ref="B66:C66"/>
    <mergeCell ref="B71:C71"/>
    <mergeCell ref="B72:C72"/>
    <mergeCell ref="B53:C53"/>
    <mergeCell ref="B54:C54"/>
    <mergeCell ref="B55:C55"/>
    <mergeCell ref="B79:C79"/>
    <mergeCell ref="A3:B3"/>
    <mergeCell ref="B21:C21"/>
    <mergeCell ref="B8:C8"/>
    <mergeCell ref="B20:C20"/>
    <mergeCell ref="B9:C9"/>
    <mergeCell ref="B10:C10"/>
    <mergeCell ref="B11:C11"/>
    <mergeCell ref="B45:C45"/>
    <mergeCell ref="B67:C67"/>
    <mergeCell ref="B73:C73"/>
    <mergeCell ref="B68:C68"/>
    <mergeCell ref="B69:C69"/>
    <mergeCell ref="B52:C52"/>
    <mergeCell ref="B44:C44"/>
    <mergeCell ref="B49:C49"/>
    <mergeCell ref="B50:C50"/>
    <mergeCell ref="B70:C70"/>
    <mergeCell ref="B56:C56"/>
    <mergeCell ref="B57:C57"/>
    <mergeCell ref="B58:C58"/>
    <mergeCell ref="B59:C59"/>
    <mergeCell ref="B60:C60"/>
    <mergeCell ref="B61:C61"/>
    <mergeCell ref="B62:C62"/>
    <mergeCell ref="B46:C46"/>
    <mergeCell ref="B47:C47"/>
    <mergeCell ref="B48:C48"/>
    <mergeCell ref="B51:C51"/>
    <mergeCell ref="B29:C29"/>
    <mergeCell ref="B31:C31"/>
    <mergeCell ref="B32:C32"/>
    <mergeCell ref="B43:C43"/>
    <mergeCell ref="B40:C40"/>
    <mergeCell ref="B42:C42"/>
    <mergeCell ref="B37:C37"/>
    <mergeCell ref="B35:C35"/>
    <mergeCell ref="B36:C36"/>
    <mergeCell ref="B30:C30"/>
    <mergeCell ref="B33:C33"/>
    <mergeCell ref="B34:C34"/>
    <mergeCell ref="B39:C39"/>
    <mergeCell ref="B38:C38"/>
    <mergeCell ref="A1:H1"/>
    <mergeCell ref="B17:C17"/>
    <mergeCell ref="B19:C19"/>
    <mergeCell ref="B12:C12"/>
    <mergeCell ref="B13:C13"/>
    <mergeCell ref="B14:C14"/>
    <mergeCell ref="B15:C15"/>
    <mergeCell ref="B16:C16"/>
    <mergeCell ref="B18:C18"/>
    <mergeCell ref="A5:A7"/>
    <mergeCell ref="B5:C7"/>
    <mergeCell ref="B22:C22"/>
    <mergeCell ref="B23:C23"/>
    <mergeCell ref="B28:C28"/>
    <mergeCell ref="B24:C24"/>
    <mergeCell ref="B25:C25"/>
    <mergeCell ref="B26:C26"/>
    <mergeCell ref="B27:C27"/>
  </mergeCells>
  <phoneticPr fontId="3" type="noConversion"/>
  <printOptions horizontalCentered="1"/>
  <pageMargins left="0.33" right="0.33" top="0.5" bottom="0.5" header="0.25" footer="0.25"/>
  <pageSetup scale="80" fitToHeight="2" orientation="landscape" r:id="rId1"/>
  <headerFooter alignWithMargins="0">
    <oddHeader>&amp;L&amp;9State of Alaska&amp;C&amp;KFF0000DRAFT&amp;R&amp;9
Emergency Medical Transportation Services</oddHeader>
    <oddFooter>&amp;L&amp;10May 20, 2020&amp;C&amp;9Sch 1 - Total Expense&amp;R&amp;9Page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84"/>
  <sheetViews>
    <sheetView showGridLines="0" view="pageLayout" zoomScaleNormal="100" zoomScaleSheetLayoutView="80" workbookViewId="0">
      <selection activeCell="E16" sqref="E16"/>
    </sheetView>
  </sheetViews>
  <sheetFormatPr defaultColWidth="4.6640625" defaultRowHeight="10.5" customHeight="1" x14ac:dyDescent="0.2"/>
  <cols>
    <col min="1" max="1" width="6.5546875" style="10" bestFit="1" customWidth="1"/>
    <col min="2" max="2" width="16.88671875" style="10" customWidth="1"/>
    <col min="3" max="3" width="35.77734375" style="10" customWidth="1"/>
    <col min="4" max="4" width="7.6640625" style="10" customWidth="1"/>
    <col min="5" max="8" width="15" style="17" customWidth="1"/>
    <col min="9" max="16384" width="4.6640625" style="10"/>
  </cols>
  <sheetData>
    <row r="1" spans="1:9" s="7" customFormat="1" ht="18" customHeight="1" x14ac:dyDescent="0.2">
      <c r="A1" s="671" t="s">
        <v>499</v>
      </c>
      <c r="B1" s="671"/>
      <c r="C1" s="671"/>
      <c r="D1" s="671"/>
      <c r="E1" s="671"/>
      <c r="F1" s="671"/>
      <c r="G1" s="671"/>
      <c r="H1" s="671"/>
    </row>
    <row r="2" spans="1:9" ht="15" customHeight="1" x14ac:dyDescent="0.2">
      <c r="A2" s="8"/>
      <c r="B2" s="8"/>
      <c r="C2" s="12"/>
      <c r="D2" s="12"/>
      <c r="E2" s="45"/>
      <c r="F2" s="45"/>
      <c r="G2" s="45"/>
      <c r="H2" s="15"/>
    </row>
    <row r="3" spans="1:9" ht="15" customHeight="1" x14ac:dyDescent="0.2">
      <c r="A3" s="691" t="s">
        <v>154</v>
      </c>
      <c r="B3" s="691"/>
      <c r="C3" s="701">
        <f>Certification!A5</f>
        <v>0</v>
      </c>
      <c r="D3" s="701"/>
      <c r="E3" s="701"/>
      <c r="F3" s="51"/>
      <c r="G3" s="50" t="s">
        <v>99</v>
      </c>
      <c r="H3" s="487">
        <f>Certification!D21</f>
        <v>0</v>
      </c>
      <c r="I3" s="11"/>
    </row>
    <row r="4" spans="1:9" ht="14.25" customHeight="1" thickBot="1" x14ac:dyDescent="0.25">
      <c r="C4" s="11"/>
      <c r="D4" s="11"/>
      <c r="E4" s="18"/>
      <c r="F4" s="18"/>
      <c r="G4" s="18"/>
      <c r="H4" s="20"/>
    </row>
    <row r="5" spans="1:9" ht="10.5" customHeight="1" x14ac:dyDescent="0.2">
      <c r="A5" s="674" t="s">
        <v>87</v>
      </c>
      <c r="B5" s="677" t="s">
        <v>48</v>
      </c>
      <c r="C5" s="677"/>
      <c r="D5" s="116"/>
      <c r="E5" s="116">
        <v>1</v>
      </c>
      <c r="F5" s="116">
        <v>2</v>
      </c>
      <c r="G5" s="272">
        <v>3</v>
      </c>
      <c r="H5" s="282">
        <v>4</v>
      </c>
    </row>
    <row r="6" spans="1:9" ht="38.25" customHeight="1" x14ac:dyDescent="0.2">
      <c r="A6" s="675"/>
      <c r="B6" s="678"/>
      <c r="C6" s="678"/>
      <c r="D6" s="233" t="s">
        <v>117</v>
      </c>
      <c r="E6" s="704" t="s">
        <v>235</v>
      </c>
      <c r="F6" s="704"/>
      <c r="G6" s="705"/>
      <c r="H6" s="283" t="s">
        <v>236</v>
      </c>
    </row>
    <row r="7" spans="1:9" ht="24" customHeight="1" thickBot="1" x14ac:dyDescent="0.25">
      <c r="A7" s="702"/>
      <c r="B7" s="703"/>
      <c r="C7" s="703"/>
      <c r="D7" s="481"/>
      <c r="E7" s="293" t="s">
        <v>140</v>
      </c>
      <c r="F7" s="293" t="s">
        <v>139</v>
      </c>
      <c r="G7" s="294" t="s">
        <v>141</v>
      </c>
      <c r="H7" s="303" t="s">
        <v>215</v>
      </c>
    </row>
    <row r="8" spans="1:9" ht="17.25" customHeight="1" thickBot="1" x14ac:dyDescent="0.25">
      <c r="A8" s="234"/>
      <c r="B8" s="686" t="str">
        <f>+'Sch 1 - Total Expense'!B8:C8</f>
        <v>Capital Related</v>
      </c>
      <c r="C8" s="686"/>
      <c r="D8" s="235"/>
      <c r="E8" s="236"/>
      <c r="F8" s="236"/>
      <c r="G8" s="295"/>
      <c r="H8" s="304"/>
    </row>
    <row r="9" spans="1:9" ht="15" customHeight="1" x14ac:dyDescent="0.2">
      <c r="A9" s="141">
        <f>'Sch 1 - Total Expense'!A9</f>
        <v>1</v>
      </c>
      <c r="B9" s="684" t="str">
        <f>+'Sch 1 - Total Expense'!B9:C9</f>
        <v>Depreciation - Buildings and Improvements</v>
      </c>
      <c r="C9" s="684"/>
      <c r="D9" s="172"/>
      <c r="E9" s="173"/>
      <c r="F9" s="173"/>
      <c r="G9" s="296"/>
      <c r="H9" s="285">
        <f t="shared" ref="H9:H18" si="0">SUM(E9:G9)</f>
        <v>0</v>
      </c>
    </row>
    <row r="10" spans="1:9" ht="15" customHeight="1" x14ac:dyDescent="0.2">
      <c r="A10" s="129">
        <f>'Sch 1 - Total Expense'!A10</f>
        <v>2</v>
      </c>
      <c r="B10" s="673" t="str">
        <f>+'Sch 1 - Total Expense'!B10:C10</f>
        <v>Depreciation - Leasehold Improvements</v>
      </c>
      <c r="C10" s="673"/>
      <c r="D10" s="151"/>
      <c r="E10" s="152"/>
      <c r="F10" s="152"/>
      <c r="G10" s="297"/>
      <c r="H10" s="286">
        <f t="shared" si="0"/>
        <v>0</v>
      </c>
    </row>
    <row r="11" spans="1:9" ht="15" customHeight="1" x14ac:dyDescent="0.2">
      <c r="A11" s="129">
        <f>'Sch 1 - Total Expense'!A11</f>
        <v>3</v>
      </c>
      <c r="B11" s="673" t="str">
        <f>+'Sch 1 - Total Expense'!B11:C11</f>
        <v>Depreciation - Equipment</v>
      </c>
      <c r="C11" s="673"/>
      <c r="D11" s="151"/>
      <c r="E11" s="152"/>
      <c r="F11" s="152"/>
      <c r="G11" s="297"/>
      <c r="H11" s="286">
        <f t="shared" si="0"/>
        <v>0</v>
      </c>
    </row>
    <row r="12" spans="1:9" ht="15" customHeight="1" x14ac:dyDescent="0.2">
      <c r="A12" s="129">
        <f>'Sch 1 - Total Expense'!A12</f>
        <v>4</v>
      </c>
      <c r="B12" s="673" t="str">
        <f>+'Sch 1 - Total Expense'!B12:C12</f>
        <v>Depreciation and Amortization - Other</v>
      </c>
      <c r="C12" s="673"/>
      <c r="D12" s="151"/>
      <c r="E12" s="152"/>
      <c r="F12" s="152"/>
      <c r="G12" s="297"/>
      <c r="H12" s="286">
        <f t="shared" si="0"/>
        <v>0</v>
      </c>
    </row>
    <row r="13" spans="1:9" ht="15" customHeight="1" x14ac:dyDescent="0.2">
      <c r="A13" s="129">
        <f>'Sch 1 - Total Expense'!A13</f>
        <v>5</v>
      </c>
      <c r="B13" s="673" t="str">
        <f>+'Sch 1 - Total Expense'!B13:C13</f>
        <v>Leases and Rentals</v>
      </c>
      <c r="C13" s="673"/>
      <c r="D13" s="151"/>
      <c r="E13" s="152"/>
      <c r="F13" s="152"/>
      <c r="G13" s="297"/>
      <c r="H13" s="286">
        <f t="shared" si="0"/>
        <v>0</v>
      </c>
    </row>
    <row r="14" spans="1:9" ht="15" customHeight="1" x14ac:dyDescent="0.2">
      <c r="A14" s="129">
        <f>'Sch 1 - Total Expense'!A14</f>
        <v>6</v>
      </c>
      <c r="B14" s="673" t="str">
        <f>+'Sch 1 - Total Expense'!B14:C14</f>
        <v>Property Taxes</v>
      </c>
      <c r="C14" s="673"/>
      <c r="D14" s="151"/>
      <c r="E14" s="152"/>
      <c r="F14" s="152"/>
      <c r="G14" s="297"/>
      <c r="H14" s="286">
        <f t="shared" si="0"/>
        <v>0</v>
      </c>
    </row>
    <row r="15" spans="1:9" ht="15" customHeight="1" x14ac:dyDescent="0.2">
      <c r="A15" s="129">
        <f>'Sch 1 - Total Expense'!A15</f>
        <v>7</v>
      </c>
      <c r="B15" s="673" t="str">
        <f>+'Sch 1 - Total Expense'!B15:C15</f>
        <v>Property Insurance</v>
      </c>
      <c r="C15" s="673"/>
      <c r="D15" s="151"/>
      <c r="E15" s="152"/>
      <c r="F15" s="152"/>
      <c r="G15" s="297"/>
      <c r="H15" s="286">
        <f t="shared" si="0"/>
        <v>0</v>
      </c>
    </row>
    <row r="16" spans="1:9" ht="15" customHeight="1" x14ac:dyDescent="0.2">
      <c r="A16" s="129">
        <f>'Sch 1 - Total Expense'!A16</f>
        <v>8</v>
      </c>
      <c r="B16" s="673" t="str">
        <f>+'Sch 1 - Total Expense'!B16:C16</f>
        <v>Interest - Property, Plant, and Equipment</v>
      </c>
      <c r="C16" s="673"/>
      <c r="D16" s="151"/>
      <c r="E16" s="152"/>
      <c r="F16" s="152"/>
      <c r="G16" s="297"/>
      <c r="H16" s="286">
        <f t="shared" si="0"/>
        <v>0</v>
      </c>
    </row>
    <row r="17" spans="1:8" ht="15" customHeight="1" x14ac:dyDescent="0.2">
      <c r="A17" s="129">
        <f>'Sch 1 - Total Expense'!A17</f>
        <v>9</v>
      </c>
      <c r="B17" s="698" t="s">
        <v>16</v>
      </c>
      <c r="C17" s="698"/>
      <c r="D17" s="151"/>
      <c r="E17" s="152"/>
      <c r="F17" s="152"/>
      <c r="G17" s="297"/>
      <c r="H17" s="286">
        <f t="shared" si="0"/>
        <v>0</v>
      </c>
    </row>
    <row r="18" spans="1:8" ht="15" customHeight="1" thickBot="1" x14ac:dyDescent="0.25">
      <c r="A18" s="143">
        <f>'Sch 1 - Total Expense'!A18</f>
        <v>10</v>
      </c>
      <c r="B18" s="699" t="s">
        <v>16</v>
      </c>
      <c r="C18" s="699"/>
      <c r="D18" s="153"/>
      <c r="E18" s="154"/>
      <c r="F18" s="155"/>
      <c r="G18" s="298"/>
      <c r="H18" s="287">
        <f t="shared" si="0"/>
        <v>0</v>
      </c>
    </row>
    <row r="19" spans="1:8" ht="15" customHeight="1" thickBot="1" x14ac:dyDescent="0.25">
      <c r="A19" s="189">
        <f>'Sch 1 - Total Expense'!A19</f>
        <v>11</v>
      </c>
      <c r="B19" s="694" t="str">
        <f>'Sch 1 - Total Expense'!B19:C19</f>
        <v>Total Capital Related (Lines 1 thru 10)</v>
      </c>
      <c r="C19" s="694"/>
      <c r="D19" s="147"/>
      <c r="E19" s="156">
        <f>SUM(E9:E18)</f>
        <v>0</v>
      </c>
      <c r="F19" s="156">
        <f>SUM(F9:F18)</f>
        <v>0</v>
      </c>
      <c r="G19" s="278">
        <f>SUM(G9:G18)</f>
        <v>0</v>
      </c>
      <c r="H19" s="288">
        <f>SUM(H9:H18)</f>
        <v>0</v>
      </c>
    </row>
    <row r="20" spans="1:8" ht="17.25" customHeight="1" thickBot="1" x14ac:dyDescent="0.25">
      <c r="A20" s="185"/>
      <c r="B20" s="700" t="str">
        <f>+'Sch 1 - Total Expense'!B20:C20</f>
        <v>Salaries</v>
      </c>
      <c r="C20" s="700"/>
      <c r="D20" s="186"/>
      <c r="E20" s="187"/>
      <c r="F20" s="187"/>
      <c r="G20" s="299"/>
      <c r="H20" s="305"/>
    </row>
    <row r="21" spans="1:8" ht="15" customHeight="1" x14ac:dyDescent="0.2">
      <c r="A21" s="170">
        <f>'Sch 1 - Total Expense'!A21</f>
        <v>12</v>
      </c>
      <c r="B21" s="684" t="str">
        <f>+'Sch 1 - Total Expense'!B21:C21</f>
        <v>Administrative Chief</v>
      </c>
      <c r="C21" s="684"/>
      <c r="D21" s="172"/>
      <c r="E21" s="173"/>
      <c r="F21" s="173"/>
      <c r="G21" s="296"/>
      <c r="H21" s="285">
        <f t="shared" ref="H21:H28" si="1">SUM(E21:G21)</f>
        <v>0</v>
      </c>
    </row>
    <row r="22" spans="1:8" ht="15" customHeight="1" x14ac:dyDescent="0.2">
      <c r="A22" s="165">
        <f>'Sch 1 - Total Expense'!A22</f>
        <v>13</v>
      </c>
      <c r="B22" s="673" t="str">
        <f>+'Sch 1 - Total Expense'!B22:C22</f>
        <v>Chief</v>
      </c>
      <c r="C22" s="673"/>
      <c r="D22" s="151"/>
      <c r="E22" s="152"/>
      <c r="F22" s="152"/>
      <c r="G22" s="297"/>
      <c r="H22" s="286">
        <f t="shared" si="1"/>
        <v>0</v>
      </c>
    </row>
    <row r="23" spans="1:8" ht="15" customHeight="1" x14ac:dyDescent="0.2">
      <c r="A23" s="165">
        <f>'Sch 1 - Total Expense'!A23</f>
        <v>14</v>
      </c>
      <c r="B23" s="673" t="str">
        <f>+'Sch 1 - Total Expense'!B23:C23</f>
        <v>Non-MTS Salaries</v>
      </c>
      <c r="C23" s="673"/>
      <c r="D23" s="151"/>
      <c r="E23" s="152"/>
      <c r="F23" s="152"/>
      <c r="G23" s="297"/>
      <c r="H23" s="286">
        <f t="shared" si="1"/>
        <v>0</v>
      </c>
    </row>
    <row r="24" spans="1:8" ht="15" customHeight="1" x14ac:dyDescent="0.2">
      <c r="A24" s="165">
        <f>'Sch 1 - Total Expense'!A24</f>
        <v>15</v>
      </c>
      <c r="B24" s="673" t="str">
        <f>+'Sch 1 - Total Expense'!B24:C24</f>
        <v>MTS Salaries</v>
      </c>
      <c r="C24" s="673"/>
      <c r="D24" s="151"/>
      <c r="E24" s="152"/>
      <c r="F24" s="152"/>
      <c r="G24" s="297"/>
      <c r="H24" s="286">
        <f t="shared" si="1"/>
        <v>0</v>
      </c>
    </row>
    <row r="25" spans="1:8" ht="15" customHeight="1" x14ac:dyDescent="0.2">
      <c r="A25" s="165">
        <f>'Sch 1 - Total Expense'!A25</f>
        <v>16</v>
      </c>
      <c r="B25" s="698" t="s">
        <v>16</v>
      </c>
      <c r="C25" s="698"/>
      <c r="D25" s="151"/>
      <c r="E25" s="152"/>
      <c r="F25" s="152"/>
      <c r="G25" s="297"/>
      <c r="H25" s="286">
        <f t="shared" si="1"/>
        <v>0</v>
      </c>
    </row>
    <row r="26" spans="1:8" ht="15" customHeight="1" x14ac:dyDescent="0.2">
      <c r="A26" s="165">
        <f>'Sch 1 - Total Expense'!A26</f>
        <v>17</v>
      </c>
      <c r="B26" s="698" t="s">
        <v>16</v>
      </c>
      <c r="C26" s="698"/>
      <c r="D26" s="151"/>
      <c r="E26" s="152"/>
      <c r="F26" s="152"/>
      <c r="G26" s="297"/>
      <c r="H26" s="286">
        <f t="shared" si="1"/>
        <v>0</v>
      </c>
    </row>
    <row r="27" spans="1:8" ht="15" customHeight="1" x14ac:dyDescent="0.2">
      <c r="A27" s="165">
        <f>'Sch 1 - Total Expense'!A27</f>
        <v>18</v>
      </c>
      <c r="B27" s="698" t="s">
        <v>16</v>
      </c>
      <c r="C27" s="698"/>
      <c r="D27" s="151"/>
      <c r="E27" s="152"/>
      <c r="F27" s="152"/>
      <c r="G27" s="297"/>
      <c r="H27" s="286">
        <f t="shared" si="1"/>
        <v>0</v>
      </c>
    </row>
    <row r="28" spans="1:8" ht="15" customHeight="1" thickBot="1" x14ac:dyDescent="0.25">
      <c r="A28" s="168">
        <f>'Sch 1 - Total Expense'!A28</f>
        <v>19</v>
      </c>
      <c r="B28" s="699" t="s">
        <v>16</v>
      </c>
      <c r="C28" s="699"/>
      <c r="D28" s="153"/>
      <c r="E28" s="154"/>
      <c r="F28" s="154">
        <f>+'Sch 4 - CRSB'!H45</f>
        <v>0</v>
      </c>
      <c r="G28" s="298"/>
      <c r="H28" s="306">
        <f t="shared" si="1"/>
        <v>0</v>
      </c>
    </row>
    <row r="29" spans="1:8" ht="15" customHeight="1" thickBot="1" x14ac:dyDescent="0.25">
      <c r="A29" s="169">
        <f>'Sch 1 - Total Expense'!A29</f>
        <v>20</v>
      </c>
      <c r="B29" s="695" t="str">
        <f>+'Sch 1 - Total Expense'!B29:C29</f>
        <v>Subtotal Salaries (Lines 12 thru 19)</v>
      </c>
      <c r="C29" s="695"/>
      <c r="D29" s="147"/>
      <c r="E29" s="156">
        <f>SUM(E21:E28)</f>
        <v>0</v>
      </c>
      <c r="F29" s="156">
        <f>SUM(F21:F28)</f>
        <v>0</v>
      </c>
      <c r="G29" s="278">
        <f>SUM(G21:G28)</f>
        <v>0</v>
      </c>
      <c r="H29" s="288">
        <f>SUM(H21:H28)</f>
        <v>0</v>
      </c>
    </row>
    <row r="30" spans="1:8" ht="17.25" customHeight="1" thickBot="1" x14ac:dyDescent="0.25">
      <c r="A30" s="169"/>
      <c r="B30" s="686" t="str">
        <f>+'Sch 1 - Total Expense'!B30:C30</f>
        <v>Fringe Benefits</v>
      </c>
      <c r="C30" s="686"/>
      <c r="D30" s="147"/>
      <c r="E30" s="190"/>
      <c r="F30" s="190"/>
      <c r="G30" s="300"/>
      <c r="H30" s="307"/>
    </row>
    <row r="31" spans="1:8" ht="15" customHeight="1" x14ac:dyDescent="0.2">
      <c r="A31" s="141">
        <f>'Sch 1 - Total Expense'!A31</f>
        <v>21</v>
      </c>
      <c r="B31" s="684" t="str">
        <f>+'Sch 1 - Total Expense'!B31:C31</f>
        <v>Administrative Chief</v>
      </c>
      <c r="C31" s="684"/>
      <c r="D31" s="172"/>
      <c r="E31" s="173"/>
      <c r="F31" s="173"/>
      <c r="G31" s="296"/>
      <c r="H31" s="285">
        <f t="shared" ref="H31:H38" si="2">SUM(E31:G31)</f>
        <v>0</v>
      </c>
    </row>
    <row r="32" spans="1:8" ht="15" customHeight="1" x14ac:dyDescent="0.2">
      <c r="A32" s="129">
        <f>'Sch 1 - Total Expense'!A32</f>
        <v>22</v>
      </c>
      <c r="B32" s="673" t="str">
        <f>+'Sch 1 - Total Expense'!B32:C32</f>
        <v>Chief</v>
      </c>
      <c r="C32" s="673"/>
      <c r="D32" s="151"/>
      <c r="E32" s="152"/>
      <c r="F32" s="152"/>
      <c r="G32" s="297"/>
      <c r="H32" s="286">
        <f t="shared" si="2"/>
        <v>0</v>
      </c>
    </row>
    <row r="33" spans="1:8" ht="15" customHeight="1" x14ac:dyDescent="0.2">
      <c r="A33" s="129">
        <f>'Sch 1 - Total Expense'!A33</f>
        <v>23</v>
      </c>
      <c r="B33" s="673" t="str">
        <f>+'Sch 1 - Total Expense'!B33:C33</f>
        <v>Non-MTS Salaries</v>
      </c>
      <c r="C33" s="673"/>
      <c r="D33" s="151"/>
      <c r="E33" s="152"/>
      <c r="F33" s="152"/>
      <c r="G33" s="297"/>
      <c r="H33" s="286">
        <f t="shared" si="2"/>
        <v>0</v>
      </c>
    </row>
    <row r="34" spans="1:8" ht="15" customHeight="1" x14ac:dyDescent="0.2">
      <c r="A34" s="129">
        <f>'Sch 1 - Total Expense'!A34</f>
        <v>24</v>
      </c>
      <c r="B34" s="673" t="str">
        <f>+'Sch 1 - Total Expense'!B34:C34</f>
        <v>MTS Salaries</v>
      </c>
      <c r="C34" s="673"/>
      <c r="D34" s="151"/>
      <c r="E34" s="152"/>
      <c r="F34" s="152"/>
      <c r="G34" s="297"/>
      <c r="H34" s="286">
        <f t="shared" si="2"/>
        <v>0</v>
      </c>
    </row>
    <row r="35" spans="1:8" ht="15" customHeight="1" x14ac:dyDescent="0.2">
      <c r="A35" s="129">
        <f>'Sch 1 - Total Expense'!A35</f>
        <v>25</v>
      </c>
      <c r="B35" s="698" t="s">
        <v>16</v>
      </c>
      <c r="C35" s="698"/>
      <c r="D35" s="151"/>
      <c r="E35" s="152"/>
      <c r="F35" s="152"/>
      <c r="G35" s="297"/>
      <c r="H35" s="286">
        <f t="shared" si="2"/>
        <v>0</v>
      </c>
    </row>
    <row r="36" spans="1:8" ht="15" customHeight="1" x14ac:dyDescent="0.2">
      <c r="A36" s="129">
        <f>'Sch 1 - Total Expense'!A36</f>
        <v>26</v>
      </c>
      <c r="B36" s="698" t="s">
        <v>16</v>
      </c>
      <c r="C36" s="698"/>
      <c r="D36" s="151"/>
      <c r="E36" s="152"/>
      <c r="F36" s="152"/>
      <c r="G36" s="297"/>
      <c r="H36" s="286">
        <f t="shared" si="2"/>
        <v>0</v>
      </c>
    </row>
    <row r="37" spans="1:8" ht="15" customHeight="1" x14ac:dyDescent="0.2">
      <c r="A37" s="129">
        <f>'Sch 1 - Total Expense'!A37</f>
        <v>27</v>
      </c>
      <c r="B37" s="698" t="s">
        <v>16</v>
      </c>
      <c r="C37" s="698"/>
      <c r="D37" s="151"/>
      <c r="E37" s="152"/>
      <c r="F37" s="152"/>
      <c r="G37" s="297"/>
      <c r="H37" s="286">
        <f t="shared" si="2"/>
        <v>0</v>
      </c>
    </row>
    <row r="38" spans="1:8" ht="15" customHeight="1" thickBot="1" x14ac:dyDescent="0.25">
      <c r="A38" s="143">
        <f>'Sch 1 - Total Expense'!A38</f>
        <v>28</v>
      </c>
      <c r="B38" s="699" t="s">
        <v>16</v>
      </c>
      <c r="C38" s="699"/>
      <c r="D38" s="153"/>
      <c r="E38" s="154"/>
      <c r="F38" s="154"/>
      <c r="G38" s="298"/>
      <c r="H38" s="287">
        <f t="shared" si="2"/>
        <v>0</v>
      </c>
    </row>
    <row r="39" spans="1:8" ht="15" customHeight="1" thickBot="1" x14ac:dyDescent="0.25">
      <c r="A39" s="189">
        <f>'Sch 1 - Total Expense'!A39</f>
        <v>29</v>
      </c>
      <c r="B39" s="694" t="str">
        <f>+'Sch 1 - Total Expense'!B39:C39</f>
        <v>Subtotal Fringe Benefits (Lines 21 thru 28)</v>
      </c>
      <c r="C39" s="694"/>
      <c r="D39" s="147"/>
      <c r="E39" s="156">
        <f>SUM(E31:E38)</f>
        <v>0</v>
      </c>
      <c r="F39" s="156">
        <f>SUM(F31:F38)</f>
        <v>0</v>
      </c>
      <c r="G39" s="278">
        <f>SUM(G31:G38)</f>
        <v>0</v>
      </c>
      <c r="H39" s="288">
        <f>SUM(H31:H38)</f>
        <v>0</v>
      </c>
    </row>
    <row r="40" spans="1:8" s="7" customFormat="1" ht="15" customHeight="1" thickBot="1" x14ac:dyDescent="0.25">
      <c r="A40" s="189">
        <f>'Sch 1 - Total Expense'!A40</f>
        <v>30</v>
      </c>
      <c r="B40" s="694" t="str">
        <f>+'Sch 1 - Total Expense'!B40:C40</f>
        <v>Total Salaries &amp; Fringe Benefits (Lines 20 &amp; 29)</v>
      </c>
      <c r="C40" s="694"/>
      <c r="D40" s="192"/>
      <c r="E40" s="156">
        <f>+E29+E39</f>
        <v>0</v>
      </c>
      <c r="F40" s="156">
        <f>+F29+F39</f>
        <v>0</v>
      </c>
      <c r="G40" s="278">
        <f>+G29+G39</f>
        <v>0</v>
      </c>
      <c r="H40" s="288">
        <f>+H29+H39</f>
        <v>0</v>
      </c>
    </row>
    <row r="41" spans="1:8" ht="15" customHeight="1" thickBot="1" x14ac:dyDescent="0.25">
      <c r="A41" s="169">
        <v>31</v>
      </c>
      <c r="B41" s="694" t="str">
        <f>+'Sch 1 - Total Expense'!B41:C41</f>
        <v>Total Capital Related, Salaries, and Fringe Benefits (Lines 11 &amp; 30)</v>
      </c>
      <c r="C41" s="694"/>
      <c r="D41" s="193"/>
      <c r="E41" s="156">
        <f>+E19+E40</f>
        <v>0</v>
      </c>
      <c r="F41" s="156">
        <f>+F19+F40</f>
        <v>0</v>
      </c>
      <c r="G41" s="278">
        <f>+G19+G40</f>
        <v>0</v>
      </c>
      <c r="H41" s="288">
        <f>+H19+H40</f>
        <v>0</v>
      </c>
    </row>
    <row r="42" spans="1:8" ht="17.25" customHeight="1" thickBot="1" x14ac:dyDescent="0.25">
      <c r="A42" s="169"/>
      <c r="B42" s="686" t="str">
        <f>+'Sch 1 - Total Expense'!B42:C42</f>
        <v>Administrative and General</v>
      </c>
      <c r="C42" s="686"/>
      <c r="D42" s="147"/>
      <c r="E42" s="174"/>
      <c r="F42" s="174"/>
      <c r="G42" s="277"/>
      <c r="H42" s="289"/>
    </row>
    <row r="43" spans="1:8" ht="15" customHeight="1" x14ac:dyDescent="0.2">
      <c r="A43" s="170">
        <f>+'Sch 1 - Total Expense'!A43</f>
        <v>32</v>
      </c>
      <c r="B43" s="684" t="str">
        <f>+'Sch 1 - Total Expense'!B43:C43</f>
        <v>Administrative</v>
      </c>
      <c r="C43" s="684"/>
      <c r="D43" s="172"/>
      <c r="E43" s="173"/>
      <c r="F43" s="173"/>
      <c r="G43" s="296"/>
      <c r="H43" s="285">
        <f t="shared" ref="H43:H73" si="3">SUM(E43:G43)</f>
        <v>0</v>
      </c>
    </row>
    <row r="44" spans="1:8" ht="15" customHeight="1" x14ac:dyDescent="0.2">
      <c r="A44" s="165">
        <f>+'Sch 1 - Total Expense'!A44</f>
        <v>33</v>
      </c>
      <c r="B44" s="673" t="str">
        <f>+'Sch 1 - Total Expense'!B44:C44</f>
        <v>Legal</v>
      </c>
      <c r="C44" s="673"/>
      <c r="D44" s="151"/>
      <c r="E44" s="152"/>
      <c r="F44" s="152"/>
      <c r="G44" s="301"/>
      <c r="H44" s="286">
        <f t="shared" si="3"/>
        <v>0</v>
      </c>
    </row>
    <row r="45" spans="1:8" ht="15" customHeight="1" x14ac:dyDescent="0.2">
      <c r="A45" s="165">
        <f>+'Sch 1 - Total Expense'!A45</f>
        <v>34</v>
      </c>
      <c r="B45" s="673" t="str">
        <f>+'Sch 1 - Total Expense'!B45:C45</f>
        <v>Accounting</v>
      </c>
      <c r="C45" s="673"/>
      <c r="D45" s="151"/>
      <c r="E45" s="152"/>
      <c r="F45" s="152"/>
      <c r="G45" s="301"/>
      <c r="H45" s="286">
        <f t="shared" si="3"/>
        <v>0</v>
      </c>
    </row>
    <row r="46" spans="1:8" ht="15" customHeight="1" x14ac:dyDescent="0.2">
      <c r="A46" s="165">
        <f>+'Sch 1 - Total Expense'!A46</f>
        <v>35</v>
      </c>
      <c r="B46" s="673" t="str">
        <f>+'Sch 1 - Total Expense'!B46:C46</f>
        <v xml:space="preserve">Advertising </v>
      </c>
      <c r="C46" s="673"/>
      <c r="D46" s="151"/>
      <c r="E46" s="152"/>
      <c r="F46" s="152"/>
      <c r="G46" s="301"/>
      <c r="H46" s="286">
        <f t="shared" si="3"/>
        <v>0</v>
      </c>
    </row>
    <row r="47" spans="1:8" ht="15" customHeight="1" x14ac:dyDescent="0.2">
      <c r="A47" s="165">
        <f>+'Sch 1 - Total Expense'!A47</f>
        <v>36</v>
      </c>
      <c r="B47" s="673" t="str">
        <f>+'Sch 1 - Total Expense'!B47:C47</f>
        <v>Consulting Expenses</v>
      </c>
      <c r="C47" s="673"/>
      <c r="D47" s="151"/>
      <c r="E47" s="152"/>
      <c r="F47" s="152"/>
      <c r="G47" s="301"/>
      <c r="H47" s="286">
        <f t="shared" si="3"/>
        <v>0</v>
      </c>
    </row>
    <row r="48" spans="1:8" ht="15" customHeight="1" x14ac:dyDescent="0.2">
      <c r="A48" s="165">
        <f>+'Sch 1 - Total Expense'!A48</f>
        <v>37</v>
      </c>
      <c r="B48" s="673" t="str">
        <f>+'Sch 1 - Total Expense'!B48:C48</f>
        <v>Contracted Labor</v>
      </c>
      <c r="C48" s="673"/>
      <c r="D48" s="151"/>
      <c r="E48" s="152"/>
      <c r="F48" s="152"/>
      <c r="G48" s="301"/>
      <c r="H48" s="286">
        <f t="shared" si="3"/>
        <v>0</v>
      </c>
    </row>
    <row r="49" spans="1:8" ht="15" customHeight="1" x14ac:dyDescent="0.2">
      <c r="A49" s="165">
        <f>+'Sch 1 - Total Expense'!A49</f>
        <v>38</v>
      </c>
      <c r="B49" s="673" t="str">
        <f>+'Sch 1 - Total Expense'!B49:C49</f>
        <v>Interest - Other</v>
      </c>
      <c r="C49" s="673"/>
      <c r="D49" s="151"/>
      <c r="E49" s="152"/>
      <c r="F49" s="152"/>
      <c r="G49" s="301"/>
      <c r="H49" s="286">
        <f t="shared" si="3"/>
        <v>0</v>
      </c>
    </row>
    <row r="50" spans="1:8" ht="15" customHeight="1" x14ac:dyDescent="0.2">
      <c r="A50" s="165">
        <f>+'Sch 1 - Total Expense'!A50</f>
        <v>39</v>
      </c>
      <c r="B50" s="673" t="str">
        <f>+'Sch 1 - Total Expense'!B50:C50</f>
        <v>Training</v>
      </c>
      <c r="C50" s="673"/>
      <c r="D50" s="151"/>
      <c r="E50" s="152"/>
      <c r="F50" s="152"/>
      <c r="G50" s="301"/>
      <c r="H50" s="286">
        <f t="shared" si="3"/>
        <v>0</v>
      </c>
    </row>
    <row r="51" spans="1:8" ht="15" customHeight="1" x14ac:dyDescent="0.2">
      <c r="A51" s="165">
        <f>+'Sch 1 - Total Expense'!A51</f>
        <v>40</v>
      </c>
      <c r="B51" s="673" t="str">
        <f>+'Sch 1 - Total Expense'!B51:C51</f>
        <v>General Insurance</v>
      </c>
      <c r="C51" s="673"/>
      <c r="D51" s="151"/>
      <c r="E51" s="152"/>
      <c r="F51" s="152"/>
      <c r="G51" s="301"/>
      <c r="H51" s="286">
        <f t="shared" si="3"/>
        <v>0</v>
      </c>
    </row>
    <row r="52" spans="1:8" ht="15" customHeight="1" x14ac:dyDescent="0.2">
      <c r="A52" s="165">
        <f>+'Sch 1 - Total Expense'!A52</f>
        <v>41</v>
      </c>
      <c r="B52" s="673" t="str">
        <f>+'Sch 1 - Total Expense'!B52:C52</f>
        <v>Supplies</v>
      </c>
      <c r="C52" s="673"/>
      <c r="D52" s="151"/>
      <c r="E52" s="152"/>
      <c r="F52" s="152"/>
      <c r="G52" s="301"/>
      <c r="H52" s="286">
        <f t="shared" si="3"/>
        <v>0</v>
      </c>
    </row>
    <row r="53" spans="1:8" ht="15" customHeight="1" x14ac:dyDescent="0.2">
      <c r="A53" s="165">
        <f>+'Sch 1 - Total Expense'!A53</f>
        <v>42</v>
      </c>
      <c r="B53" s="673" t="str">
        <f>+'Sch 1 - Total Expense'!B53:C53</f>
        <v>Bad Debt</v>
      </c>
      <c r="C53" s="673"/>
      <c r="D53" s="151"/>
      <c r="E53" s="152"/>
      <c r="F53" s="152"/>
      <c r="G53" s="301"/>
      <c r="H53" s="286">
        <f t="shared" si="3"/>
        <v>0</v>
      </c>
    </row>
    <row r="54" spans="1:8" ht="15" customHeight="1" x14ac:dyDescent="0.2">
      <c r="A54" s="165">
        <f>+'Sch 1 - Total Expense'!A54</f>
        <v>43</v>
      </c>
      <c r="B54" s="673" t="str">
        <f>+'Sch 1 - Total Expense'!B54:C54</f>
        <v>Plant Operations and Maintenance</v>
      </c>
      <c r="C54" s="673"/>
      <c r="D54" s="151"/>
      <c r="E54" s="152"/>
      <c r="F54" s="152"/>
      <c r="G54" s="301"/>
      <c r="H54" s="286">
        <f t="shared" si="3"/>
        <v>0</v>
      </c>
    </row>
    <row r="55" spans="1:8" ht="15" customHeight="1" x14ac:dyDescent="0.2">
      <c r="A55" s="165">
        <f>+'Sch 1 - Total Expense'!A55</f>
        <v>44</v>
      </c>
      <c r="B55" s="673" t="str">
        <f>+'Sch 1 - Total Expense'!B55:C55</f>
        <v>Housekeeping</v>
      </c>
      <c r="C55" s="673"/>
      <c r="D55" s="151"/>
      <c r="E55" s="152"/>
      <c r="F55" s="152"/>
      <c r="G55" s="301"/>
      <c r="H55" s="286">
        <f t="shared" si="3"/>
        <v>0</v>
      </c>
    </row>
    <row r="56" spans="1:8" ht="15" customHeight="1" x14ac:dyDescent="0.2">
      <c r="A56" s="165">
        <f>+'Sch 1 - Total Expense'!A56</f>
        <v>45</v>
      </c>
      <c r="B56" s="673" t="str">
        <f>+'Sch 1 - Total Expense'!B56:C56</f>
        <v>Utilities</v>
      </c>
      <c r="C56" s="673"/>
      <c r="D56" s="151"/>
      <c r="E56" s="152"/>
      <c r="F56" s="152"/>
      <c r="G56" s="301"/>
      <c r="H56" s="286">
        <f t="shared" si="3"/>
        <v>0</v>
      </c>
    </row>
    <row r="57" spans="1:8" ht="15" customHeight="1" x14ac:dyDescent="0.2">
      <c r="A57" s="165">
        <f>+'Sch 1 - Total Expense'!A57</f>
        <v>46</v>
      </c>
      <c r="B57" s="673" t="str">
        <f>+'Sch 1 - Total Expense'!B57:C57</f>
        <v>Medical Supplies</v>
      </c>
      <c r="C57" s="673"/>
      <c r="D57" s="151"/>
      <c r="E57" s="152"/>
      <c r="F57" s="152"/>
      <c r="G57" s="301"/>
      <c r="H57" s="286">
        <f t="shared" si="3"/>
        <v>0</v>
      </c>
    </row>
    <row r="58" spans="1:8" ht="15" customHeight="1" x14ac:dyDescent="0.2">
      <c r="A58" s="165">
        <f>+'Sch 1 - Total Expense'!A58</f>
        <v>47</v>
      </c>
      <c r="B58" s="673" t="str">
        <f>+'Sch 1 - Total Expense'!B58:C58</f>
        <v>Minor Medical Equipment</v>
      </c>
      <c r="C58" s="673"/>
      <c r="D58" s="151"/>
      <c r="E58" s="152"/>
      <c r="F58" s="152"/>
      <c r="G58" s="301"/>
      <c r="H58" s="286">
        <f t="shared" si="3"/>
        <v>0</v>
      </c>
    </row>
    <row r="59" spans="1:8" ht="15" customHeight="1" x14ac:dyDescent="0.2">
      <c r="A59" s="165">
        <f>+'Sch 1 - Total Expense'!A59</f>
        <v>48</v>
      </c>
      <c r="B59" s="673" t="str">
        <f>+'Sch 1 - Total Expense'!B59:C59</f>
        <v>Minor Equipment</v>
      </c>
      <c r="C59" s="673"/>
      <c r="D59" s="151"/>
      <c r="E59" s="152"/>
      <c r="F59" s="152"/>
      <c r="G59" s="301"/>
      <c r="H59" s="286">
        <f t="shared" si="3"/>
        <v>0</v>
      </c>
    </row>
    <row r="60" spans="1:8" ht="15" customHeight="1" x14ac:dyDescent="0.2">
      <c r="A60" s="165">
        <f>+'Sch 1 - Total Expense'!A60</f>
        <v>49</v>
      </c>
      <c r="B60" s="673" t="str">
        <f>+'Sch 1 - Total Expense'!B60:C60</f>
        <v>Fines and Penalties</v>
      </c>
      <c r="C60" s="673"/>
      <c r="D60" s="151"/>
      <c r="E60" s="152"/>
      <c r="F60" s="152"/>
      <c r="G60" s="301"/>
      <c r="H60" s="286">
        <f t="shared" si="3"/>
        <v>0</v>
      </c>
    </row>
    <row r="61" spans="1:8" ht="15" customHeight="1" x14ac:dyDescent="0.2">
      <c r="A61" s="165">
        <f>+'Sch 1 - Total Expense'!A61</f>
        <v>50</v>
      </c>
      <c r="B61" s="673" t="str">
        <f>+'Sch 1 - Total Expense'!B61:C61</f>
        <v>Fleet Maintenance</v>
      </c>
      <c r="C61" s="673"/>
      <c r="D61" s="151"/>
      <c r="E61" s="152"/>
      <c r="F61" s="152"/>
      <c r="G61" s="301"/>
      <c r="H61" s="286">
        <f t="shared" si="3"/>
        <v>0</v>
      </c>
    </row>
    <row r="62" spans="1:8" ht="15" customHeight="1" x14ac:dyDescent="0.2">
      <c r="A62" s="165">
        <f>+'Sch 1 - Total Expense'!A62</f>
        <v>51</v>
      </c>
      <c r="B62" s="673" t="str">
        <f>+'Sch 1 - Total Expense'!B62:C62</f>
        <v xml:space="preserve">Communications </v>
      </c>
      <c r="C62" s="673"/>
      <c r="D62" s="151"/>
      <c r="E62" s="152"/>
      <c r="F62" s="152"/>
      <c r="G62" s="301"/>
      <c r="H62" s="286">
        <f t="shared" si="3"/>
        <v>0</v>
      </c>
    </row>
    <row r="63" spans="1:8" ht="15" customHeight="1" x14ac:dyDescent="0.2">
      <c r="A63" s="165">
        <f>+'Sch 1 - Total Expense'!A63</f>
        <v>52</v>
      </c>
      <c r="B63" s="673" t="str">
        <f>+'Sch 1 - Total Expense'!B63:C63</f>
        <v xml:space="preserve">Recruit Academy </v>
      </c>
      <c r="C63" s="673"/>
      <c r="D63" s="151"/>
      <c r="E63" s="152"/>
      <c r="F63" s="152"/>
      <c r="G63" s="301"/>
      <c r="H63" s="286">
        <f t="shared" si="3"/>
        <v>0</v>
      </c>
    </row>
    <row r="64" spans="1:8" ht="15" customHeight="1" x14ac:dyDescent="0.2">
      <c r="A64" s="165">
        <f>+'Sch 1 - Total Expense'!A64</f>
        <v>53</v>
      </c>
      <c r="B64" s="673" t="str">
        <f>+'Sch 1 - Total Expense'!B64:C64</f>
        <v xml:space="preserve">Dispatch Service </v>
      </c>
      <c r="C64" s="673"/>
      <c r="D64" s="151"/>
      <c r="E64" s="152"/>
      <c r="F64" s="152"/>
      <c r="G64" s="301"/>
      <c r="H64" s="286">
        <f t="shared" si="3"/>
        <v>0</v>
      </c>
    </row>
    <row r="65" spans="1:8" ht="15" customHeight="1" x14ac:dyDescent="0.2">
      <c r="A65" s="165">
        <f>+'Sch 1 - Total Expense'!A65</f>
        <v>54</v>
      </c>
      <c r="B65" s="673" t="str">
        <f>+'Sch 1 - Total Expense'!B65:C65</f>
        <v xml:space="preserve">Logistics </v>
      </c>
      <c r="C65" s="673"/>
      <c r="D65" s="151"/>
      <c r="E65" s="152"/>
      <c r="F65" s="152"/>
      <c r="G65" s="301"/>
      <c r="H65" s="286">
        <f t="shared" si="3"/>
        <v>0</v>
      </c>
    </row>
    <row r="66" spans="1:8" ht="15" customHeight="1" x14ac:dyDescent="0.2">
      <c r="A66" s="165">
        <f>+'Sch 1 - Total Expense'!A66</f>
        <v>55</v>
      </c>
      <c r="B66" s="673" t="str">
        <f>+'Sch 1 - Total Expense'!B66:C66</f>
        <v>Postage</v>
      </c>
      <c r="C66" s="673"/>
      <c r="D66" s="151"/>
      <c r="E66" s="152"/>
      <c r="F66" s="152"/>
      <c r="G66" s="301"/>
      <c r="H66" s="286">
        <f t="shared" si="3"/>
        <v>0</v>
      </c>
    </row>
    <row r="67" spans="1:8" ht="15" customHeight="1" x14ac:dyDescent="0.2">
      <c r="A67" s="165">
        <f>+'Sch 1 - Total Expense'!A67</f>
        <v>56</v>
      </c>
      <c r="B67" s="673" t="str">
        <f>+'Sch 1 - Total Expense'!B67:C67</f>
        <v>Dues and Subscriptions</v>
      </c>
      <c r="C67" s="673"/>
      <c r="D67" s="151"/>
      <c r="E67" s="152"/>
      <c r="F67" s="152"/>
      <c r="G67" s="301"/>
      <c r="H67" s="286">
        <f t="shared" si="3"/>
        <v>0</v>
      </c>
    </row>
    <row r="68" spans="1:8" ht="15" customHeight="1" x14ac:dyDescent="0.2">
      <c r="A68" s="165">
        <f>+'Sch 1 - Total Expense'!A68</f>
        <v>57</v>
      </c>
      <c r="B68" s="673" t="str">
        <f>+'Sch 1 - Total Expense'!B68:C68</f>
        <v>Other - Capital Related Costs</v>
      </c>
      <c r="C68" s="673"/>
      <c r="D68" s="151"/>
      <c r="E68" s="152"/>
      <c r="F68" s="152"/>
      <c r="G68" s="301"/>
      <c r="H68" s="286">
        <f t="shared" si="3"/>
        <v>0</v>
      </c>
    </row>
    <row r="69" spans="1:8" ht="15" customHeight="1" x14ac:dyDescent="0.2">
      <c r="A69" s="165">
        <f>+'Sch 1 - Total Expense'!A69</f>
        <v>58</v>
      </c>
      <c r="B69" s="673" t="str">
        <f>+'Sch 1 - Total Expense'!B69:C69</f>
        <v xml:space="preserve">Contracted Services - MTS  </v>
      </c>
      <c r="C69" s="673"/>
      <c r="D69" s="151"/>
      <c r="E69" s="167"/>
      <c r="F69" s="167"/>
      <c r="G69" s="301"/>
      <c r="H69" s="286">
        <f t="shared" si="3"/>
        <v>0</v>
      </c>
    </row>
    <row r="70" spans="1:8" ht="15" customHeight="1" x14ac:dyDescent="0.2">
      <c r="A70" s="165">
        <f>+'Sch 1 - Total Expense'!A70</f>
        <v>59</v>
      </c>
      <c r="B70" s="673" t="str">
        <f>+'Sch 1 - Total Expense'!B70:C70</f>
        <v>Contracted Services - MTS Billing</v>
      </c>
      <c r="C70" s="673"/>
      <c r="D70" s="151"/>
      <c r="E70" s="152"/>
      <c r="F70" s="152"/>
      <c r="G70" s="301"/>
      <c r="H70" s="286">
        <f t="shared" si="3"/>
        <v>0</v>
      </c>
    </row>
    <row r="71" spans="1:8" ht="15" customHeight="1" x14ac:dyDescent="0.2">
      <c r="A71" s="165">
        <f>+'Sch 1 - Total Expense'!A71</f>
        <v>60</v>
      </c>
      <c r="B71" s="698" t="s">
        <v>16</v>
      </c>
      <c r="C71" s="698"/>
      <c r="D71" s="151"/>
      <c r="E71" s="152"/>
      <c r="F71" s="152"/>
      <c r="G71" s="301"/>
      <c r="H71" s="286">
        <f t="shared" si="3"/>
        <v>0</v>
      </c>
    </row>
    <row r="72" spans="1:8" ht="15" customHeight="1" x14ac:dyDescent="0.2">
      <c r="A72" s="165">
        <f>+'Sch 1 - Total Expense'!A72</f>
        <v>61</v>
      </c>
      <c r="B72" s="698" t="s">
        <v>16</v>
      </c>
      <c r="C72" s="698"/>
      <c r="D72" s="151"/>
      <c r="E72" s="152"/>
      <c r="F72" s="152"/>
      <c r="G72" s="301"/>
      <c r="H72" s="286">
        <f t="shared" si="3"/>
        <v>0</v>
      </c>
    </row>
    <row r="73" spans="1:8" ht="15" customHeight="1" thickBot="1" x14ac:dyDescent="0.25">
      <c r="A73" s="168">
        <f>+'Sch 1 - Total Expense'!A73</f>
        <v>62</v>
      </c>
      <c r="B73" s="699" t="s">
        <v>16</v>
      </c>
      <c r="C73" s="699"/>
      <c r="D73" s="153"/>
      <c r="E73" s="154"/>
      <c r="F73" s="154"/>
      <c r="G73" s="302"/>
      <c r="H73" s="287">
        <f t="shared" si="3"/>
        <v>0</v>
      </c>
    </row>
    <row r="74" spans="1:8" ht="15" customHeight="1" thickBot="1" x14ac:dyDescent="0.25">
      <c r="A74" s="169">
        <f>'Sch 1 - Total Expense'!A74</f>
        <v>63</v>
      </c>
      <c r="B74" s="695" t="str">
        <f>+'Sch 1 - Total Expense'!B74:C74</f>
        <v>Total Administrative &amp; General (Lines 32 thru 62)</v>
      </c>
      <c r="C74" s="695"/>
      <c r="D74" s="134"/>
      <c r="E74" s="135">
        <f>SUM(E43:E73)</f>
        <v>0</v>
      </c>
      <c r="F74" s="135">
        <f>SUM(F43:F73)</f>
        <v>0</v>
      </c>
      <c r="G74" s="279">
        <f>SUM(G43:G73)</f>
        <v>0</v>
      </c>
      <c r="H74" s="290">
        <f>SUM(H43:H73)</f>
        <v>0</v>
      </c>
    </row>
    <row r="75" spans="1:8" ht="15" customHeight="1" thickBot="1" x14ac:dyDescent="0.25">
      <c r="A75" s="169">
        <v>64</v>
      </c>
      <c r="B75" s="479" t="s">
        <v>237</v>
      </c>
      <c r="C75" s="479"/>
      <c r="D75" s="134"/>
      <c r="E75" s="135">
        <f>E74+E41</f>
        <v>0</v>
      </c>
      <c r="F75" s="135">
        <f>F74+F41</f>
        <v>0</v>
      </c>
      <c r="G75" s="279">
        <f>G74+G41</f>
        <v>0</v>
      </c>
      <c r="H75" s="290">
        <f>H74+H41</f>
        <v>0</v>
      </c>
    </row>
    <row r="76" spans="1:8" ht="15" customHeight="1" thickBot="1" x14ac:dyDescent="0.25">
      <c r="A76" s="363">
        <f>'Sch 1 - Total Expense'!A76</f>
        <v>65</v>
      </c>
      <c r="B76" s="364" t="s">
        <v>163</v>
      </c>
      <c r="C76" s="364"/>
      <c r="D76" s="365"/>
      <c r="E76" s="366">
        <f>'Sch 4 - CRSB'!F21+'Sch 4 - CRSB'!F57</f>
        <v>0</v>
      </c>
      <c r="F76" s="366">
        <f>'Sch 4 - CRSB'!G21+'Sch 4 - CRSB'!G57</f>
        <v>0</v>
      </c>
      <c r="G76" s="367">
        <f>'Sch 4 - CRSB'!H21+'Sch 4 - CRSB'!H57</f>
        <v>0</v>
      </c>
      <c r="H76" s="368">
        <f>SUM(E76:G76)</f>
        <v>0</v>
      </c>
    </row>
    <row r="77" spans="1:8" ht="15" customHeight="1" thickBot="1" x14ac:dyDescent="0.25">
      <c r="A77" s="169">
        <f>'Sch 1 - Total Expense'!A77</f>
        <v>66</v>
      </c>
      <c r="B77" s="479" t="str">
        <f>'Sch 1 - Total Expense'!B77</f>
        <v>Total Direct and Allocated Costs (Lines 64 &amp; 65)</v>
      </c>
      <c r="C77" s="479"/>
      <c r="D77" s="134"/>
      <c r="E77" s="135">
        <f>E75+E76</f>
        <v>0</v>
      </c>
      <c r="F77" s="135">
        <f t="shared" ref="F77:G77" si="4">F75+F76</f>
        <v>0</v>
      </c>
      <c r="G77" s="135">
        <f t="shared" si="4"/>
        <v>0</v>
      </c>
      <c r="H77" s="290">
        <f>SUM(E77:G77)</f>
        <v>0</v>
      </c>
    </row>
    <row r="78" spans="1:8" ht="15" customHeight="1" thickBot="1" x14ac:dyDescent="0.25">
      <c r="A78" s="363">
        <f>'Sch 1 - Total Expense'!A78</f>
        <v>67</v>
      </c>
      <c r="B78" s="364" t="s">
        <v>164</v>
      </c>
      <c r="C78" s="364"/>
      <c r="D78" s="365"/>
      <c r="E78" s="366">
        <f>'Sch 5 - A&amp;G'!F42</f>
        <v>0</v>
      </c>
      <c r="F78" s="366">
        <f>'Sch 5 - A&amp;G'!G42</f>
        <v>0</v>
      </c>
      <c r="G78" s="367">
        <f>'Sch 5 - A&amp;G'!H42</f>
        <v>0</v>
      </c>
      <c r="H78" s="368">
        <f>SUM(E78:G78)</f>
        <v>0</v>
      </c>
    </row>
    <row r="79" spans="1:8" ht="21" customHeight="1" thickBot="1" x14ac:dyDescent="0.25">
      <c r="A79" s="169">
        <f>'Sch 1 - Total Expense'!A79</f>
        <v>68</v>
      </c>
      <c r="B79" s="696" t="str">
        <f>+'Sch 1 - Total Expense'!B79:C79</f>
        <v>Total Expense (Line 66 &amp; 67)</v>
      </c>
      <c r="C79" s="696"/>
      <c r="D79" s="171"/>
      <c r="E79" s="161">
        <f>E77+E78</f>
        <v>0</v>
      </c>
      <c r="F79" s="161">
        <f t="shared" ref="F79:G79" si="5">F77+F78</f>
        <v>0</v>
      </c>
      <c r="G79" s="161">
        <f t="shared" si="5"/>
        <v>0</v>
      </c>
      <c r="H79" s="292">
        <f>H75+H76+H78</f>
        <v>0</v>
      </c>
    </row>
    <row r="80" spans="1:8" s="13" customFormat="1" ht="10.5" customHeight="1" x14ac:dyDescent="0.2">
      <c r="A80" s="23"/>
      <c r="B80" s="163"/>
      <c r="C80" s="53"/>
      <c r="D80" s="53"/>
      <c r="E80" s="61"/>
      <c r="F80" s="61"/>
      <c r="G80" s="61"/>
      <c r="H80" s="61"/>
    </row>
    <row r="81" spans="1:8" ht="28.5" customHeight="1" x14ac:dyDescent="0.2">
      <c r="A81" s="24"/>
      <c r="B81" s="697"/>
      <c r="C81" s="697"/>
      <c r="D81" s="697"/>
      <c r="E81" s="697"/>
      <c r="F81" s="697"/>
      <c r="G81" s="697"/>
      <c r="H81" s="22"/>
    </row>
    <row r="82" spans="1:8" ht="28.5" customHeight="1" x14ac:dyDescent="0.2">
      <c r="A82" s="24"/>
      <c r="B82" s="697"/>
      <c r="C82" s="697"/>
      <c r="D82" s="697"/>
      <c r="E82" s="697"/>
      <c r="F82" s="697"/>
      <c r="G82" s="697"/>
    </row>
    <row r="83" spans="1:8" ht="10.5" customHeight="1" x14ac:dyDescent="0.2">
      <c r="B83" s="11"/>
    </row>
    <row r="84" spans="1:8" ht="10.5" customHeight="1" x14ac:dyDescent="0.2">
      <c r="B84" s="11"/>
    </row>
  </sheetData>
  <sheetProtection algorithmName="SHA-512" hashValue="eHjvI2zXti2na8fkj6myBRgo1XwFq3M4AY/0ccfM1/0n31nmRrmi7zUtnSVw1EwfPpDSEGzdypT40wicTWhTIg==" saltValue="rojJZm3EL5RL3vd20MJ5oQ==" spinCount="100000" sheet="1" objects="1" scenarios="1"/>
  <protectedRanges>
    <protectedRange sqref="D31:E38" name="Range5"/>
    <protectedRange sqref="D21:E28" name="Range3"/>
    <protectedRange sqref="D9:E18" name="Range1"/>
    <protectedRange sqref="D43:E73" name="Range7"/>
  </protectedRanges>
  <mergeCells count="76">
    <mergeCell ref="A3:B3"/>
    <mergeCell ref="C3:E3"/>
    <mergeCell ref="A5:A7"/>
    <mergeCell ref="B5:C7"/>
    <mergeCell ref="B8:C8"/>
    <mergeCell ref="E6:G6"/>
    <mergeCell ref="B18:C18"/>
    <mergeCell ref="B9:C9"/>
    <mergeCell ref="B10:C10"/>
    <mergeCell ref="B11:C11"/>
    <mergeCell ref="B12:C12"/>
    <mergeCell ref="B13:C13"/>
    <mergeCell ref="B14:C14"/>
    <mergeCell ref="B15:C15"/>
    <mergeCell ref="B16:C16"/>
    <mergeCell ref="B17:C17"/>
    <mergeCell ref="B34:C34"/>
    <mergeCell ref="B35:C35"/>
    <mergeCell ref="B19:C19"/>
    <mergeCell ref="B20:C20"/>
    <mergeCell ref="B21:C21"/>
    <mergeCell ref="B42:C42"/>
    <mergeCell ref="B43:C43"/>
    <mergeCell ref="B44:C44"/>
    <mergeCell ref="B22:C22"/>
    <mergeCell ref="B23:C23"/>
    <mergeCell ref="B36:C36"/>
    <mergeCell ref="B25:C25"/>
    <mergeCell ref="B26:C26"/>
    <mergeCell ref="B27:C27"/>
    <mergeCell ref="B28:C28"/>
    <mergeCell ref="B29:C29"/>
    <mergeCell ref="B30:C30"/>
    <mergeCell ref="B31:C31"/>
    <mergeCell ref="B24:C24"/>
    <mergeCell ref="B32:C32"/>
    <mergeCell ref="B33:C33"/>
    <mergeCell ref="B37:C37"/>
    <mergeCell ref="B38:C38"/>
    <mergeCell ref="B39:C39"/>
    <mergeCell ref="B40:C40"/>
    <mergeCell ref="B41:C41"/>
    <mergeCell ref="B81:G81"/>
    <mergeCell ref="B82:G82"/>
    <mergeCell ref="A1:H1"/>
    <mergeCell ref="B71:C71"/>
    <mergeCell ref="B72:C72"/>
    <mergeCell ref="B73:C73"/>
    <mergeCell ref="B55:C55"/>
    <mergeCell ref="B56:C56"/>
    <mergeCell ref="B69:C69"/>
    <mergeCell ref="B70:C70"/>
    <mergeCell ref="B59:C59"/>
    <mergeCell ref="B60:C60"/>
    <mergeCell ref="B61:C61"/>
    <mergeCell ref="B62:C62"/>
    <mergeCell ref="B45:C45"/>
    <mergeCell ref="B46:C46"/>
    <mergeCell ref="B74:C74"/>
    <mergeCell ref="B79:C79"/>
    <mergeCell ref="B65:C65"/>
    <mergeCell ref="B66:C66"/>
    <mergeCell ref="B67:C67"/>
    <mergeCell ref="B68:C68"/>
    <mergeCell ref="B64:C64"/>
    <mergeCell ref="B57:C57"/>
    <mergeCell ref="B63:C63"/>
    <mergeCell ref="B58:C58"/>
    <mergeCell ref="B47:C47"/>
    <mergeCell ref="B48:C48"/>
    <mergeCell ref="B49:C49"/>
    <mergeCell ref="B50:C50"/>
    <mergeCell ref="B51:C51"/>
    <mergeCell ref="B52:C52"/>
    <mergeCell ref="B53:C53"/>
    <mergeCell ref="B54:C54"/>
  </mergeCells>
  <printOptions horizontalCentered="1"/>
  <pageMargins left="0.33" right="0.33" top="0.5" bottom="0.5" header="0.25" footer="0.25"/>
  <pageSetup scale="84" fitToHeight="2" orientation="landscape" r:id="rId1"/>
  <headerFooter alignWithMargins="0">
    <oddHeader>&amp;L&amp;9State of Alaska&amp;C&amp;KFF0000DRAFT&amp;R&amp;9Emergency Medical Transportation Services</oddHeader>
    <oddFooter>&amp;L&amp;10May 20, 2020&amp;C&amp;9Sch 2 -MTS Expense&amp;R&amp;9Page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H85"/>
  <sheetViews>
    <sheetView showGridLines="0" view="pageLayout" zoomScale="70" zoomScaleNormal="100" zoomScaleSheetLayoutView="100" zoomScalePageLayoutView="70" workbookViewId="0">
      <selection activeCell="E20" activeCellId="5" sqref="A1:E9 A10:D80 E75:E80 E40:E43 E30:E31 E20:E21"/>
    </sheetView>
  </sheetViews>
  <sheetFormatPr defaultColWidth="4.6640625" defaultRowHeight="10.5" customHeight="1" x14ac:dyDescent="0.2"/>
  <cols>
    <col min="1" max="1" width="7.6640625" style="10" bestFit="1" customWidth="1"/>
    <col min="2" max="2" width="16.88671875" style="10" customWidth="1"/>
    <col min="3" max="3" width="35.5546875" style="10" customWidth="1"/>
    <col min="4" max="4" width="7.5546875" style="10" customWidth="1"/>
    <col min="5" max="5" width="15" style="17" customWidth="1"/>
    <col min="6" max="6" width="12" style="10" bestFit="1" customWidth="1"/>
    <col min="7" max="7" width="21.44140625" style="10" customWidth="1"/>
    <col min="8" max="16384" width="4.6640625" style="10"/>
  </cols>
  <sheetData>
    <row r="1" spans="1:8" s="7" customFormat="1" ht="17.25" customHeight="1" x14ac:dyDescent="0.2">
      <c r="A1" s="671" t="s">
        <v>238</v>
      </c>
      <c r="B1" s="671"/>
      <c r="C1" s="671"/>
      <c r="D1" s="671"/>
      <c r="E1" s="671"/>
    </row>
    <row r="2" spans="1:8" s="7" customFormat="1" ht="15" customHeight="1" x14ac:dyDescent="0.2">
      <c r="A2" s="56"/>
      <c r="B2" s="56"/>
      <c r="C2" s="43"/>
      <c r="D2" s="43"/>
      <c r="E2" s="57"/>
      <c r="G2" s="58"/>
      <c r="H2" s="58"/>
    </row>
    <row r="3" spans="1:8" s="7" customFormat="1" ht="15" customHeight="1" x14ac:dyDescent="0.2">
      <c r="A3" s="691" t="s">
        <v>154</v>
      </c>
      <c r="B3" s="691"/>
      <c r="C3" s="701">
        <f>Certification!A5</f>
        <v>0</v>
      </c>
      <c r="D3" s="701"/>
      <c r="E3" s="701"/>
      <c r="H3" s="112"/>
    </row>
    <row r="4" spans="1:8" s="104" customFormat="1" ht="15" customHeight="1" x14ac:dyDescent="0.2">
      <c r="A4" s="113" t="s">
        <v>156</v>
      </c>
      <c r="B4" s="476"/>
      <c r="C4" s="712">
        <f>Certification!C21</f>
        <v>0</v>
      </c>
      <c r="D4" s="712"/>
      <c r="E4" s="712"/>
      <c r="G4" s="58"/>
      <c r="H4" s="58"/>
    </row>
    <row r="5" spans="1:8" s="7" customFormat="1" ht="15" customHeight="1" x14ac:dyDescent="0.2">
      <c r="A5" s="476"/>
      <c r="B5" s="476"/>
      <c r="C5" s="58"/>
      <c r="D5" s="58"/>
      <c r="E5" s="59"/>
      <c r="G5" s="58"/>
      <c r="H5" s="58"/>
    </row>
    <row r="6" spans="1:8" ht="10.5" customHeight="1" x14ac:dyDescent="0.2">
      <c r="A6" s="678" t="s">
        <v>87</v>
      </c>
      <c r="B6" s="678" t="s">
        <v>48</v>
      </c>
      <c r="C6" s="678"/>
      <c r="D6" s="704" t="s">
        <v>89</v>
      </c>
      <c r="E6" s="451">
        <v>1</v>
      </c>
      <c r="G6" s="11"/>
      <c r="H6" s="11"/>
    </row>
    <row r="7" spans="1:8" ht="38.25" customHeight="1" x14ac:dyDescent="0.2">
      <c r="A7" s="678"/>
      <c r="B7" s="678"/>
      <c r="C7" s="678"/>
      <c r="D7" s="704"/>
      <c r="E7" s="704" t="s">
        <v>234</v>
      </c>
    </row>
    <row r="8" spans="1:8" ht="24" customHeight="1" x14ac:dyDescent="0.2">
      <c r="A8" s="678"/>
      <c r="B8" s="678"/>
      <c r="C8" s="678"/>
      <c r="D8" s="704"/>
      <c r="E8" s="704"/>
    </row>
    <row r="9" spans="1:8" ht="16.5" customHeight="1" x14ac:dyDescent="0.2">
      <c r="A9" s="452"/>
      <c r="B9" s="710" t="str">
        <f>+'Sch 1 - Total Expense'!B8:C8</f>
        <v>Capital Related</v>
      </c>
      <c r="C9" s="710"/>
      <c r="D9" s="452"/>
      <c r="E9" s="125"/>
    </row>
    <row r="10" spans="1:8" ht="15" customHeight="1" x14ac:dyDescent="0.2">
      <c r="A10" s="164">
        <f>+'Sch 1 - Total Expense'!A9</f>
        <v>1</v>
      </c>
      <c r="B10" s="673" t="str">
        <f>+'Sch 1 - Total Expense'!B9:C9</f>
        <v>Depreciation - Buildings and Improvements</v>
      </c>
      <c r="C10" s="673"/>
      <c r="D10" s="120" t="str">
        <f>IF('Sch 2 - MTS Expense '!D9="","",'Sch 2 - MTS Expense '!D9)</f>
        <v/>
      </c>
      <c r="E10" s="453"/>
    </row>
    <row r="11" spans="1:8" ht="15" customHeight="1" x14ac:dyDescent="0.2">
      <c r="A11" s="164">
        <f>+'Sch 1 - Total Expense'!A10</f>
        <v>2</v>
      </c>
      <c r="B11" s="673" t="str">
        <f>+'Sch 1 - Total Expense'!B10:C10</f>
        <v>Depreciation - Leasehold Improvements</v>
      </c>
      <c r="C11" s="673"/>
      <c r="D11" s="120" t="str">
        <f>IF('Sch 2 - MTS Expense '!D10="","",'Sch 2 - MTS Expense '!D10)</f>
        <v/>
      </c>
      <c r="E11" s="152"/>
    </row>
    <row r="12" spans="1:8" ht="15" customHeight="1" x14ac:dyDescent="0.2">
      <c r="A12" s="164">
        <f>+'Sch 1 - Total Expense'!A11</f>
        <v>3</v>
      </c>
      <c r="B12" s="673" t="str">
        <f>+'Sch 1 - Total Expense'!B11:C11</f>
        <v>Depreciation - Equipment</v>
      </c>
      <c r="C12" s="673"/>
      <c r="D12" s="120" t="str">
        <f>IF('Sch 2 - MTS Expense '!D11="","",'Sch 2 - MTS Expense '!D11)</f>
        <v/>
      </c>
      <c r="E12" s="152"/>
    </row>
    <row r="13" spans="1:8" ht="15" customHeight="1" x14ac:dyDescent="0.2">
      <c r="A13" s="164">
        <f>+'Sch 1 - Total Expense'!A12</f>
        <v>4</v>
      </c>
      <c r="B13" s="673" t="str">
        <f>+'Sch 1 - Total Expense'!B12:C12</f>
        <v>Depreciation and Amortization - Other</v>
      </c>
      <c r="C13" s="673"/>
      <c r="D13" s="120" t="str">
        <f>IF('Sch 2 - MTS Expense '!D12="","",'Sch 2 - MTS Expense '!D12)</f>
        <v/>
      </c>
      <c r="E13" s="152"/>
    </row>
    <row r="14" spans="1:8" ht="15" customHeight="1" x14ac:dyDescent="0.2">
      <c r="A14" s="164">
        <f>+'Sch 1 - Total Expense'!A13</f>
        <v>5</v>
      </c>
      <c r="B14" s="673" t="str">
        <f>+'Sch 1 - Total Expense'!B13:C13</f>
        <v>Leases and Rentals</v>
      </c>
      <c r="C14" s="673"/>
      <c r="D14" s="120" t="str">
        <f>IF('Sch 2 - MTS Expense '!D13="","",'Sch 2 - MTS Expense '!D13)</f>
        <v/>
      </c>
      <c r="E14" s="152"/>
    </row>
    <row r="15" spans="1:8" ht="15" customHeight="1" x14ac:dyDescent="0.2">
      <c r="A15" s="164">
        <f>+'Sch 1 - Total Expense'!A14</f>
        <v>6</v>
      </c>
      <c r="B15" s="673" t="str">
        <f>+'Sch 1 - Total Expense'!B14:C14</f>
        <v>Property Taxes</v>
      </c>
      <c r="C15" s="673"/>
      <c r="D15" s="120" t="str">
        <f>IF('Sch 2 - MTS Expense '!D14="","",'Sch 2 - MTS Expense '!D14)</f>
        <v/>
      </c>
      <c r="E15" s="152"/>
    </row>
    <row r="16" spans="1:8" ht="15" customHeight="1" x14ac:dyDescent="0.2">
      <c r="A16" s="164">
        <f>+'Sch 1 - Total Expense'!A15</f>
        <v>7</v>
      </c>
      <c r="B16" s="673" t="str">
        <f>+'Sch 1 - Total Expense'!B15:C15</f>
        <v>Property Insurance</v>
      </c>
      <c r="C16" s="673"/>
      <c r="D16" s="120" t="str">
        <f>IF('Sch 2 - MTS Expense '!D15="","",'Sch 2 - MTS Expense '!D15)</f>
        <v/>
      </c>
      <c r="E16" s="152"/>
    </row>
    <row r="17" spans="1:5" ht="15" customHeight="1" x14ac:dyDescent="0.2">
      <c r="A17" s="164">
        <f>+'Sch 1 - Total Expense'!A16</f>
        <v>8</v>
      </c>
      <c r="B17" s="669" t="str">
        <f>+'Sch 1 - Total Expense'!B16:C16</f>
        <v>Interest - Property, Plant, and Equipment</v>
      </c>
      <c r="C17" s="669"/>
      <c r="D17" s="120" t="str">
        <f>IF('Sch 2 - MTS Expense '!D16="","",'Sch 2 - MTS Expense '!D16)</f>
        <v/>
      </c>
      <c r="E17" s="152"/>
    </row>
    <row r="18" spans="1:5" ht="15" customHeight="1" x14ac:dyDescent="0.2">
      <c r="A18" s="164">
        <f>+'Sch 1 - Total Expense'!A17</f>
        <v>9</v>
      </c>
      <c r="B18" s="706" t="str">
        <f>'Sch 2 - MTS Expense '!B17:C17</f>
        <v>Other - (Specify)</v>
      </c>
      <c r="C18" s="706"/>
      <c r="D18" s="120" t="str">
        <f>IF('Sch 2 - MTS Expense '!D17="","",'Sch 2 - MTS Expense '!D17)</f>
        <v/>
      </c>
      <c r="E18" s="152"/>
    </row>
    <row r="19" spans="1:5" ht="15" customHeight="1" x14ac:dyDescent="0.2">
      <c r="A19" s="164">
        <f>+'Sch 1 - Total Expense'!A18</f>
        <v>10</v>
      </c>
      <c r="B19" s="706" t="str">
        <f>'Sch 2 - MTS Expense '!B18:C18</f>
        <v>Other - (Specify)</v>
      </c>
      <c r="C19" s="706"/>
      <c r="D19" s="120" t="str">
        <f>IF('Sch 2 - MTS Expense '!D18="","",'Sch 2 - MTS Expense '!D18)</f>
        <v/>
      </c>
      <c r="E19" s="152"/>
    </row>
    <row r="20" spans="1:5" ht="15" customHeight="1" x14ac:dyDescent="0.2">
      <c r="A20" s="454">
        <f>'Sch 1 - Total Expense'!A19</f>
        <v>11</v>
      </c>
      <c r="B20" s="711" t="str">
        <f>+'Sch 1 - Total Expense'!B19:C19</f>
        <v>Total Capital Related (Lines 1 thru 10)</v>
      </c>
      <c r="C20" s="711"/>
      <c r="D20" s="455"/>
      <c r="E20" s="456">
        <f>SUM(E10:E19)</f>
        <v>0</v>
      </c>
    </row>
    <row r="21" spans="1:5" ht="16.5" customHeight="1" x14ac:dyDescent="0.2">
      <c r="A21" s="454"/>
      <c r="B21" s="710" t="str">
        <f>+'Sch 1 - Total Expense'!B20:C20</f>
        <v>Salaries</v>
      </c>
      <c r="C21" s="710"/>
      <c r="D21" s="455"/>
      <c r="E21" s="457"/>
    </row>
    <row r="22" spans="1:5" ht="15" customHeight="1" x14ac:dyDescent="0.2">
      <c r="A22" s="164">
        <f>+'Sch 1 - Total Expense'!A21</f>
        <v>12</v>
      </c>
      <c r="B22" s="669" t="str">
        <f>+'Sch 1 - Total Expense'!B21:C21</f>
        <v>Administrative Chief</v>
      </c>
      <c r="C22" s="669"/>
      <c r="D22" s="120" t="str">
        <f>IF('Sch 2 - MTS Expense '!D21="","",'Sch 2 - MTS Expense '!D21)</f>
        <v/>
      </c>
      <c r="E22" s="453"/>
    </row>
    <row r="23" spans="1:5" ht="15" customHeight="1" x14ac:dyDescent="0.2">
      <c r="A23" s="164">
        <f>+'Sch 1 - Total Expense'!A22</f>
        <v>13</v>
      </c>
      <c r="B23" s="669" t="str">
        <f>+'Sch 1 - Total Expense'!B22:C22</f>
        <v>Chief</v>
      </c>
      <c r="C23" s="669"/>
      <c r="D23" s="120" t="str">
        <f>IF('Sch 2 - MTS Expense '!D22="","",'Sch 2 - MTS Expense '!D22)</f>
        <v/>
      </c>
      <c r="E23" s="152"/>
    </row>
    <row r="24" spans="1:5" ht="15" customHeight="1" x14ac:dyDescent="0.2">
      <c r="A24" s="164">
        <f>+'Sch 1 - Total Expense'!A23</f>
        <v>14</v>
      </c>
      <c r="B24" s="669" t="str">
        <f>+'Sch 1 - Total Expense'!B23:C23</f>
        <v>Non-MTS Salaries</v>
      </c>
      <c r="C24" s="669"/>
      <c r="D24" s="120" t="str">
        <f>IF('Sch 2 - MTS Expense '!D23="","",'Sch 2 - MTS Expense '!D23)</f>
        <v/>
      </c>
      <c r="E24" s="152"/>
    </row>
    <row r="25" spans="1:5" ht="15" customHeight="1" x14ac:dyDescent="0.2">
      <c r="A25" s="164">
        <f>+'Sch 1 - Total Expense'!A24</f>
        <v>15</v>
      </c>
      <c r="B25" s="669" t="str">
        <f>+'Sch 1 - Total Expense'!B24:C24</f>
        <v>MTS Salaries</v>
      </c>
      <c r="C25" s="669"/>
      <c r="D25" s="120" t="str">
        <f>IF('Sch 2 - MTS Expense '!D24="","",'Sch 2 - MTS Expense '!D24)</f>
        <v/>
      </c>
      <c r="E25" s="152"/>
    </row>
    <row r="26" spans="1:5" ht="15" customHeight="1" x14ac:dyDescent="0.2">
      <c r="A26" s="164">
        <f>+'Sch 1 - Total Expense'!A25</f>
        <v>16</v>
      </c>
      <c r="B26" s="706" t="str">
        <f>'Sch 2 - MTS Expense '!B25:C25</f>
        <v>Other - (Specify)</v>
      </c>
      <c r="C26" s="706"/>
      <c r="D26" s="120" t="str">
        <f>IF('Sch 2 - MTS Expense '!D25="","",'Sch 2 - MTS Expense '!D25)</f>
        <v/>
      </c>
      <c r="E26" s="152"/>
    </row>
    <row r="27" spans="1:5" ht="15" customHeight="1" x14ac:dyDescent="0.2">
      <c r="A27" s="164">
        <f>+'Sch 1 - Total Expense'!A26</f>
        <v>17</v>
      </c>
      <c r="B27" s="706" t="str">
        <f>'Sch 2 - MTS Expense '!B26:C26</f>
        <v>Other - (Specify)</v>
      </c>
      <c r="C27" s="706"/>
      <c r="D27" s="120" t="str">
        <f>IF('Sch 2 - MTS Expense '!D26="","",'Sch 2 - MTS Expense '!D26)</f>
        <v/>
      </c>
      <c r="E27" s="152"/>
    </row>
    <row r="28" spans="1:5" ht="15" customHeight="1" x14ac:dyDescent="0.2">
      <c r="A28" s="164">
        <f>+'Sch 1 - Total Expense'!A27</f>
        <v>18</v>
      </c>
      <c r="B28" s="706" t="str">
        <f>'Sch 2 - MTS Expense '!B27:C27</f>
        <v>Other - (Specify)</v>
      </c>
      <c r="C28" s="706"/>
      <c r="D28" s="120" t="str">
        <f>IF('Sch 2 - MTS Expense '!D27="","",'Sch 2 - MTS Expense '!D27)</f>
        <v/>
      </c>
      <c r="E28" s="152"/>
    </row>
    <row r="29" spans="1:5" ht="15" customHeight="1" x14ac:dyDescent="0.2">
      <c r="A29" s="164">
        <f>+'Sch 1 - Total Expense'!A28</f>
        <v>19</v>
      </c>
      <c r="B29" s="706" t="str">
        <f>'Sch 2 - MTS Expense '!B28:C28</f>
        <v>Other - (Specify)</v>
      </c>
      <c r="C29" s="706"/>
      <c r="D29" s="120" t="str">
        <f>IF('Sch 2 - MTS Expense '!D28="","",'Sch 2 - MTS Expense '!D28)</f>
        <v/>
      </c>
      <c r="E29" s="152"/>
    </row>
    <row r="30" spans="1:5" ht="15" customHeight="1" x14ac:dyDescent="0.2">
      <c r="A30" s="454">
        <f>'Sch 1 - Total Expense'!A29</f>
        <v>20</v>
      </c>
      <c r="B30" s="707" t="str">
        <f>+'Sch 1 - Total Expense'!B29:C29</f>
        <v>Subtotal Salaries (Lines 12 thru 19)</v>
      </c>
      <c r="C30" s="707"/>
      <c r="D30" s="455"/>
      <c r="E30" s="456">
        <f>SUM(E22:E29)</f>
        <v>0</v>
      </c>
    </row>
    <row r="31" spans="1:5" ht="16.5" customHeight="1" x14ac:dyDescent="0.2">
      <c r="A31" s="454"/>
      <c r="B31" s="710" t="str">
        <f>+'Sch 1 - Total Expense'!B30:C30</f>
        <v>Fringe Benefits</v>
      </c>
      <c r="C31" s="710"/>
      <c r="D31" s="455"/>
      <c r="E31" s="458"/>
    </row>
    <row r="32" spans="1:5" ht="15" customHeight="1" x14ac:dyDescent="0.2">
      <c r="A32" s="164">
        <f>+'Sch 1 - Total Expense'!A31</f>
        <v>21</v>
      </c>
      <c r="B32" s="669" t="str">
        <f>+'Sch 1 - Total Expense'!B31:C31</f>
        <v>Administrative Chief</v>
      </c>
      <c r="C32" s="669"/>
      <c r="D32" s="120" t="str">
        <f>IF('Sch 2 - MTS Expense '!D31="","",'Sch 2 - MTS Expense '!D31)</f>
        <v/>
      </c>
      <c r="E32" s="453"/>
    </row>
    <row r="33" spans="1:5" ht="15" customHeight="1" x14ac:dyDescent="0.2">
      <c r="A33" s="164">
        <f>+'Sch 1 - Total Expense'!A32</f>
        <v>22</v>
      </c>
      <c r="B33" s="669" t="str">
        <f>+'Sch 1 - Total Expense'!B32:C32</f>
        <v>Chief</v>
      </c>
      <c r="C33" s="669"/>
      <c r="D33" s="120" t="str">
        <f>IF('Sch 2 - MTS Expense '!D32="","",'Sch 2 - MTS Expense '!D32)</f>
        <v/>
      </c>
      <c r="E33" s="152"/>
    </row>
    <row r="34" spans="1:5" ht="15" customHeight="1" x14ac:dyDescent="0.2">
      <c r="A34" s="164">
        <f>+'Sch 1 - Total Expense'!A33</f>
        <v>23</v>
      </c>
      <c r="B34" s="669" t="str">
        <f>+'Sch 1 - Total Expense'!B33:C33</f>
        <v>Non-MTS Salaries</v>
      </c>
      <c r="C34" s="669"/>
      <c r="D34" s="120" t="str">
        <f>IF('Sch 2 - MTS Expense '!D33="","",'Sch 2 - MTS Expense '!D33)</f>
        <v/>
      </c>
      <c r="E34" s="152"/>
    </row>
    <row r="35" spans="1:5" ht="15" customHeight="1" x14ac:dyDescent="0.2">
      <c r="A35" s="164">
        <f>+'Sch 1 - Total Expense'!A34</f>
        <v>24</v>
      </c>
      <c r="B35" s="669" t="str">
        <f>+'Sch 1 - Total Expense'!B34:C34</f>
        <v>MTS Salaries</v>
      </c>
      <c r="C35" s="669"/>
      <c r="D35" s="120" t="str">
        <f>IF('Sch 2 - MTS Expense '!D34="","",'Sch 2 - MTS Expense '!D34)</f>
        <v/>
      </c>
      <c r="E35" s="152"/>
    </row>
    <row r="36" spans="1:5" ht="15" customHeight="1" x14ac:dyDescent="0.2">
      <c r="A36" s="164">
        <f>+'Sch 1 - Total Expense'!A35</f>
        <v>25</v>
      </c>
      <c r="B36" s="706" t="str">
        <f>'Sch 2 - MTS Expense '!B35:C35</f>
        <v>Other - (Specify)</v>
      </c>
      <c r="C36" s="706"/>
      <c r="D36" s="120" t="str">
        <f>IF('Sch 2 - MTS Expense '!D35="","",'Sch 2 - MTS Expense '!D35)</f>
        <v/>
      </c>
      <c r="E36" s="152"/>
    </row>
    <row r="37" spans="1:5" ht="15" customHeight="1" x14ac:dyDescent="0.2">
      <c r="A37" s="164">
        <f>+'Sch 1 - Total Expense'!A36</f>
        <v>26</v>
      </c>
      <c r="B37" s="706" t="str">
        <f>'Sch 2 - MTS Expense '!B36:C36</f>
        <v>Other - (Specify)</v>
      </c>
      <c r="C37" s="706"/>
      <c r="D37" s="120" t="str">
        <f>IF('Sch 2 - MTS Expense '!D36="","",'Sch 2 - MTS Expense '!D36)</f>
        <v/>
      </c>
      <c r="E37" s="152"/>
    </row>
    <row r="38" spans="1:5" ht="15" customHeight="1" x14ac:dyDescent="0.2">
      <c r="A38" s="164">
        <f>+'Sch 1 - Total Expense'!A37</f>
        <v>27</v>
      </c>
      <c r="B38" s="706" t="str">
        <f>'Sch 2 - MTS Expense '!B37:C37</f>
        <v>Other - (Specify)</v>
      </c>
      <c r="C38" s="706"/>
      <c r="D38" s="120" t="str">
        <f>IF('Sch 2 - MTS Expense '!D37="","",'Sch 2 - MTS Expense '!D37)</f>
        <v/>
      </c>
      <c r="E38" s="152"/>
    </row>
    <row r="39" spans="1:5" ht="15" customHeight="1" x14ac:dyDescent="0.2">
      <c r="A39" s="164">
        <f>+'Sch 1 - Total Expense'!A38</f>
        <v>28</v>
      </c>
      <c r="B39" s="706" t="str">
        <f>'Sch 2 - MTS Expense '!B38:C38</f>
        <v>Other - (Specify)</v>
      </c>
      <c r="C39" s="706"/>
      <c r="D39" s="120" t="str">
        <f>IF('Sch 2 - MTS Expense '!D38="","",'Sch 2 - MTS Expense '!D38)</f>
        <v/>
      </c>
      <c r="E39" s="152"/>
    </row>
    <row r="40" spans="1:5" ht="15" customHeight="1" x14ac:dyDescent="0.2">
      <c r="A40" s="454">
        <f>'Sch 1 - Total Expense'!A39</f>
        <v>29</v>
      </c>
      <c r="B40" s="709" t="str">
        <f>+'Sch 1 - Total Expense'!B39:C39</f>
        <v>Subtotal Fringe Benefits (Lines 21 thru 28)</v>
      </c>
      <c r="C40" s="709"/>
      <c r="D40" s="455"/>
      <c r="E40" s="456">
        <f>SUM(E32:E39)</f>
        <v>0</v>
      </c>
    </row>
    <row r="41" spans="1:5" ht="15" customHeight="1" x14ac:dyDescent="0.2">
      <c r="A41" s="454">
        <f>'Sch 1 - Total Expense'!A40</f>
        <v>30</v>
      </c>
      <c r="B41" s="709" t="str">
        <f>+'Sch 1 - Total Expense'!B40:C40</f>
        <v>Total Salaries &amp; Fringe Benefits (Lines 20 &amp; 29)</v>
      </c>
      <c r="C41" s="709"/>
      <c r="D41" s="455"/>
      <c r="E41" s="456">
        <f>+E30+E40</f>
        <v>0</v>
      </c>
    </row>
    <row r="42" spans="1:5" ht="15" customHeight="1" x14ac:dyDescent="0.2">
      <c r="A42" s="454">
        <f>'Sch 1 - Total Expense'!A41</f>
        <v>31</v>
      </c>
      <c r="B42" s="709" t="str">
        <f>+'Sch 1 - Total Expense'!B41:C41</f>
        <v>Total Capital Related, Salaries, and Fringe Benefits (Lines 11 &amp; 30)</v>
      </c>
      <c r="C42" s="709"/>
      <c r="D42" s="455"/>
      <c r="E42" s="456">
        <f>+E20+E41</f>
        <v>0</v>
      </c>
    </row>
    <row r="43" spans="1:5" ht="16.5" customHeight="1" x14ac:dyDescent="0.2">
      <c r="A43" s="454"/>
      <c r="B43" s="710" t="str">
        <f>+'Sch 1 - Total Expense'!B42:C42</f>
        <v>Administrative and General</v>
      </c>
      <c r="C43" s="710"/>
      <c r="D43" s="455"/>
      <c r="E43" s="457"/>
    </row>
    <row r="44" spans="1:5" ht="15" customHeight="1" x14ac:dyDescent="0.2">
      <c r="A44" s="164">
        <f>+'Sch 1 - Total Expense'!A43</f>
        <v>32</v>
      </c>
      <c r="B44" s="673" t="str">
        <f>+'Sch 1 - Total Expense'!B43:C43</f>
        <v>Administrative</v>
      </c>
      <c r="C44" s="673"/>
      <c r="D44" s="120" t="str">
        <f>IF('Sch 2 - MTS Expense '!D43="","",'Sch 2 - MTS Expense '!D43)</f>
        <v/>
      </c>
      <c r="E44" s="453"/>
    </row>
    <row r="45" spans="1:5" ht="15" customHeight="1" x14ac:dyDescent="0.2">
      <c r="A45" s="164">
        <f>+'Sch 1 - Total Expense'!A44</f>
        <v>33</v>
      </c>
      <c r="B45" s="673" t="str">
        <f>+'Sch 1 - Total Expense'!B44:C44</f>
        <v>Legal</v>
      </c>
      <c r="C45" s="673"/>
      <c r="D45" s="120" t="str">
        <f>IF('Sch 2 - MTS Expense '!D44="","",'Sch 2 - MTS Expense '!D44)</f>
        <v/>
      </c>
      <c r="E45" s="152"/>
    </row>
    <row r="46" spans="1:5" ht="15" customHeight="1" x14ac:dyDescent="0.2">
      <c r="A46" s="164">
        <f>+'Sch 1 - Total Expense'!A45</f>
        <v>34</v>
      </c>
      <c r="B46" s="673" t="str">
        <f>+'Sch 1 - Total Expense'!B45:C45</f>
        <v>Accounting</v>
      </c>
      <c r="C46" s="673"/>
      <c r="D46" s="120" t="str">
        <f>IF('Sch 2 - MTS Expense '!D45="","",'Sch 2 - MTS Expense '!D45)</f>
        <v/>
      </c>
      <c r="E46" s="152"/>
    </row>
    <row r="47" spans="1:5" ht="15" customHeight="1" x14ac:dyDescent="0.2">
      <c r="A47" s="164">
        <f>+'Sch 1 - Total Expense'!A46</f>
        <v>35</v>
      </c>
      <c r="B47" s="673" t="str">
        <f>+'Sch 1 - Total Expense'!B46:C46</f>
        <v xml:space="preserve">Advertising </v>
      </c>
      <c r="C47" s="673"/>
      <c r="D47" s="120" t="str">
        <f>IF('Sch 2 - MTS Expense '!D46="","",'Sch 2 - MTS Expense '!D46)</f>
        <v/>
      </c>
      <c r="E47" s="152"/>
    </row>
    <row r="48" spans="1:5" ht="15" customHeight="1" x14ac:dyDescent="0.2">
      <c r="A48" s="164">
        <f>+'Sch 1 - Total Expense'!A47</f>
        <v>36</v>
      </c>
      <c r="B48" s="673" t="str">
        <f>+'Sch 1 - Total Expense'!B47:C47</f>
        <v>Consulting Expenses</v>
      </c>
      <c r="C48" s="673"/>
      <c r="D48" s="120" t="str">
        <f>IF('Sch 2 - MTS Expense '!D47="","",'Sch 2 - MTS Expense '!D47)</f>
        <v/>
      </c>
      <c r="E48" s="152"/>
    </row>
    <row r="49" spans="1:5" ht="15" customHeight="1" x14ac:dyDescent="0.2">
      <c r="A49" s="164">
        <f>+'Sch 1 - Total Expense'!A48</f>
        <v>37</v>
      </c>
      <c r="B49" s="673" t="str">
        <f>+'Sch 1 - Total Expense'!B48:C48</f>
        <v>Contracted Labor</v>
      </c>
      <c r="C49" s="673"/>
      <c r="D49" s="120" t="str">
        <f>IF('Sch 2 - MTS Expense '!D48="","",'Sch 2 - MTS Expense '!D48)</f>
        <v/>
      </c>
      <c r="E49" s="152"/>
    </row>
    <row r="50" spans="1:5" ht="15" customHeight="1" x14ac:dyDescent="0.2">
      <c r="A50" s="164">
        <f>+'Sch 1 - Total Expense'!A49</f>
        <v>38</v>
      </c>
      <c r="B50" s="673" t="str">
        <f>+'Sch 1 - Total Expense'!B49:C49</f>
        <v>Interest - Other</v>
      </c>
      <c r="C50" s="673"/>
      <c r="D50" s="120" t="str">
        <f>IF('Sch 2 - MTS Expense '!D49="","",'Sch 2 - MTS Expense '!D49)</f>
        <v/>
      </c>
      <c r="E50" s="152"/>
    </row>
    <row r="51" spans="1:5" ht="15" customHeight="1" x14ac:dyDescent="0.2">
      <c r="A51" s="164">
        <f>+'Sch 1 - Total Expense'!A50</f>
        <v>39</v>
      </c>
      <c r="B51" s="673" t="str">
        <f>+'Sch 1 - Total Expense'!B50:C50</f>
        <v>Training</v>
      </c>
      <c r="C51" s="673"/>
      <c r="D51" s="120" t="str">
        <f>IF('Sch 2 - MTS Expense '!D50="","",'Sch 2 - MTS Expense '!D50)</f>
        <v/>
      </c>
      <c r="E51" s="152"/>
    </row>
    <row r="52" spans="1:5" ht="15" customHeight="1" x14ac:dyDescent="0.2">
      <c r="A52" s="164">
        <f>+'Sch 1 - Total Expense'!A51</f>
        <v>40</v>
      </c>
      <c r="B52" s="673" t="str">
        <f>+'Sch 1 - Total Expense'!B51:C51</f>
        <v>General Insurance</v>
      </c>
      <c r="C52" s="673"/>
      <c r="D52" s="120" t="str">
        <f>IF('Sch 2 - MTS Expense '!D51="","",'Sch 2 - MTS Expense '!D51)</f>
        <v/>
      </c>
      <c r="E52" s="152"/>
    </row>
    <row r="53" spans="1:5" ht="15" customHeight="1" x14ac:dyDescent="0.2">
      <c r="A53" s="164">
        <f>+'Sch 1 - Total Expense'!A52</f>
        <v>41</v>
      </c>
      <c r="B53" s="673" t="str">
        <f>+'Sch 1 - Total Expense'!B52:C52</f>
        <v>Supplies</v>
      </c>
      <c r="C53" s="673"/>
      <c r="D53" s="120" t="str">
        <f>IF('Sch 2 - MTS Expense '!D52="","",'Sch 2 - MTS Expense '!D52)</f>
        <v/>
      </c>
      <c r="E53" s="152"/>
    </row>
    <row r="54" spans="1:5" ht="15" customHeight="1" x14ac:dyDescent="0.2">
      <c r="A54" s="164">
        <f>+'Sch 1 - Total Expense'!A53</f>
        <v>42</v>
      </c>
      <c r="B54" s="673" t="str">
        <f>+'Sch 1 - Total Expense'!B53:C53</f>
        <v>Bad Debt</v>
      </c>
      <c r="C54" s="673"/>
      <c r="D54" s="120" t="str">
        <f>IF('Sch 2 - MTS Expense '!D53="","",'Sch 2 - MTS Expense '!D53)</f>
        <v/>
      </c>
      <c r="E54" s="152"/>
    </row>
    <row r="55" spans="1:5" ht="15" customHeight="1" x14ac:dyDescent="0.2">
      <c r="A55" s="164">
        <f>+'Sch 1 - Total Expense'!A54</f>
        <v>43</v>
      </c>
      <c r="B55" s="673" t="str">
        <f>+'Sch 1 - Total Expense'!B54:C54</f>
        <v>Plant Operations and Maintenance</v>
      </c>
      <c r="C55" s="673"/>
      <c r="D55" s="120" t="str">
        <f>IF('Sch 2 - MTS Expense '!D54="","",'Sch 2 - MTS Expense '!D54)</f>
        <v/>
      </c>
      <c r="E55" s="152"/>
    </row>
    <row r="56" spans="1:5" ht="15" customHeight="1" x14ac:dyDescent="0.2">
      <c r="A56" s="164">
        <f>+'Sch 1 - Total Expense'!A55</f>
        <v>44</v>
      </c>
      <c r="B56" s="673" t="str">
        <f>+'Sch 1 - Total Expense'!B55:C55</f>
        <v>Housekeeping</v>
      </c>
      <c r="C56" s="673"/>
      <c r="D56" s="120" t="str">
        <f>IF('Sch 2 - MTS Expense '!D55="","",'Sch 2 - MTS Expense '!D55)</f>
        <v/>
      </c>
      <c r="E56" s="152"/>
    </row>
    <row r="57" spans="1:5" ht="15" customHeight="1" x14ac:dyDescent="0.2">
      <c r="A57" s="164">
        <f>+'Sch 1 - Total Expense'!A56</f>
        <v>45</v>
      </c>
      <c r="B57" s="673" t="str">
        <f>+'Sch 1 - Total Expense'!B56:C56</f>
        <v>Utilities</v>
      </c>
      <c r="C57" s="673"/>
      <c r="D57" s="120" t="str">
        <f>IF('Sch 2 - MTS Expense '!D56="","",'Sch 2 - MTS Expense '!D56)</f>
        <v/>
      </c>
      <c r="E57" s="152"/>
    </row>
    <row r="58" spans="1:5" ht="15" customHeight="1" x14ac:dyDescent="0.2">
      <c r="A58" s="164">
        <f>+'Sch 1 - Total Expense'!A57</f>
        <v>46</v>
      </c>
      <c r="B58" s="673" t="str">
        <f>+'Sch 1 - Total Expense'!B57:C57</f>
        <v>Medical Supplies</v>
      </c>
      <c r="C58" s="673"/>
      <c r="D58" s="120" t="str">
        <f>IF('Sch 2 - MTS Expense '!D57="","",'Sch 2 - MTS Expense '!D57)</f>
        <v/>
      </c>
      <c r="E58" s="152"/>
    </row>
    <row r="59" spans="1:5" ht="15" customHeight="1" x14ac:dyDescent="0.2">
      <c r="A59" s="164">
        <f>+'Sch 1 - Total Expense'!A58</f>
        <v>47</v>
      </c>
      <c r="B59" s="673" t="str">
        <f>+'Sch 1 - Total Expense'!B58:C58</f>
        <v>Minor Medical Equipment</v>
      </c>
      <c r="C59" s="673"/>
      <c r="D59" s="120" t="str">
        <f>IF('Sch 2 - MTS Expense '!D58="","",'Sch 2 - MTS Expense '!D58)</f>
        <v/>
      </c>
      <c r="E59" s="152"/>
    </row>
    <row r="60" spans="1:5" ht="15" customHeight="1" x14ac:dyDescent="0.2">
      <c r="A60" s="164">
        <f>+'Sch 1 - Total Expense'!A59</f>
        <v>48</v>
      </c>
      <c r="B60" s="673" t="str">
        <f>+'Sch 1 - Total Expense'!B59:C59</f>
        <v>Minor Equipment</v>
      </c>
      <c r="C60" s="673"/>
      <c r="D60" s="120" t="str">
        <f>IF('Sch 2 - MTS Expense '!D59="","",'Sch 2 - MTS Expense '!D59)</f>
        <v/>
      </c>
      <c r="E60" s="152"/>
    </row>
    <row r="61" spans="1:5" ht="15" customHeight="1" x14ac:dyDescent="0.2">
      <c r="A61" s="164">
        <f>+'Sch 1 - Total Expense'!A60</f>
        <v>49</v>
      </c>
      <c r="B61" s="673" t="str">
        <f>+'Sch 1 - Total Expense'!B60:C60</f>
        <v>Fines and Penalties</v>
      </c>
      <c r="C61" s="673"/>
      <c r="D61" s="120" t="str">
        <f>IF('Sch 2 - MTS Expense '!D60="","",'Sch 2 - MTS Expense '!D60)</f>
        <v/>
      </c>
      <c r="E61" s="152"/>
    </row>
    <row r="62" spans="1:5" ht="15" customHeight="1" x14ac:dyDescent="0.2">
      <c r="A62" s="164">
        <f>+'Sch 1 - Total Expense'!A61</f>
        <v>50</v>
      </c>
      <c r="B62" s="673" t="str">
        <f>+'Sch 1 - Total Expense'!B61:C61</f>
        <v>Fleet Maintenance</v>
      </c>
      <c r="C62" s="673"/>
      <c r="D62" s="120" t="str">
        <f>IF('Sch 2 - MTS Expense '!D61="","",'Sch 2 - MTS Expense '!D61)</f>
        <v/>
      </c>
      <c r="E62" s="152"/>
    </row>
    <row r="63" spans="1:5" ht="15" customHeight="1" x14ac:dyDescent="0.2">
      <c r="A63" s="164">
        <f>+'Sch 1 - Total Expense'!A62</f>
        <v>51</v>
      </c>
      <c r="B63" s="673" t="str">
        <f>+'Sch 1 - Total Expense'!B62:C62</f>
        <v xml:space="preserve">Communications </v>
      </c>
      <c r="C63" s="673"/>
      <c r="D63" s="120" t="str">
        <f>IF('Sch 2 - MTS Expense '!D62="","",'Sch 2 - MTS Expense '!D62)</f>
        <v/>
      </c>
      <c r="E63" s="152"/>
    </row>
    <row r="64" spans="1:5" ht="15" customHeight="1" x14ac:dyDescent="0.2">
      <c r="A64" s="164">
        <f>+'Sch 1 - Total Expense'!A63</f>
        <v>52</v>
      </c>
      <c r="B64" s="673" t="str">
        <f>+'Sch 1 - Total Expense'!B63:C63</f>
        <v xml:space="preserve">Recruit Academy </v>
      </c>
      <c r="C64" s="673"/>
      <c r="D64" s="120" t="str">
        <f>IF('Sch 2 - MTS Expense '!D63="","",'Sch 2 - MTS Expense '!D63)</f>
        <v/>
      </c>
      <c r="E64" s="152"/>
    </row>
    <row r="65" spans="1:5" ht="15" customHeight="1" x14ac:dyDescent="0.2">
      <c r="A65" s="164">
        <f>+'Sch 1 - Total Expense'!A64</f>
        <v>53</v>
      </c>
      <c r="B65" s="673" t="str">
        <f>+'Sch 1 - Total Expense'!B64:C64</f>
        <v xml:space="preserve">Dispatch Service </v>
      </c>
      <c r="C65" s="673"/>
      <c r="D65" s="120" t="str">
        <f>IF('Sch 2 - MTS Expense '!D64="","",'Sch 2 - MTS Expense '!D64)</f>
        <v/>
      </c>
      <c r="E65" s="152"/>
    </row>
    <row r="66" spans="1:5" ht="15" customHeight="1" x14ac:dyDescent="0.2">
      <c r="A66" s="164">
        <f>+'Sch 1 - Total Expense'!A65</f>
        <v>54</v>
      </c>
      <c r="B66" s="673" t="str">
        <f>+'Sch 1 - Total Expense'!B65:C65</f>
        <v xml:space="preserve">Logistics </v>
      </c>
      <c r="C66" s="673"/>
      <c r="D66" s="120" t="str">
        <f>IF('Sch 2 - MTS Expense '!D65="","",'Sch 2 - MTS Expense '!D65)</f>
        <v/>
      </c>
      <c r="E66" s="152"/>
    </row>
    <row r="67" spans="1:5" ht="15" customHeight="1" x14ac:dyDescent="0.2">
      <c r="A67" s="164">
        <f>+'Sch 1 - Total Expense'!A66</f>
        <v>55</v>
      </c>
      <c r="B67" s="673" t="str">
        <f>+'Sch 1 - Total Expense'!B66:C66</f>
        <v>Postage</v>
      </c>
      <c r="C67" s="673"/>
      <c r="D67" s="120" t="str">
        <f>IF('Sch 2 - MTS Expense '!D66="","",'Sch 2 - MTS Expense '!D66)</f>
        <v/>
      </c>
      <c r="E67" s="152"/>
    </row>
    <row r="68" spans="1:5" ht="15" customHeight="1" x14ac:dyDescent="0.2">
      <c r="A68" s="164">
        <f>+'Sch 1 - Total Expense'!A67</f>
        <v>56</v>
      </c>
      <c r="B68" s="673" t="str">
        <f>+'Sch 1 - Total Expense'!B67:C67</f>
        <v>Dues and Subscriptions</v>
      </c>
      <c r="C68" s="673"/>
      <c r="D68" s="120" t="str">
        <f>IF('Sch 2 - MTS Expense '!D67="","",'Sch 2 - MTS Expense '!D67)</f>
        <v/>
      </c>
      <c r="E68" s="152"/>
    </row>
    <row r="69" spans="1:5" ht="15" customHeight="1" x14ac:dyDescent="0.2">
      <c r="A69" s="164">
        <f>+'Sch 1 - Total Expense'!A68</f>
        <v>57</v>
      </c>
      <c r="B69" s="673" t="str">
        <f>+'Sch 1 - Total Expense'!B68:C68</f>
        <v>Other - Capital Related Costs</v>
      </c>
      <c r="C69" s="673"/>
      <c r="D69" s="120" t="str">
        <f>IF('Sch 2 - MTS Expense '!D68="","",'Sch 2 - MTS Expense '!D68)</f>
        <v/>
      </c>
      <c r="E69" s="152"/>
    </row>
    <row r="70" spans="1:5" ht="15" customHeight="1" x14ac:dyDescent="0.2">
      <c r="A70" s="164">
        <f>+'Sch 1 - Total Expense'!A69</f>
        <v>58</v>
      </c>
      <c r="B70" s="673" t="str">
        <f>+'Sch 1 - Total Expense'!B69:C69</f>
        <v xml:space="preserve">Contracted Services - MTS  </v>
      </c>
      <c r="C70" s="673"/>
      <c r="D70" s="120" t="str">
        <f>IF('Sch 2 - MTS Expense '!D69="","",'Sch 2 - MTS Expense '!D69)</f>
        <v/>
      </c>
      <c r="E70" s="152"/>
    </row>
    <row r="71" spans="1:5" ht="15" customHeight="1" x14ac:dyDescent="0.2">
      <c r="A71" s="164">
        <f>+'Sch 1 - Total Expense'!A70</f>
        <v>59</v>
      </c>
      <c r="B71" s="673" t="str">
        <f>+'Sch 1 - Total Expense'!B70:C70</f>
        <v>Contracted Services - MTS Billing</v>
      </c>
      <c r="C71" s="673"/>
      <c r="D71" s="120" t="str">
        <f>IF('Sch 2 - MTS Expense '!D70="","",'Sch 2 - MTS Expense '!D70)</f>
        <v/>
      </c>
      <c r="E71" s="152"/>
    </row>
    <row r="72" spans="1:5" ht="15" customHeight="1" x14ac:dyDescent="0.2">
      <c r="A72" s="164">
        <f>+'Sch 1 - Total Expense'!A71</f>
        <v>60</v>
      </c>
      <c r="B72" s="706" t="str">
        <f>'Sch 2 - MTS Expense '!B71:C71</f>
        <v>Other - (Specify)</v>
      </c>
      <c r="C72" s="706"/>
      <c r="D72" s="120" t="str">
        <f>IF('Sch 2 - MTS Expense '!D71="","",'Sch 2 - MTS Expense '!D71)</f>
        <v/>
      </c>
      <c r="E72" s="152"/>
    </row>
    <row r="73" spans="1:5" ht="15" customHeight="1" x14ac:dyDescent="0.2">
      <c r="A73" s="164">
        <f>+'Sch 1 - Total Expense'!A72</f>
        <v>61</v>
      </c>
      <c r="B73" s="706" t="str">
        <f>'Sch 2 - MTS Expense '!B72:C72</f>
        <v>Other - (Specify)</v>
      </c>
      <c r="C73" s="706"/>
      <c r="D73" s="120" t="str">
        <f>IF('Sch 2 - MTS Expense '!D72="","",'Sch 2 - MTS Expense '!D72)</f>
        <v/>
      </c>
      <c r="E73" s="152"/>
    </row>
    <row r="74" spans="1:5" ht="15" customHeight="1" x14ac:dyDescent="0.2">
      <c r="A74" s="164">
        <f>+'Sch 1 - Total Expense'!A73</f>
        <v>62</v>
      </c>
      <c r="B74" s="706" t="str">
        <f>'Sch 2 - MTS Expense '!B73:C73</f>
        <v>Other - (Specify)</v>
      </c>
      <c r="C74" s="706"/>
      <c r="D74" s="120" t="str">
        <f>IF('Sch 2 - MTS Expense '!D73="","",'Sch 2 - MTS Expense '!D73)</f>
        <v/>
      </c>
      <c r="E74" s="152"/>
    </row>
    <row r="75" spans="1:5" ht="15" customHeight="1" x14ac:dyDescent="0.2">
      <c r="A75" s="454">
        <f>'Sch 1 - Total Expense'!A74</f>
        <v>63</v>
      </c>
      <c r="B75" s="707" t="str">
        <f>+'Sch 1 - Total Expense'!B74:C74</f>
        <v>Total Administrative &amp; General (Lines 32 thru 62)</v>
      </c>
      <c r="C75" s="707"/>
      <c r="D75" s="459"/>
      <c r="E75" s="456">
        <f>SUM(E44:E74)</f>
        <v>0</v>
      </c>
    </row>
    <row r="76" spans="1:5" ht="15" customHeight="1" x14ac:dyDescent="0.2">
      <c r="A76" s="454">
        <v>64</v>
      </c>
      <c r="B76" s="484" t="s">
        <v>239</v>
      </c>
      <c r="C76" s="484"/>
      <c r="D76" s="459"/>
      <c r="E76" s="456">
        <f>E75+E42</f>
        <v>0</v>
      </c>
    </row>
    <row r="77" spans="1:5" ht="15" customHeight="1" x14ac:dyDescent="0.2">
      <c r="A77" s="164">
        <f>'Sch 1 - Total Expense'!A76</f>
        <v>65</v>
      </c>
      <c r="B77" s="460" t="s">
        <v>163</v>
      </c>
      <c r="C77" s="460"/>
      <c r="D77" s="461"/>
      <c r="E77" s="121">
        <f>'Sch 4 - CRSB'!I21+'Sch 4 - CRSB'!I57</f>
        <v>0</v>
      </c>
    </row>
    <row r="78" spans="1:5" ht="15" customHeight="1" x14ac:dyDescent="0.2">
      <c r="A78" s="454">
        <f>'Sch 1 - Total Expense'!A77</f>
        <v>66</v>
      </c>
      <c r="B78" s="484" t="str">
        <f>'Sch 1 - Total Expense'!B77</f>
        <v>Total Direct and Allocated Costs (Lines 64 &amp; 65)</v>
      </c>
      <c r="C78" s="484"/>
      <c r="D78" s="459"/>
      <c r="E78" s="456">
        <f>E76+E77</f>
        <v>0</v>
      </c>
    </row>
    <row r="79" spans="1:5" ht="15" customHeight="1" x14ac:dyDescent="0.2">
      <c r="A79" s="164">
        <f>'Sch 1 - Total Expense'!A78</f>
        <v>67</v>
      </c>
      <c r="B79" s="460" t="s">
        <v>164</v>
      </c>
      <c r="C79" s="460"/>
      <c r="D79" s="461"/>
      <c r="E79" s="462">
        <f>'Sch 5 - A&amp;G'!I42</f>
        <v>0</v>
      </c>
    </row>
    <row r="80" spans="1:5" ht="19.5" customHeight="1" x14ac:dyDescent="0.2">
      <c r="A80" s="454">
        <f>'Sch 1 - Total Expense'!A79</f>
        <v>68</v>
      </c>
      <c r="B80" s="708" t="str">
        <f>+'Sch 1 - Total Expense'!B79:C79</f>
        <v>Total Expense (Line 66 &amp; 67)</v>
      </c>
      <c r="C80" s="708"/>
      <c r="D80" s="463"/>
      <c r="E80" s="464">
        <f>E78+E79</f>
        <v>0</v>
      </c>
    </row>
    <row r="81" spans="1:5" s="13" customFormat="1" ht="10.5" customHeight="1" x14ac:dyDescent="0.2">
      <c r="A81" s="23"/>
      <c r="B81" s="194"/>
      <c r="E81" s="21"/>
    </row>
    <row r="82" spans="1:5" ht="28.5" customHeight="1" x14ac:dyDescent="0.2">
      <c r="A82" s="24"/>
      <c r="B82" s="697"/>
      <c r="C82" s="697"/>
      <c r="D82" s="697"/>
      <c r="E82" s="697"/>
    </row>
    <row r="83" spans="1:5" ht="28.5" customHeight="1" x14ac:dyDescent="0.2">
      <c r="A83" s="24"/>
      <c r="B83" s="697"/>
      <c r="C83" s="697"/>
      <c r="D83" s="697"/>
      <c r="E83" s="697"/>
    </row>
    <row r="84" spans="1:5" ht="10.5" customHeight="1" x14ac:dyDescent="0.2">
      <c r="B84" s="11"/>
    </row>
    <row r="85" spans="1:5" ht="10.5" customHeight="1" x14ac:dyDescent="0.2">
      <c r="B85" s="11"/>
    </row>
  </sheetData>
  <sheetProtection algorithmName="SHA-512" hashValue="XIi7e7oKqqXIMCI7fpf5Q58dbaremyecVSABonwfsSzd0HveEimSpi1OomrkmJ/Vim+9UOfBDldbzRwFmfKAvg==" saltValue="R/gO/xLkZrlAD9nrcPHzXA==" spinCount="100000" sheet="1" objects="1" scenarios="1"/>
  <protectedRanges>
    <protectedRange sqref="E44:E74" name="Range5"/>
    <protectedRange sqref="E32:E39" name="Range4"/>
    <protectedRange sqref="E10:E19" name="Range1"/>
    <protectedRange sqref="E22:E29" name="Range3"/>
  </protectedRanges>
  <mergeCells count="78">
    <mergeCell ref="B9:C9"/>
    <mergeCell ref="B10:C10"/>
    <mergeCell ref="B11:C11"/>
    <mergeCell ref="B12:C12"/>
    <mergeCell ref="A1:E1"/>
    <mergeCell ref="A3:B3"/>
    <mergeCell ref="C3:E3"/>
    <mergeCell ref="A6:A8"/>
    <mergeCell ref="B6:C8"/>
    <mergeCell ref="D6:D8"/>
    <mergeCell ref="E7:E8"/>
    <mergeCell ref="C4:E4"/>
    <mergeCell ref="B36:C36"/>
    <mergeCell ref="B13:C13"/>
    <mergeCell ref="B25:C25"/>
    <mergeCell ref="B15:C15"/>
    <mergeCell ref="B16:C16"/>
    <mergeCell ref="B17:C17"/>
    <mergeCell ref="B18:C18"/>
    <mergeCell ref="B19:C19"/>
    <mergeCell ref="B20:C20"/>
    <mergeCell ref="B21:C21"/>
    <mergeCell ref="B14:C14"/>
    <mergeCell ref="B22:C22"/>
    <mergeCell ref="B23:C23"/>
    <mergeCell ref="B24:C24"/>
    <mergeCell ref="B31:C31"/>
    <mergeCell ref="B32:C32"/>
    <mergeCell ref="B33:C33"/>
    <mergeCell ref="B34:C34"/>
    <mergeCell ref="B35:C35"/>
    <mergeCell ref="B26:C26"/>
    <mergeCell ref="B27:C27"/>
    <mergeCell ref="B28:C28"/>
    <mergeCell ref="B29:C29"/>
    <mergeCell ref="B30:C30"/>
    <mergeCell ref="B38:C38"/>
    <mergeCell ref="B39:C39"/>
    <mergeCell ref="B40:C40"/>
    <mergeCell ref="B41:C41"/>
    <mergeCell ref="B37:C37"/>
    <mergeCell ref="B54:C54"/>
    <mergeCell ref="B56:C56"/>
    <mergeCell ref="B42:C42"/>
    <mergeCell ref="B43:C43"/>
    <mergeCell ref="B44:C44"/>
    <mergeCell ref="B45:C45"/>
    <mergeCell ref="B47:C47"/>
    <mergeCell ref="B52:C52"/>
    <mergeCell ref="B53:C53"/>
    <mergeCell ref="B61:C61"/>
    <mergeCell ref="B62:C62"/>
    <mergeCell ref="B63:C63"/>
    <mergeCell ref="B64:C64"/>
    <mergeCell ref="B65:C65"/>
    <mergeCell ref="B82:E82"/>
    <mergeCell ref="B83:E83"/>
    <mergeCell ref="B72:C72"/>
    <mergeCell ref="B73:C73"/>
    <mergeCell ref="B74:C74"/>
    <mergeCell ref="B75:C75"/>
    <mergeCell ref="B80:C80"/>
    <mergeCell ref="B57:C57"/>
    <mergeCell ref="B58:C58"/>
    <mergeCell ref="B71:C71"/>
    <mergeCell ref="B46:C46"/>
    <mergeCell ref="B59:C59"/>
    <mergeCell ref="B48:C48"/>
    <mergeCell ref="B49:C49"/>
    <mergeCell ref="B50:C50"/>
    <mergeCell ref="B51:C51"/>
    <mergeCell ref="B66:C66"/>
    <mergeCell ref="B67:C67"/>
    <mergeCell ref="B68:C68"/>
    <mergeCell ref="B69:C69"/>
    <mergeCell ref="B70:C70"/>
    <mergeCell ref="B55:C55"/>
    <mergeCell ref="B60:C60"/>
  </mergeCells>
  <printOptions horizontalCentered="1"/>
  <pageMargins left="0.33" right="0.33" top="0.5" bottom="0.5" header="0.25" footer="0.25"/>
  <pageSetup fitToHeight="2" orientation="portrait" r:id="rId1"/>
  <headerFooter alignWithMargins="0">
    <oddHeader>&amp;L&amp;9State of Alaska&amp;C&amp;KFF0000DRAFT&amp;R&amp;9Emergency Medical Transportation Services</oddHeader>
    <oddFooter>&amp;L&amp;9May 20, 2020&amp;C&amp;9Sch 3 - NON-MTS Expense&amp;R&amp;9Page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J76"/>
  <sheetViews>
    <sheetView showGridLines="0" view="pageLayout" zoomScale="85" zoomScaleNormal="100" zoomScaleSheetLayoutView="100" zoomScalePageLayoutView="85" workbookViewId="0">
      <selection activeCell="D66" activeCellId="18" sqref="A1:I10 F11:I21 A11:D21 E21 A22:I24 E25:I29 A25:C29 D29 A30:I37 A38:D47 F38:I47 E46:E47 A48:D58 E56:I58 F48:I55 A59:I61 A62:C66 E62:I66 D66"/>
    </sheetView>
  </sheetViews>
  <sheetFormatPr defaultColWidth="4.6640625" defaultRowHeight="10.5" customHeight="1" x14ac:dyDescent="0.2"/>
  <cols>
    <col min="1" max="1" width="7.77734375" style="10" customWidth="1"/>
    <col min="2" max="2" width="17.6640625" style="10" customWidth="1"/>
    <col min="3" max="3" width="22.109375" style="10" customWidth="1"/>
    <col min="4" max="4" width="8.44140625" style="10" customWidth="1"/>
    <col min="5" max="7" width="15" style="17" customWidth="1"/>
    <col min="8" max="8" width="14.77734375" style="17" customWidth="1"/>
    <col min="9" max="9" width="15.5546875" style="17" bestFit="1" customWidth="1"/>
    <col min="10" max="16384" width="4.6640625" style="10"/>
  </cols>
  <sheetData>
    <row r="1" spans="1:9" s="7" customFormat="1" ht="12" customHeight="1" x14ac:dyDescent="0.2">
      <c r="A1" s="671" t="s">
        <v>119</v>
      </c>
      <c r="B1" s="671"/>
      <c r="C1" s="671"/>
      <c r="D1" s="671"/>
      <c r="E1" s="671"/>
      <c r="F1" s="671"/>
      <c r="G1" s="671"/>
      <c r="H1" s="671"/>
      <c r="I1" s="671"/>
    </row>
    <row r="2" spans="1:9" ht="12" customHeight="1" x14ac:dyDescent="0.2">
      <c r="A2" s="8"/>
      <c r="B2" s="8"/>
      <c r="C2" s="12"/>
      <c r="D2" s="12"/>
      <c r="E2" s="45"/>
      <c r="F2" s="45"/>
      <c r="G2" s="45"/>
      <c r="H2" s="45"/>
      <c r="I2" s="15"/>
    </row>
    <row r="3" spans="1:9" ht="12" customHeight="1" x14ac:dyDescent="0.2">
      <c r="A3" s="691" t="s">
        <v>154</v>
      </c>
      <c r="B3" s="691"/>
      <c r="C3" s="701">
        <f>Certification!A5</f>
        <v>0</v>
      </c>
      <c r="D3" s="701"/>
      <c r="E3" s="701"/>
      <c r="F3" s="50"/>
      <c r="G3" s="50" t="s">
        <v>99</v>
      </c>
      <c r="H3" s="734">
        <f>Certification!C21</f>
        <v>0</v>
      </c>
      <c r="I3" s="734"/>
    </row>
    <row r="4" spans="1:9" ht="12" customHeight="1" x14ac:dyDescent="0.2">
      <c r="A4" s="691"/>
      <c r="B4" s="691"/>
      <c r="C4" s="733"/>
      <c r="D4" s="733"/>
      <c r="E4" s="733"/>
      <c r="F4" s="488"/>
      <c r="G4" s="488"/>
      <c r="H4" s="488"/>
      <c r="I4" s="29"/>
    </row>
    <row r="5" spans="1:9" ht="12" customHeight="1" thickBot="1" x14ac:dyDescent="0.25">
      <c r="C5" s="11"/>
      <c r="D5" s="11"/>
      <c r="E5" s="18"/>
      <c r="F5" s="19"/>
      <c r="G5" s="19"/>
      <c r="H5" s="19"/>
      <c r="I5" s="46"/>
    </row>
    <row r="6" spans="1:9" ht="10.5" customHeight="1" x14ac:dyDescent="0.2">
      <c r="A6" s="674" t="s">
        <v>87</v>
      </c>
      <c r="B6" s="677" t="s">
        <v>48</v>
      </c>
      <c r="C6" s="677"/>
      <c r="D6" s="115"/>
      <c r="E6" s="116">
        <v>1</v>
      </c>
      <c r="F6" s="116">
        <v>2</v>
      </c>
      <c r="G6" s="116">
        <v>3</v>
      </c>
      <c r="H6" s="116">
        <v>4</v>
      </c>
      <c r="I6" s="117">
        <v>5</v>
      </c>
    </row>
    <row r="7" spans="1:9" ht="25.5" x14ac:dyDescent="0.2">
      <c r="A7" s="675"/>
      <c r="B7" s="678"/>
      <c r="C7" s="678"/>
      <c r="D7" s="474" t="s">
        <v>89</v>
      </c>
      <c r="E7" s="482" t="s">
        <v>92</v>
      </c>
      <c r="F7" s="704" t="s">
        <v>240</v>
      </c>
      <c r="G7" s="704"/>
      <c r="H7" s="704"/>
      <c r="I7" s="118" t="s">
        <v>241</v>
      </c>
    </row>
    <row r="8" spans="1:9" ht="12.75" x14ac:dyDescent="0.2">
      <c r="A8" s="675"/>
      <c r="B8" s="678"/>
      <c r="C8" s="678"/>
      <c r="D8" s="474"/>
      <c r="E8" s="482"/>
      <c r="F8" s="482" t="s">
        <v>140</v>
      </c>
      <c r="G8" s="482" t="s">
        <v>139</v>
      </c>
      <c r="H8" s="482" t="s">
        <v>141</v>
      </c>
      <c r="I8" s="118"/>
    </row>
    <row r="9" spans="1:9" ht="23.25" customHeight="1" thickBot="1" x14ac:dyDescent="0.25">
      <c r="A9" s="702"/>
      <c r="B9" s="703"/>
      <c r="C9" s="703"/>
      <c r="D9" s="481"/>
      <c r="E9" s="214"/>
      <c r="F9" s="215">
        <f>E25</f>
        <v>0</v>
      </c>
      <c r="G9" s="215">
        <f>E26</f>
        <v>0</v>
      </c>
      <c r="H9" s="215">
        <f>E27</f>
        <v>0</v>
      </c>
      <c r="I9" s="216">
        <f>+E28</f>
        <v>0</v>
      </c>
    </row>
    <row r="10" spans="1:9" ht="18" customHeight="1" thickBot="1" x14ac:dyDescent="0.25">
      <c r="A10" s="240"/>
      <c r="B10" s="700" t="str">
        <f>+'Sch 1 - Total Expense'!B8:C8</f>
        <v>Capital Related</v>
      </c>
      <c r="C10" s="700"/>
      <c r="D10" s="241"/>
      <c r="E10" s="243"/>
      <c r="F10" s="243"/>
      <c r="G10" s="243"/>
      <c r="H10" s="243"/>
      <c r="I10" s="242"/>
    </row>
    <row r="11" spans="1:9" ht="15.75" customHeight="1" x14ac:dyDescent="0.2">
      <c r="A11" s="170">
        <f>+'Sch 1 - Total Expense'!A9</f>
        <v>1</v>
      </c>
      <c r="B11" s="684" t="str">
        <f>+'Sch 1 - Total Expense'!B9:C9</f>
        <v>Depreciation - Buildings and Improvements</v>
      </c>
      <c r="C11" s="684"/>
      <c r="D11" s="138" t="str">
        <f>IF('Sch 2 - MTS Expense '!D9="","",'Sch 2 - MTS Expense '!D9)</f>
        <v/>
      </c>
      <c r="E11" s="173"/>
      <c r="F11" s="199">
        <f>F$9*$E11</f>
        <v>0</v>
      </c>
      <c r="G11" s="199">
        <f t="shared" ref="G11:H11" si="0">G$9*$E11</f>
        <v>0</v>
      </c>
      <c r="H11" s="199">
        <f t="shared" si="0"/>
        <v>0</v>
      </c>
      <c r="I11" s="142">
        <f t="shared" ref="I11:I20" si="1">I$9*E11</f>
        <v>0</v>
      </c>
    </row>
    <row r="12" spans="1:9" ht="15.75" customHeight="1" x14ac:dyDescent="0.2">
      <c r="A12" s="165">
        <f>+'Sch 1 - Total Expense'!A10</f>
        <v>2</v>
      </c>
      <c r="B12" s="673" t="str">
        <f>+'Sch 1 - Total Expense'!B10:C10</f>
        <v>Depreciation - Leasehold Improvements</v>
      </c>
      <c r="C12" s="673"/>
      <c r="D12" s="120" t="str">
        <f>IF('Sch 2 - MTS Expense '!D10="","",'Sch 2 - MTS Expense '!D10)</f>
        <v/>
      </c>
      <c r="E12" s="152"/>
      <c r="F12" s="198">
        <f t="shared" ref="F12:H20" si="2">F$9*$E12</f>
        <v>0</v>
      </c>
      <c r="G12" s="198">
        <f t="shared" si="2"/>
        <v>0</v>
      </c>
      <c r="H12" s="198">
        <f t="shared" si="2"/>
        <v>0</v>
      </c>
      <c r="I12" s="127">
        <f t="shared" si="1"/>
        <v>0</v>
      </c>
    </row>
    <row r="13" spans="1:9" ht="15.75" customHeight="1" x14ac:dyDescent="0.2">
      <c r="A13" s="165">
        <f>+'Sch 1 - Total Expense'!A11</f>
        <v>3</v>
      </c>
      <c r="B13" s="673" t="str">
        <f>+'Sch 1 - Total Expense'!B11:C11</f>
        <v>Depreciation - Equipment</v>
      </c>
      <c r="C13" s="673"/>
      <c r="D13" s="120" t="str">
        <f>IF('Sch 2 - MTS Expense '!D11="","",'Sch 2 - MTS Expense '!D11)</f>
        <v/>
      </c>
      <c r="E13" s="152"/>
      <c r="F13" s="198">
        <f t="shared" si="2"/>
        <v>0</v>
      </c>
      <c r="G13" s="198">
        <f t="shared" si="2"/>
        <v>0</v>
      </c>
      <c r="H13" s="198">
        <f t="shared" si="2"/>
        <v>0</v>
      </c>
      <c r="I13" s="127">
        <f t="shared" si="1"/>
        <v>0</v>
      </c>
    </row>
    <row r="14" spans="1:9" ht="15.75" customHeight="1" x14ac:dyDescent="0.2">
      <c r="A14" s="165">
        <f>+'Sch 1 - Total Expense'!A12</f>
        <v>4</v>
      </c>
      <c r="B14" s="673" t="str">
        <f>+'Sch 1 - Total Expense'!B12:C12</f>
        <v>Depreciation and Amortization - Other</v>
      </c>
      <c r="C14" s="673"/>
      <c r="D14" s="120" t="str">
        <f>IF('Sch 2 - MTS Expense '!D12="","",'Sch 2 - MTS Expense '!D12)</f>
        <v/>
      </c>
      <c r="E14" s="152"/>
      <c r="F14" s="198">
        <f t="shared" si="2"/>
        <v>0</v>
      </c>
      <c r="G14" s="198">
        <f t="shared" si="2"/>
        <v>0</v>
      </c>
      <c r="H14" s="198">
        <f t="shared" si="2"/>
        <v>0</v>
      </c>
      <c r="I14" s="127">
        <f t="shared" si="1"/>
        <v>0</v>
      </c>
    </row>
    <row r="15" spans="1:9" ht="15.75" customHeight="1" x14ac:dyDescent="0.2">
      <c r="A15" s="165">
        <f>+'Sch 1 - Total Expense'!A13</f>
        <v>5</v>
      </c>
      <c r="B15" s="673" t="str">
        <f>+'Sch 1 - Total Expense'!B13:C13</f>
        <v>Leases and Rentals</v>
      </c>
      <c r="C15" s="673"/>
      <c r="D15" s="120" t="str">
        <f>IF('Sch 2 - MTS Expense '!D13="","",'Sch 2 - MTS Expense '!D13)</f>
        <v/>
      </c>
      <c r="E15" s="152"/>
      <c r="F15" s="198">
        <f t="shared" si="2"/>
        <v>0</v>
      </c>
      <c r="G15" s="198">
        <f t="shared" si="2"/>
        <v>0</v>
      </c>
      <c r="H15" s="198">
        <f t="shared" si="2"/>
        <v>0</v>
      </c>
      <c r="I15" s="127">
        <f t="shared" si="1"/>
        <v>0</v>
      </c>
    </row>
    <row r="16" spans="1:9" ht="15.75" customHeight="1" x14ac:dyDescent="0.2">
      <c r="A16" s="165">
        <f>+'Sch 1 - Total Expense'!A14</f>
        <v>6</v>
      </c>
      <c r="B16" s="673" t="str">
        <f>+'Sch 1 - Total Expense'!B14:C14</f>
        <v>Property Taxes</v>
      </c>
      <c r="C16" s="673"/>
      <c r="D16" s="120" t="str">
        <f>IF('Sch 2 - MTS Expense '!D14="","",'Sch 2 - MTS Expense '!D14)</f>
        <v/>
      </c>
      <c r="E16" s="152"/>
      <c r="F16" s="198">
        <f t="shared" si="2"/>
        <v>0</v>
      </c>
      <c r="G16" s="198">
        <f t="shared" si="2"/>
        <v>0</v>
      </c>
      <c r="H16" s="198">
        <f t="shared" si="2"/>
        <v>0</v>
      </c>
      <c r="I16" s="127">
        <f t="shared" si="1"/>
        <v>0</v>
      </c>
    </row>
    <row r="17" spans="1:9" ht="15.75" customHeight="1" x14ac:dyDescent="0.2">
      <c r="A17" s="165">
        <f>+'Sch 1 - Total Expense'!A15</f>
        <v>7</v>
      </c>
      <c r="B17" s="673" t="str">
        <f>+'Sch 1 - Total Expense'!B15:C15</f>
        <v>Property Insurance</v>
      </c>
      <c r="C17" s="673"/>
      <c r="D17" s="120" t="str">
        <f>IF('Sch 2 - MTS Expense '!D15="","",'Sch 2 - MTS Expense '!D15)</f>
        <v/>
      </c>
      <c r="E17" s="152"/>
      <c r="F17" s="198">
        <f t="shared" si="2"/>
        <v>0</v>
      </c>
      <c r="G17" s="198">
        <f>G$9*$E17</f>
        <v>0</v>
      </c>
      <c r="H17" s="198">
        <f t="shared" si="2"/>
        <v>0</v>
      </c>
      <c r="I17" s="127">
        <f t="shared" si="1"/>
        <v>0</v>
      </c>
    </row>
    <row r="18" spans="1:9" ht="15.75" customHeight="1" x14ac:dyDescent="0.2">
      <c r="A18" s="165">
        <f>+'Sch 1 - Total Expense'!A16</f>
        <v>8</v>
      </c>
      <c r="B18" s="673" t="str">
        <f>+'Sch 1 - Total Expense'!B16:C16</f>
        <v>Interest - Property, Plant, and Equipment</v>
      </c>
      <c r="C18" s="673"/>
      <c r="D18" s="120" t="str">
        <f>IF('Sch 2 - MTS Expense '!D16="","",'Sch 2 - MTS Expense '!D16)</f>
        <v/>
      </c>
      <c r="E18" s="152"/>
      <c r="F18" s="198">
        <f t="shared" si="2"/>
        <v>0</v>
      </c>
      <c r="G18" s="198">
        <f t="shared" si="2"/>
        <v>0</v>
      </c>
      <c r="H18" s="198">
        <f t="shared" si="2"/>
        <v>0</v>
      </c>
      <c r="I18" s="127">
        <f t="shared" si="1"/>
        <v>0</v>
      </c>
    </row>
    <row r="19" spans="1:9" ht="15.75" customHeight="1" x14ac:dyDescent="0.2">
      <c r="A19" s="165">
        <f>+'Sch 1 - Total Expense'!A17</f>
        <v>9</v>
      </c>
      <c r="B19" s="706" t="str">
        <f>'Sch 2 - MTS Expense '!B17:C17</f>
        <v>Other - (Specify)</v>
      </c>
      <c r="C19" s="706"/>
      <c r="D19" s="120" t="str">
        <f>IF('Sch 2 - MTS Expense '!D17="","",'Sch 2 - MTS Expense '!D17)</f>
        <v/>
      </c>
      <c r="E19" s="152"/>
      <c r="F19" s="198">
        <f t="shared" si="2"/>
        <v>0</v>
      </c>
      <c r="G19" s="198">
        <f t="shared" si="2"/>
        <v>0</v>
      </c>
      <c r="H19" s="198">
        <f t="shared" si="2"/>
        <v>0</v>
      </c>
      <c r="I19" s="127">
        <f t="shared" si="1"/>
        <v>0</v>
      </c>
    </row>
    <row r="20" spans="1:9" ht="15.75" customHeight="1" thickBot="1" x14ac:dyDescent="0.25">
      <c r="A20" s="168">
        <f>+'Sch 1 - Total Expense'!A18</f>
        <v>10</v>
      </c>
      <c r="B20" s="720" t="str">
        <f>'Sch 2 - MTS Expense '!B18:C18</f>
        <v>Other - (Specify)</v>
      </c>
      <c r="C20" s="720"/>
      <c r="D20" s="123" t="str">
        <f>IF('Sch 2 - MTS Expense '!D18="","",'Sch 2 - MTS Expense '!D18)</f>
        <v/>
      </c>
      <c r="E20" s="154"/>
      <c r="F20" s="200">
        <f t="shared" si="2"/>
        <v>0</v>
      </c>
      <c r="G20" s="200">
        <f t="shared" si="2"/>
        <v>0</v>
      </c>
      <c r="H20" s="200">
        <f t="shared" si="2"/>
        <v>0</v>
      </c>
      <c r="I20" s="133">
        <f t="shared" si="1"/>
        <v>0</v>
      </c>
    </row>
    <row r="21" spans="1:9" ht="15.75" customHeight="1" thickBot="1" x14ac:dyDescent="0.25">
      <c r="A21" s="169">
        <v>11</v>
      </c>
      <c r="B21" s="694" t="str">
        <f>+'Sch 1 - Total Expense'!B19:C19</f>
        <v>Total Capital Related (Lines 1 thru 10)</v>
      </c>
      <c r="C21" s="694"/>
      <c r="D21" s="147"/>
      <c r="E21" s="156">
        <f t="shared" ref="E21:I21" si="3">SUM(E11:E20)</f>
        <v>0</v>
      </c>
      <c r="F21" s="156">
        <f>SUM(F11:F20)</f>
        <v>0</v>
      </c>
      <c r="G21" s="156">
        <f>SUM(G11:G20)</f>
        <v>0</v>
      </c>
      <c r="H21" s="156">
        <f t="shared" si="3"/>
        <v>0</v>
      </c>
      <c r="I21" s="157">
        <f t="shared" si="3"/>
        <v>0</v>
      </c>
    </row>
    <row r="22" spans="1:9" ht="15" customHeight="1" thickBot="1" x14ac:dyDescent="0.25">
      <c r="A22" s="63"/>
      <c r="B22" s="64"/>
      <c r="C22" s="64"/>
      <c r="D22" s="65"/>
      <c r="E22" s="66"/>
      <c r="F22" s="66"/>
      <c r="G22" s="66"/>
      <c r="H22" s="66"/>
      <c r="I22" s="66"/>
    </row>
    <row r="23" spans="1:9" ht="18" customHeight="1" x14ac:dyDescent="0.25">
      <c r="A23" s="730" t="s">
        <v>106</v>
      </c>
      <c r="B23" s="731"/>
      <c r="C23" s="731"/>
      <c r="D23" s="731"/>
      <c r="E23" s="732"/>
      <c r="F23" s="66"/>
      <c r="G23" s="66"/>
      <c r="H23" s="66"/>
      <c r="I23" s="66"/>
    </row>
    <row r="24" spans="1:9" ht="16.5" customHeight="1" thickBot="1" x14ac:dyDescent="0.25">
      <c r="A24" s="721" t="s">
        <v>44</v>
      </c>
      <c r="B24" s="722"/>
      <c r="C24" s="722"/>
      <c r="D24" s="485" t="s">
        <v>104</v>
      </c>
      <c r="E24" s="226" t="s">
        <v>96</v>
      </c>
      <c r="F24" s="66"/>
      <c r="G24" s="66"/>
      <c r="H24" s="66"/>
      <c r="I24" s="66"/>
    </row>
    <row r="25" spans="1:9" ht="16.5" customHeight="1" x14ac:dyDescent="0.2">
      <c r="A25" s="723" t="s">
        <v>200</v>
      </c>
      <c r="B25" s="724"/>
      <c r="C25" s="724"/>
      <c r="D25" s="224"/>
      <c r="E25" s="225">
        <f>IF(D25=0,0,D25/$D$29)</f>
        <v>0</v>
      </c>
      <c r="F25" s="66"/>
      <c r="G25" s="66"/>
      <c r="H25" s="66"/>
      <c r="I25" s="66"/>
    </row>
    <row r="26" spans="1:9" ht="16.5" customHeight="1" x14ac:dyDescent="0.2">
      <c r="A26" s="717" t="s">
        <v>201</v>
      </c>
      <c r="B26" s="718"/>
      <c r="C26" s="719"/>
      <c r="D26" s="201"/>
      <c r="E26" s="205">
        <f>IF(D26=0,0,D26/$D$29)</f>
        <v>0</v>
      </c>
      <c r="F26" s="66"/>
      <c r="G26" s="66"/>
      <c r="H26" s="66"/>
      <c r="I26" s="66"/>
    </row>
    <row r="27" spans="1:9" ht="16.5" customHeight="1" x14ac:dyDescent="0.2">
      <c r="A27" s="717" t="s">
        <v>202</v>
      </c>
      <c r="B27" s="718"/>
      <c r="C27" s="719"/>
      <c r="D27" s="201"/>
      <c r="E27" s="205">
        <f>IF(D27=0,0,D27/$D$29)</f>
        <v>0</v>
      </c>
      <c r="F27" s="66"/>
      <c r="G27" s="66"/>
      <c r="H27" s="66"/>
      <c r="I27" s="66"/>
    </row>
    <row r="28" spans="1:9" ht="16.5" customHeight="1" thickBot="1" x14ac:dyDescent="0.25">
      <c r="A28" s="726" t="s">
        <v>112</v>
      </c>
      <c r="B28" s="727"/>
      <c r="C28" s="727"/>
      <c r="D28" s="206"/>
      <c r="E28" s="207">
        <f>IF(D28=0,0,D28/$D$29)</f>
        <v>0</v>
      </c>
      <c r="F28" s="66"/>
      <c r="G28" s="66"/>
      <c r="H28" s="66"/>
      <c r="I28" s="66"/>
    </row>
    <row r="29" spans="1:9" ht="16.5" customHeight="1" thickBot="1" x14ac:dyDescent="0.25">
      <c r="A29" s="735" t="s">
        <v>116</v>
      </c>
      <c r="B29" s="736"/>
      <c r="C29" s="736"/>
      <c r="D29" s="208">
        <f>SUM(D25:D28)</f>
        <v>0</v>
      </c>
      <c r="E29" s="209">
        <f>SUM(E25:E28)</f>
        <v>0</v>
      </c>
      <c r="F29" s="66"/>
      <c r="G29" s="66"/>
      <c r="H29" s="66"/>
      <c r="I29" s="66"/>
    </row>
    <row r="30" spans="1:9" ht="16.5" customHeight="1" x14ac:dyDescent="0.2">
      <c r="A30" s="725"/>
      <c r="B30" s="725"/>
      <c r="C30" s="725"/>
      <c r="D30" s="203"/>
      <c r="E30" s="204"/>
      <c r="F30" s="67"/>
      <c r="G30" s="67"/>
      <c r="H30" s="67"/>
      <c r="I30" s="55"/>
    </row>
    <row r="31" spans="1:9" ht="12" customHeight="1" x14ac:dyDescent="0.2">
      <c r="A31" s="486"/>
      <c r="B31" s="486"/>
      <c r="C31" s="486"/>
      <c r="D31" s="202"/>
      <c r="E31" s="486"/>
      <c r="F31" s="67"/>
      <c r="G31" s="67"/>
      <c r="H31" s="67"/>
      <c r="I31" s="55"/>
    </row>
    <row r="32" spans="1:9" ht="12" customHeight="1" thickBot="1" x14ac:dyDescent="0.25">
      <c r="A32" s="486"/>
      <c r="B32" s="486"/>
      <c r="C32" s="54"/>
      <c r="D32" s="54"/>
      <c r="E32" s="54"/>
      <c r="F32" s="67"/>
      <c r="G32" s="67"/>
      <c r="H32" s="67"/>
      <c r="I32" s="55"/>
    </row>
    <row r="33" spans="1:9" ht="10.5" customHeight="1" x14ac:dyDescent="0.2">
      <c r="A33" s="674" t="s">
        <v>87</v>
      </c>
      <c r="B33" s="677" t="s">
        <v>48</v>
      </c>
      <c r="C33" s="677"/>
      <c r="D33" s="115"/>
      <c r="E33" s="116">
        <v>1</v>
      </c>
      <c r="F33" s="213">
        <v>2</v>
      </c>
      <c r="G33" s="213">
        <v>3</v>
      </c>
      <c r="H33" s="213">
        <v>4</v>
      </c>
      <c r="I33" s="117">
        <v>6</v>
      </c>
    </row>
    <row r="34" spans="1:9" ht="40.15" customHeight="1" x14ac:dyDescent="0.2">
      <c r="A34" s="675"/>
      <c r="B34" s="678"/>
      <c r="C34" s="678"/>
      <c r="D34" s="678" t="s">
        <v>89</v>
      </c>
      <c r="E34" s="715" t="s">
        <v>92</v>
      </c>
      <c r="F34" s="704" t="s">
        <v>240</v>
      </c>
      <c r="G34" s="704"/>
      <c r="H34" s="704"/>
      <c r="I34" s="713" t="s">
        <v>241</v>
      </c>
    </row>
    <row r="35" spans="1:9" ht="22.5" customHeight="1" x14ac:dyDescent="0.2">
      <c r="A35" s="675"/>
      <c r="B35" s="678"/>
      <c r="C35" s="678"/>
      <c r="D35" s="678"/>
      <c r="E35" s="716"/>
      <c r="F35" s="482" t="s">
        <v>140</v>
      </c>
      <c r="G35" s="482" t="s">
        <v>139</v>
      </c>
      <c r="H35" s="482" t="s">
        <v>141</v>
      </c>
      <c r="I35" s="714"/>
    </row>
    <row r="36" spans="1:9" ht="24" customHeight="1" thickBot="1" x14ac:dyDescent="0.25">
      <c r="A36" s="702"/>
      <c r="B36" s="703"/>
      <c r="C36" s="703"/>
      <c r="D36" s="703"/>
      <c r="E36" s="215"/>
      <c r="F36" s="215">
        <f>E62</f>
        <v>0</v>
      </c>
      <c r="G36" s="215">
        <f>E63</f>
        <v>0</v>
      </c>
      <c r="H36" s="215">
        <f>E64</f>
        <v>0</v>
      </c>
      <c r="I36" s="216">
        <f>E65</f>
        <v>0</v>
      </c>
    </row>
    <row r="37" spans="1:9" ht="18" customHeight="1" thickBot="1" x14ac:dyDescent="0.25">
      <c r="A37" s="185"/>
      <c r="B37" s="700" t="str">
        <f>+'Sch 1 - Total Expense'!B20:C20</f>
        <v>Salaries</v>
      </c>
      <c r="C37" s="700"/>
      <c r="D37" s="186"/>
      <c r="E37" s="187"/>
      <c r="F37" s="187"/>
      <c r="G37" s="187"/>
      <c r="H37" s="187"/>
      <c r="I37" s="188"/>
    </row>
    <row r="38" spans="1:9" ht="16.5" customHeight="1" x14ac:dyDescent="0.2">
      <c r="A38" s="196">
        <f>+'Sch 1 - Total Expense'!A21</f>
        <v>12</v>
      </c>
      <c r="B38" s="684" t="str">
        <f>+'Sch 1 - Total Expense'!B21:C21</f>
        <v>Administrative Chief</v>
      </c>
      <c r="C38" s="684"/>
      <c r="D38" s="138" t="str">
        <f>IF('Sch 2 - MTS Expense '!D21="","",'Sch 2 - MTS Expense '!D21)</f>
        <v/>
      </c>
      <c r="E38" s="210"/>
      <c r="F38" s="199">
        <f>$E38*F$36</f>
        <v>0</v>
      </c>
      <c r="G38" s="199">
        <f t="shared" ref="G38:H38" si="4">$E38*G$36</f>
        <v>0</v>
      </c>
      <c r="H38" s="199">
        <f t="shared" si="4"/>
        <v>0</v>
      </c>
      <c r="I38" s="199">
        <f t="shared" ref="I38:I45" si="5">I$36*E38</f>
        <v>0</v>
      </c>
    </row>
    <row r="39" spans="1:9" ht="16.5" customHeight="1" x14ac:dyDescent="0.2">
      <c r="A39" s="164">
        <f>+'Sch 1 - Total Expense'!A22</f>
        <v>13</v>
      </c>
      <c r="B39" s="673" t="str">
        <f>+'Sch 1 - Total Expense'!B22:C22</f>
        <v>Chief</v>
      </c>
      <c r="C39" s="673"/>
      <c r="D39" s="120" t="str">
        <f>IF('Sch 2 - MTS Expense '!D22="","",'Sch 2 - MTS Expense '!D22)</f>
        <v/>
      </c>
      <c r="E39" s="149"/>
      <c r="F39" s="198">
        <f t="shared" ref="F39:H45" si="6">$E39*F$36</f>
        <v>0</v>
      </c>
      <c r="G39" s="198">
        <f t="shared" si="6"/>
        <v>0</v>
      </c>
      <c r="H39" s="198">
        <f t="shared" si="6"/>
        <v>0</v>
      </c>
      <c r="I39" s="198">
        <f t="shared" si="5"/>
        <v>0</v>
      </c>
    </row>
    <row r="40" spans="1:9" ht="16.5" customHeight="1" x14ac:dyDescent="0.2">
      <c r="A40" s="164">
        <f>+'Sch 1 - Total Expense'!A23</f>
        <v>14</v>
      </c>
      <c r="B40" s="673" t="str">
        <f>+'Sch 1 - Total Expense'!B23:C23</f>
        <v>Non-MTS Salaries</v>
      </c>
      <c r="C40" s="673"/>
      <c r="D40" s="120" t="str">
        <f>IF('Sch 2 - MTS Expense '!D23="","",'Sch 2 - MTS Expense '!D23)</f>
        <v/>
      </c>
      <c r="E40" s="149"/>
      <c r="F40" s="198">
        <f t="shared" si="6"/>
        <v>0</v>
      </c>
      <c r="G40" s="198">
        <f t="shared" si="6"/>
        <v>0</v>
      </c>
      <c r="H40" s="198">
        <f t="shared" si="6"/>
        <v>0</v>
      </c>
      <c r="I40" s="198">
        <f t="shared" si="5"/>
        <v>0</v>
      </c>
    </row>
    <row r="41" spans="1:9" ht="16.5" customHeight="1" x14ac:dyDescent="0.2">
      <c r="A41" s="164">
        <f>+'Sch 1 - Total Expense'!A24</f>
        <v>15</v>
      </c>
      <c r="B41" s="673" t="str">
        <f>+'Sch 1 - Total Expense'!B24:C24</f>
        <v>MTS Salaries</v>
      </c>
      <c r="C41" s="673"/>
      <c r="D41" s="120" t="str">
        <f>IF('Sch 2 - MTS Expense '!D24="","",'Sch 2 - MTS Expense '!D24)</f>
        <v/>
      </c>
      <c r="E41" s="149"/>
      <c r="F41" s="198">
        <f>$E41*F$36</f>
        <v>0</v>
      </c>
      <c r="G41" s="198">
        <f>$E41*G$36</f>
        <v>0</v>
      </c>
      <c r="H41" s="198">
        <f t="shared" si="6"/>
        <v>0</v>
      </c>
      <c r="I41" s="198">
        <f t="shared" si="5"/>
        <v>0</v>
      </c>
    </row>
    <row r="42" spans="1:9" ht="16.5" customHeight="1" x14ac:dyDescent="0.2">
      <c r="A42" s="164">
        <f>+'Sch 1 - Total Expense'!A25</f>
        <v>16</v>
      </c>
      <c r="B42" s="706" t="str">
        <f>'Sch 2 - MTS Expense '!B25:C25</f>
        <v>Other - (Specify)</v>
      </c>
      <c r="C42" s="706"/>
      <c r="D42" s="120" t="str">
        <f>IF('Sch 2 - MTS Expense '!D25="","",'Sch 2 - MTS Expense '!D25)</f>
        <v/>
      </c>
      <c r="E42" s="149"/>
      <c r="F42" s="198">
        <f t="shared" si="6"/>
        <v>0</v>
      </c>
      <c r="G42" s="198">
        <f>$E42*G$36</f>
        <v>0</v>
      </c>
      <c r="H42" s="198">
        <f t="shared" si="6"/>
        <v>0</v>
      </c>
      <c r="I42" s="198">
        <f t="shared" si="5"/>
        <v>0</v>
      </c>
    </row>
    <row r="43" spans="1:9" ht="16.5" customHeight="1" x14ac:dyDescent="0.2">
      <c r="A43" s="164">
        <f>+'Sch 1 - Total Expense'!A26</f>
        <v>17</v>
      </c>
      <c r="B43" s="706" t="str">
        <f>'Sch 2 - MTS Expense '!B26:C26</f>
        <v>Other - (Specify)</v>
      </c>
      <c r="C43" s="706"/>
      <c r="D43" s="120" t="str">
        <f>IF('Sch 2 - MTS Expense '!D26="","",'Sch 2 - MTS Expense '!D26)</f>
        <v/>
      </c>
      <c r="E43" s="149"/>
      <c r="F43" s="198">
        <f t="shared" si="6"/>
        <v>0</v>
      </c>
      <c r="G43" s="198">
        <f t="shared" si="6"/>
        <v>0</v>
      </c>
      <c r="H43" s="198">
        <f t="shared" si="6"/>
        <v>0</v>
      </c>
      <c r="I43" s="198">
        <f t="shared" si="5"/>
        <v>0</v>
      </c>
    </row>
    <row r="44" spans="1:9" ht="16.5" customHeight="1" x14ac:dyDescent="0.2">
      <c r="A44" s="164">
        <f>+'Sch 1 - Total Expense'!A27</f>
        <v>18</v>
      </c>
      <c r="B44" s="706" t="str">
        <f>'Sch 2 - MTS Expense '!B27:C27</f>
        <v>Other - (Specify)</v>
      </c>
      <c r="C44" s="706"/>
      <c r="D44" s="120" t="str">
        <f>IF('Sch 2 - MTS Expense '!D27="","",'Sch 2 - MTS Expense '!D27)</f>
        <v/>
      </c>
      <c r="E44" s="149"/>
      <c r="F44" s="198">
        <f t="shared" si="6"/>
        <v>0</v>
      </c>
      <c r="G44" s="198">
        <f t="shared" si="6"/>
        <v>0</v>
      </c>
      <c r="H44" s="198">
        <f t="shared" si="6"/>
        <v>0</v>
      </c>
      <c r="I44" s="198">
        <f t="shared" si="5"/>
        <v>0</v>
      </c>
    </row>
    <row r="45" spans="1:9" ht="16.5" customHeight="1" thickBot="1" x14ac:dyDescent="0.25">
      <c r="A45" s="195">
        <f>+'Sch 1 - Total Expense'!A28</f>
        <v>19</v>
      </c>
      <c r="B45" s="720" t="str">
        <f>'Sch 2 - MTS Expense '!B28:C28</f>
        <v>Other - (Specify)</v>
      </c>
      <c r="C45" s="720"/>
      <c r="D45" s="123" t="str">
        <f>IF('Sch 2 - MTS Expense '!D28="","",'Sch 2 - MTS Expense '!D28)</f>
        <v/>
      </c>
      <c r="E45" s="150"/>
      <c r="F45" s="200">
        <f t="shared" si="6"/>
        <v>0</v>
      </c>
      <c r="G45" s="200">
        <f t="shared" si="6"/>
        <v>0</v>
      </c>
      <c r="H45" s="200">
        <f t="shared" si="6"/>
        <v>0</v>
      </c>
      <c r="I45" s="200">
        <f t="shared" si="5"/>
        <v>0</v>
      </c>
    </row>
    <row r="46" spans="1:9" ht="16.5" customHeight="1" thickBot="1" x14ac:dyDescent="0.25">
      <c r="A46" s="169">
        <v>20</v>
      </c>
      <c r="B46" s="695" t="str">
        <f>+'Sch 1 - Total Expense'!B29:C29</f>
        <v>Subtotal Salaries (Lines 12 thru 19)</v>
      </c>
      <c r="C46" s="695"/>
      <c r="D46" s="147"/>
      <c r="E46" s="156">
        <f t="shared" ref="E46:I46" si="7">SUM(E38:E45)</f>
        <v>0</v>
      </c>
      <c r="F46" s="156">
        <f>SUM(F38:F45)</f>
        <v>0</v>
      </c>
      <c r="G46" s="156">
        <f>SUM(G38:G45)</f>
        <v>0</v>
      </c>
      <c r="H46" s="156">
        <f t="shared" si="7"/>
        <v>0</v>
      </c>
      <c r="I46" s="157">
        <f t="shared" si="7"/>
        <v>0</v>
      </c>
    </row>
    <row r="47" spans="1:9" ht="19.5" customHeight="1" thickBot="1" x14ac:dyDescent="0.25">
      <c r="A47" s="169"/>
      <c r="B47" s="686" t="str">
        <f>+'Sch 1 - Total Expense'!B30:C30</f>
        <v>Fringe Benefits</v>
      </c>
      <c r="C47" s="686"/>
      <c r="D47" s="147"/>
      <c r="E47" s="190"/>
      <c r="F47" s="190"/>
      <c r="G47" s="190"/>
      <c r="H47" s="190"/>
      <c r="I47" s="191"/>
    </row>
    <row r="48" spans="1:9" ht="16.5" customHeight="1" x14ac:dyDescent="0.2">
      <c r="A48" s="196">
        <f>+'Sch 1 - Total Expense'!A31</f>
        <v>21</v>
      </c>
      <c r="B48" s="684" t="str">
        <f>+'Sch 1 - Total Expense'!B31:C31</f>
        <v>Administrative Chief</v>
      </c>
      <c r="C48" s="684"/>
      <c r="D48" s="138" t="str">
        <f>IF('Sch 2 - MTS Expense '!D31="","",'Sch 2 - MTS Expense '!D31)</f>
        <v/>
      </c>
      <c r="E48" s="210"/>
      <c r="F48" s="199">
        <f>$E48*F$36</f>
        <v>0</v>
      </c>
      <c r="G48" s="199">
        <f t="shared" ref="G48:H55" si="8">$E48*G$36</f>
        <v>0</v>
      </c>
      <c r="H48" s="199">
        <f t="shared" si="8"/>
        <v>0</v>
      </c>
      <c r="I48" s="199">
        <f t="shared" ref="I48:I56" si="9">I$36*E48</f>
        <v>0</v>
      </c>
    </row>
    <row r="49" spans="1:9" ht="16.5" customHeight="1" x14ac:dyDescent="0.2">
      <c r="A49" s="164">
        <f>+'Sch 1 - Total Expense'!A32</f>
        <v>22</v>
      </c>
      <c r="B49" s="673" t="str">
        <f>+'Sch 1 - Total Expense'!B32:C32</f>
        <v>Chief</v>
      </c>
      <c r="C49" s="673"/>
      <c r="D49" s="120" t="str">
        <f>IF('Sch 2 - MTS Expense '!D32="","",'Sch 2 - MTS Expense '!D32)</f>
        <v/>
      </c>
      <c r="E49" s="149"/>
      <c r="F49" s="198">
        <f>$E49*F$36</f>
        <v>0</v>
      </c>
      <c r="G49" s="198">
        <f t="shared" si="8"/>
        <v>0</v>
      </c>
      <c r="H49" s="198">
        <f t="shared" si="8"/>
        <v>0</v>
      </c>
      <c r="I49" s="198">
        <f t="shared" si="9"/>
        <v>0</v>
      </c>
    </row>
    <row r="50" spans="1:9" ht="16.5" customHeight="1" x14ac:dyDescent="0.2">
      <c r="A50" s="164">
        <f>+'Sch 1 - Total Expense'!A33</f>
        <v>23</v>
      </c>
      <c r="B50" s="673" t="str">
        <f>+'Sch 1 - Total Expense'!B33:C33</f>
        <v>Non-MTS Salaries</v>
      </c>
      <c r="C50" s="673"/>
      <c r="D50" s="120" t="str">
        <f>IF('Sch 2 - MTS Expense '!D33="","",'Sch 2 - MTS Expense '!D33)</f>
        <v/>
      </c>
      <c r="E50" s="149"/>
      <c r="F50" s="198">
        <f t="shared" ref="F50:F55" si="10">$E50*F$36</f>
        <v>0</v>
      </c>
      <c r="G50" s="198">
        <f>$E50*G$36</f>
        <v>0</v>
      </c>
      <c r="H50" s="198">
        <f t="shared" si="8"/>
        <v>0</v>
      </c>
      <c r="I50" s="198">
        <f t="shared" si="9"/>
        <v>0</v>
      </c>
    </row>
    <row r="51" spans="1:9" ht="16.5" customHeight="1" x14ac:dyDescent="0.2">
      <c r="A51" s="164">
        <f>+'Sch 1 - Total Expense'!A34</f>
        <v>24</v>
      </c>
      <c r="B51" s="673" t="str">
        <f>+'Sch 1 - Total Expense'!B34:C34</f>
        <v>MTS Salaries</v>
      </c>
      <c r="C51" s="673"/>
      <c r="D51" s="120" t="str">
        <f>IF('Sch 2 - MTS Expense '!D34="","",'Sch 2 - MTS Expense '!D34)</f>
        <v/>
      </c>
      <c r="E51" s="149"/>
      <c r="F51" s="198">
        <f t="shared" si="10"/>
        <v>0</v>
      </c>
      <c r="G51" s="198">
        <f t="shared" si="8"/>
        <v>0</v>
      </c>
      <c r="H51" s="198">
        <f t="shared" si="8"/>
        <v>0</v>
      </c>
      <c r="I51" s="198">
        <f t="shared" si="9"/>
        <v>0</v>
      </c>
    </row>
    <row r="52" spans="1:9" ht="16.5" customHeight="1" x14ac:dyDescent="0.2">
      <c r="A52" s="164">
        <f>+'Sch 1 - Total Expense'!A35</f>
        <v>25</v>
      </c>
      <c r="B52" s="706" t="str">
        <f>'Sch 2 - MTS Expense '!B35:C35</f>
        <v>Other - (Specify)</v>
      </c>
      <c r="C52" s="706"/>
      <c r="D52" s="120" t="str">
        <f>IF('Sch 2 - MTS Expense '!D35="","",'Sch 2 - MTS Expense '!D35)</f>
        <v/>
      </c>
      <c r="E52" s="149"/>
      <c r="F52" s="198">
        <f t="shared" si="10"/>
        <v>0</v>
      </c>
      <c r="G52" s="198">
        <f t="shared" si="8"/>
        <v>0</v>
      </c>
      <c r="H52" s="198">
        <f t="shared" si="8"/>
        <v>0</v>
      </c>
      <c r="I52" s="198">
        <f t="shared" si="9"/>
        <v>0</v>
      </c>
    </row>
    <row r="53" spans="1:9" ht="16.5" customHeight="1" x14ac:dyDescent="0.2">
      <c r="A53" s="164">
        <f>+'Sch 1 - Total Expense'!A36</f>
        <v>26</v>
      </c>
      <c r="B53" s="706" t="str">
        <f>'Sch 2 - MTS Expense '!B36:C36</f>
        <v>Other - (Specify)</v>
      </c>
      <c r="C53" s="706"/>
      <c r="D53" s="120" t="str">
        <f>IF('Sch 2 - MTS Expense '!D36="","",'Sch 2 - MTS Expense '!D36)</f>
        <v/>
      </c>
      <c r="E53" s="149"/>
      <c r="F53" s="198">
        <f t="shared" si="10"/>
        <v>0</v>
      </c>
      <c r="G53" s="198">
        <f t="shared" si="8"/>
        <v>0</v>
      </c>
      <c r="H53" s="198">
        <f t="shared" si="8"/>
        <v>0</v>
      </c>
      <c r="I53" s="198">
        <f t="shared" si="9"/>
        <v>0</v>
      </c>
    </row>
    <row r="54" spans="1:9" ht="16.5" customHeight="1" x14ac:dyDescent="0.2">
      <c r="A54" s="164">
        <f>+'Sch 1 - Total Expense'!A37</f>
        <v>27</v>
      </c>
      <c r="B54" s="706" t="str">
        <f>'Sch 2 - MTS Expense '!B37:C37</f>
        <v>Other - (Specify)</v>
      </c>
      <c r="C54" s="706"/>
      <c r="D54" s="120" t="str">
        <f>IF('Sch 2 - MTS Expense '!D37="","",'Sch 2 - MTS Expense '!D37)</f>
        <v/>
      </c>
      <c r="E54" s="149"/>
      <c r="F54" s="198">
        <f t="shared" si="10"/>
        <v>0</v>
      </c>
      <c r="G54" s="198">
        <f t="shared" si="8"/>
        <v>0</v>
      </c>
      <c r="H54" s="198">
        <f t="shared" si="8"/>
        <v>0</v>
      </c>
      <c r="I54" s="198">
        <f t="shared" si="9"/>
        <v>0</v>
      </c>
    </row>
    <row r="55" spans="1:9" ht="16.5" customHeight="1" thickBot="1" x14ac:dyDescent="0.25">
      <c r="A55" s="195">
        <f>+'Sch 1 - Total Expense'!A38</f>
        <v>28</v>
      </c>
      <c r="B55" s="720" t="str">
        <f>'Sch 2 - MTS Expense '!B38:C38</f>
        <v>Other - (Specify)</v>
      </c>
      <c r="C55" s="720"/>
      <c r="D55" s="123" t="str">
        <f>IF('Sch 2 - MTS Expense '!D38="","",'Sch 2 - MTS Expense '!D38)</f>
        <v/>
      </c>
      <c r="E55" s="150"/>
      <c r="F55" s="200">
        <f t="shared" si="10"/>
        <v>0</v>
      </c>
      <c r="G55" s="200">
        <f t="shared" si="8"/>
        <v>0</v>
      </c>
      <c r="H55" s="200">
        <f t="shared" si="8"/>
        <v>0</v>
      </c>
      <c r="I55" s="200">
        <f t="shared" si="9"/>
        <v>0</v>
      </c>
    </row>
    <row r="56" spans="1:9" ht="16.5" customHeight="1" thickBot="1" x14ac:dyDescent="0.25">
      <c r="A56" s="169">
        <f>'Sch 1 - Total Expense'!A39</f>
        <v>29</v>
      </c>
      <c r="B56" s="694" t="str">
        <f>+'Sch 1 - Total Expense'!B39:C39</f>
        <v>Subtotal Fringe Benefits (Lines 21 thru 28)</v>
      </c>
      <c r="C56" s="694"/>
      <c r="D56" s="147"/>
      <c r="E56" s="156">
        <f>SUM(E48:E55)</f>
        <v>0</v>
      </c>
      <c r="F56" s="156">
        <f>SUM(F48:F55)</f>
        <v>0</v>
      </c>
      <c r="G56" s="156">
        <f>SUM(G48:G55)</f>
        <v>0</v>
      </c>
      <c r="H56" s="156">
        <f t="shared" ref="H56" si="11">SUM(H48:H55)</f>
        <v>0</v>
      </c>
      <c r="I56" s="157">
        <f t="shared" si="9"/>
        <v>0</v>
      </c>
    </row>
    <row r="57" spans="1:9" ht="16.5" customHeight="1" thickBot="1" x14ac:dyDescent="0.25">
      <c r="A57" s="169">
        <f>'Sch 1 - Total Expense'!A40</f>
        <v>30</v>
      </c>
      <c r="B57" s="694" t="str">
        <f>+'Sch 1 - Total Expense'!B40:C40</f>
        <v>Total Salaries &amp; Fringe Benefits (Lines 20 &amp; 29)</v>
      </c>
      <c r="C57" s="694"/>
      <c r="D57" s="147"/>
      <c r="E57" s="156">
        <f>+E46+E56</f>
        <v>0</v>
      </c>
      <c r="F57" s="156">
        <f>+F46+F56</f>
        <v>0</v>
      </c>
      <c r="G57" s="156">
        <f>+G46+G56</f>
        <v>0</v>
      </c>
      <c r="H57" s="156">
        <f>+H46+H56</f>
        <v>0</v>
      </c>
      <c r="I57" s="157">
        <f>+I46+I56</f>
        <v>0</v>
      </c>
    </row>
    <row r="58" spans="1:9" ht="16.5" customHeight="1" thickBot="1" x14ac:dyDescent="0.25">
      <c r="A58" s="169">
        <f>'Sch 1 - Total Expense'!A41</f>
        <v>31</v>
      </c>
      <c r="B58" s="479" t="str">
        <f>'Sch 1 - Total Expense'!B41</f>
        <v>Total Capital Related, Salaries, and Fringe Benefits (Lines 11 &amp; 30)</v>
      </c>
      <c r="C58" s="479"/>
      <c r="D58" s="171"/>
      <c r="E58" s="161">
        <f>E57+E21</f>
        <v>0</v>
      </c>
      <c r="F58" s="161">
        <f>F57+F21</f>
        <v>0</v>
      </c>
      <c r="G58" s="161">
        <f t="shared" ref="G58:H58" si="12">G57+G21</f>
        <v>0</v>
      </c>
      <c r="H58" s="161">
        <f t="shared" si="12"/>
        <v>0</v>
      </c>
      <c r="I58" s="162">
        <f>I57+I21</f>
        <v>0</v>
      </c>
    </row>
    <row r="59" spans="1:9" ht="20.100000000000001" customHeight="1" thickBot="1" x14ac:dyDescent="0.25">
      <c r="A59" s="63"/>
      <c r="B59" s="68"/>
      <c r="C59" s="68"/>
      <c r="D59" s="69"/>
      <c r="E59" s="70"/>
      <c r="F59" s="70"/>
      <c r="G59" s="70"/>
      <c r="H59" s="70"/>
      <c r="I59" s="70"/>
    </row>
    <row r="60" spans="1:9" ht="21" customHeight="1" x14ac:dyDescent="0.25">
      <c r="A60" s="730" t="s">
        <v>107</v>
      </c>
      <c r="B60" s="731"/>
      <c r="C60" s="731"/>
      <c r="D60" s="731"/>
      <c r="E60" s="732"/>
      <c r="F60" s="70"/>
      <c r="G60" s="70"/>
      <c r="H60" s="70"/>
      <c r="I60" s="70"/>
    </row>
    <row r="61" spans="1:9" ht="18" customHeight="1" thickBot="1" x14ac:dyDescent="0.25">
      <c r="A61" s="721" t="s">
        <v>44</v>
      </c>
      <c r="B61" s="722"/>
      <c r="C61" s="722"/>
      <c r="D61" s="485" t="s">
        <v>95</v>
      </c>
      <c r="E61" s="226" t="s">
        <v>96</v>
      </c>
      <c r="F61" s="70"/>
      <c r="G61" s="70"/>
      <c r="H61" s="70"/>
      <c r="I61" s="70"/>
    </row>
    <row r="62" spans="1:9" ht="18" customHeight="1" x14ac:dyDescent="0.2">
      <c r="A62" s="723" t="s">
        <v>203</v>
      </c>
      <c r="B62" s="724"/>
      <c r="C62" s="724"/>
      <c r="D62" s="224"/>
      <c r="E62" s="225">
        <f>IF(D62=0,0,+D62/$D$66)</f>
        <v>0</v>
      </c>
      <c r="F62" s="70"/>
      <c r="G62" s="70"/>
      <c r="H62" s="70"/>
      <c r="I62" s="70"/>
    </row>
    <row r="63" spans="1:9" ht="18" customHeight="1" x14ac:dyDescent="0.2">
      <c r="A63" s="737" t="s">
        <v>204</v>
      </c>
      <c r="B63" s="738"/>
      <c r="C63" s="738"/>
      <c r="D63" s="201"/>
      <c r="E63" s="205">
        <f>IF(D63=0,0,+D63/$D$66)</f>
        <v>0</v>
      </c>
      <c r="F63" s="70"/>
      <c r="G63" s="70"/>
      <c r="H63" s="70"/>
      <c r="I63" s="70"/>
    </row>
    <row r="64" spans="1:9" ht="18" customHeight="1" x14ac:dyDescent="0.2">
      <c r="A64" s="737" t="s">
        <v>205</v>
      </c>
      <c r="B64" s="738"/>
      <c r="C64" s="738"/>
      <c r="D64" s="201"/>
      <c r="E64" s="205">
        <f>IF(D64=0,0,+D64/$D$66)</f>
        <v>0</v>
      </c>
      <c r="F64" s="70"/>
      <c r="G64" s="70"/>
      <c r="H64" s="70"/>
      <c r="I64" s="70"/>
    </row>
    <row r="65" spans="1:10" ht="18" customHeight="1" thickBot="1" x14ac:dyDescent="0.25">
      <c r="A65" s="726" t="s">
        <v>206</v>
      </c>
      <c r="B65" s="727"/>
      <c r="C65" s="727"/>
      <c r="D65" s="206"/>
      <c r="E65" s="207">
        <f>IF(D65=0,0,+D65/$D$66)</f>
        <v>0</v>
      </c>
      <c r="F65" s="70"/>
      <c r="G65" s="70"/>
      <c r="H65" s="70"/>
      <c r="I65" s="70"/>
    </row>
    <row r="66" spans="1:10" ht="18" customHeight="1" thickBot="1" x14ac:dyDescent="0.3">
      <c r="A66" s="728" t="s">
        <v>45</v>
      </c>
      <c r="B66" s="729"/>
      <c r="C66" s="729"/>
      <c r="D66" s="222">
        <f>SUM(D62:D65)</f>
        <v>0</v>
      </c>
      <c r="E66" s="223">
        <f>SUM(E62:E65)</f>
        <v>0</v>
      </c>
      <c r="F66" s="70"/>
      <c r="G66" s="70"/>
      <c r="H66" s="70"/>
      <c r="I66" s="70"/>
    </row>
    <row r="67" spans="1:10" ht="18" customHeight="1" x14ac:dyDescent="0.2">
      <c r="A67" s="725"/>
      <c r="B67" s="725"/>
      <c r="C67" s="725"/>
      <c r="D67" s="203"/>
      <c r="E67" s="204"/>
      <c r="F67" s="70"/>
      <c r="G67" s="70"/>
      <c r="H67" s="70"/>
      <c r="I67" s="70"/>
    </row>
    <row r="68" spans="1:10" ht="15.75" customHeight="1" x14ac:dyDescent="0.2">
      <c r="A68" s="36"/>
      <c r="B68" s="37"/>
      <c r="C68" s="37"/>
      <c r="D68" s="38"/>
      <c r="E68" s="39"/>
      <c r="F68" s="39"/>
      <c r="G68" s="39"/>
      <c r="H68" s="39"/>
      <c r="I68" s="39"/>
    </row>
    <row r="69" spans="1:10" ht="22.5" customHeight="1" x14ac:dyDescent="0.2">
      <c r="A69" s="24"/>
      <c r="B69" s="697"/>
      <c r="C69" s="697"/>
      <c r="D69" s="697"/>
      <c r="E69" s="697"/>
      <c r="F69" s="101"/>
      <c r="G69" s="101"/>
      <c r="H69" s="40"/>
      <c r="I69" s="22"/>
    </row>
    <row r="70" spans="1:10" ht="22.5" customHeight="1" x14ac:dyDescent="0.2">
      <c r="A70" s="24"/>
      <c r="B70" s="697"/>
      <c r="C70" s="697"/>
      <c r="D70" s="697"/>
      <c r="E70" s="697"/>
      <c r="F70" s="101"/>
      <c r="G70" s="101"/>
      <c r="H70" s="40"/>
    </row>
    <row r="71" spans="1:10" ht="12" customHeight="1" x14ac:dyDescent="0.2">
      <c r="E71" s="10"/>
      <c r="F71" s="25"/>
      <c r="G71" s="25"/>
      <c r="H71" s="25"/>
      <c r="I71" s="25"/>
      <c r="J71" s="25"/>
    </row>
    <row r="72" spans="1:10" ht="12" customHeight="1" x14ac:dyDescent="0.2">
      <c r="E72" s="10"/>
      <c r="F72" s="25"/>
      <c r="G72" s="25"/>
      <c r="H72" s="25"/>
      <c r="I72" s="26"/>
      <c r="J72" s="26"/>
    </row>
    <row r="73" spans="1:10" ht="12" customHeight="1" x14ac:dyDescent="0.2">
      <c r="E73" s="10"/>
      <c r="F73" s="28"/>
      <c r="G73" s="28"/>
      <c r="H73" s="28"/>
      <c r="I73" s="10"/>
    </row>
    <row r="74" spans="1:10" ht="12" customHeight="1" x14ac:dyDescent="0.2">
      <c r="E74" s="10"/>
      <c r="F74" s="28"/>
      <c r="G74" s="28"/>
      <c r="H74" s="28"/>
      <c r="I74" s="10"/>
    </row>
    <row r="75" spans="1:10" ht="12" customHeight="1" x14ac:dyDescent="0.2">
      <c r="E75" s="10"/>
      <c r="F75" s="28"/>
      <c r="G75" s="28"/>
      <c r="H75" s="28"/>
      <c r="I75" s="10"/>
    </row>
    <row r="76" spans="1:10" ht="10.5" customHeight="1" x14ac:dyDescent="0.2">
      <c r="E76" s="10"/>
      <c r="F76" s="28"/>
      <c r="G76" s="28"/>
      <c r="H76" s="28"/>
      <c r="I76" s="10"/>
    </row>
  </sheetData>
  <sheetProtection algorithmName="SHA-512" hashValue="07gvM9FkI9HIhVU8qKfQ1EFS1pcjf/d8Np+9A4r7ihDzYUE0TRWmI8rx6EjDoH9bU9wuWSPVVjg7vuTQXZb3EA==" saltValue="Ms+SRFnbH//xW8fgA3lGrQ==" spinCount="100000" sheet="1" objects="1" scenarios="1"/>
  <protectedRanges>
    <protectedRange sqref="E11:E20" name="Range1"/>
    <protectedRange sqref="D25:D28" name="Range2"/>
    <protectedRange sqref="E38:E45" name="Range3"/>
    <protectedRange sqref="E48:E55" name="Range4"/>
    <protectedRange sqref="D62:D65" name="Range5"/>
  </protectedRanges>
  <mergeCells count="66">
    <mergeCell ref="A63:C63"/>
    <mergeCell ref="A64:C64"/>
    <mergeCell ref="B10:C10"/>
    <mergeCell ref="B11:C11"/>
    <mergeCell ref="B12:C12"/>
    <mergeCell ref="B16:C16"/>
    <mergeCell ref="B52:C52"/>
    <mergeCell ref="B46:C46"/>
    <mergeCell ref="B14:C14"/>
    <mergeCell ref="B17:C17"/>
    <mergeCell ref="B18:C18"/>
    <mergeCell ref="B42:C42"/>
    <mergeCell ref="B13:C13"/>
    <mergeCell ref="B19:C19"/>
    <mergeCell ref="B15:C15"/>
    <mergeCell ref="B20:C20"/>
    <mergeCell ref="B21:C21"/>
    <mergeCell ref="B37:C37"/>
    <mergeCell ref="B38:C38"/>
    <mergeCell ref="B39:C39"/>
    <mergeCell ref="A23:E23"/>
    <mergeCell ref="A33:A36"/>
    <mergeCell ref="B33:C36"/>
    <mergeCell ref="D34:D36"/>
    <mergeCell ref="A24:C24"/>
    <mergeCell ref="A25:C25"/>
    <mergeCell ref="A28:C28"/>
    <mergeCell ref="A29:C29"/>
    <mergeCell ref="A30:C30"/>
    <mergeCell ref="A1:I1"/>
    <mergeCell ref="A3:B3"/>
    <mergeCell ref="C3:E3"/>
    <mergeCell ref="A6:A9"/>
    <mergeCell ref="B6:C9"/>
    <mergeCell ref="A4:B4"/>
    <mergeCell ref="F7:H7"/>
    <mergeCell ref="C4:E4"/>
    <mergeCell ref="H3:I3"/>
    <mergeCell ref="B70:E70"/>
    <mergeCell ref="B43:C43"/>
    <mergeCell ref="A61:C61"/>
    <mergeCell ref="A62:C62"/>
    <mergeCell ref="B54:C54"/>
    <mergeCell ref="B56:C56"/>
    <mergeCell ref="B53:C53"/>
    <mergeCell ref="B55:C55"/>
    <mergeCell ref="B47:C47"/>
    <mergeCell ref="A67:C67"/>
    <mergeCell ref="B44:C44"/>
    <mergeCell ref="A65:C65"/>
    <mergeCell ref="A66:C66"/>
    <mergeCell ref="A60:E60"/>
    <mergeCell ref="B69:E69"/>
    <mergeCell ref="B49:C49"/>
    <mergeCell ref="I34:I35"/>
    <mergeCell ref="E34:E35"/>
    <mergeCell ref="A26:C26"/>
    <mergeCell ref="A27:C27"/>
    <mergeCell ref="B57:C57"/>
    <mergeCell ref="B51:C51"/>
    <mergeCell ref="B40:C40"/>
    <mergeCell ref="B48:C48"/>
    <mergeCell ref="B45:C45"/>
    <mergeCell ref="B41:C41"/>
    <mergeCell ref="B50:C50"/>
    <mergeCell ref="F34:H34"/>
  </mergeCells>
  <printOptions horizontalCentered="1"/>
  <pageMargins left="0.33" right="0.33" top="0.5" bottom="0.5" header="0.25" footer="0.25"/>
  <pageSetup scale="61" orientation="portrait" horizontalDpi="300" verticalDpi="300" r:id="rId1"/>
  <headerFooter alignWithMargins="0">
    <oddHeader>&amp;L&amp;9State of Alaska&amp;C&amp;KFF0000DRAFT&amp;R&amp;9Emergency Medical Transportation Services</oddHeader>
    <oddFooter>&amp;L&amp;9May 20, 2020&amp;C&amp;9Sch 4- Capital Related and Salaries and Benefits&amp;R&amp;9Page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9"/>
  <sheetViews>
    <sheetView showGridLines="0" view="pageLayout" zoomScale="80" zoomScaleNormal="100" zoomScaleSheetLayoutView="100" zoomScalePageLayoutView="80" workbookViewId="0">
      <selection activeCell="F40" sqref="F40"/>
    </sheetView>
  </sheetViews>
  <sheetFormatPr defaultColWidth="4.6640625" defaultRowHeight="10.5" customHeight="1" x14ac:dyDescent="0.2"/>
  <cols>
    <col min="1" max="1" width="6.6640625" style="10" bestFit="1" customWidth="1"/>
    <col min="2" max="2" width="15.21875" style="10" customWidth="1"/>
    <col min="3" max="3" width="16.88671875" style="10" customWidth="1"/>
    <col min="4" max="4" width="9" style="10" customWidth="1"/>
    <col min="5" max="5" width="16.6640625" style="17" customWidth="1"/>
    <col min="6" max="9" width="15" style="17" customWidth="1"/>
    <col min="10" max="10" width="2.109375" style="17" customWidth="1"/>
    <col min="11" max="12" width="14.77734375" style="17" customWidth="1"/>
    <col min="13" max="16384" width="4.6640625" style="10"/>
  </cols>
  <sheetData>
    <row r="1" spans="1:12" s="7" customFormat="1" ht="18" customHeight="1" x14ac:dyDescent="0.2">
      <c r="A1" s="671" t="s">
        <v>151</v>
      </c>
      <c r="B1" s="671"/>
      <c r="C1" s="671"/>
      <c r="D1" s="671"/>
      <c r="E1" s="671"/>
      <c r="F1" s="671"/>
      <c r="G1" s="671"/>
      <c r="H1" s="671"/>
      <c r="I1" s="671"/>
      <c r="J1" s="351"/>
      <c r="K1" s="351"/>
      <c r="L1" s="351"/>
    </row>
    <row r="2" spans="1:12" ht="16.5" customHeight="1" x14ac:dyDescent="0.2">
      <c r="A2" s="8"/>
      <c r="B2" s="8"/>
      <c r="C2" s="9"/>
      <c r="D2" s="9"/>
      <c r="E2" s="16"/>
      <c r="F2" s="16"/>
      <c r="G2" s="16"/>
      <c r="H2" s="16"/>
      <c r="I2" s="16"/>
      <c r="J2" s="16"/>
      <c r="K2" s="16"/>
      <c r="L2" s="15"/>
    </row>
    <row r="3" spans="1:12" ht="16.5" customHeight="1" x14ac:dyDescent="0.2">
      <c r="A3" s="691" t="s">
        <v>155</v>
      </c>
      <c r="B3" s="691"/>
      <c r="C3" s="701">
        <f>Certification!A5</f>
        <v>0</v>
      </c>
      <c r="D3" s="701"/>
      <c r="E3" s="701"/>
      <c r="F3" s="51"/>
      <c r="H3" s="50" t="s">
        <v>99</v>
      </c>
      <c r="I3" s="103">
        <f>Certification!C21</f>
        <v>0</v>
      </c>
      <c r="J3" s="50"/>
    </row>
    <row r="4" spans="1:12" ht="16.5" customHeight="1" x14ac:dyDescent="0.2">
      <c r="A4" s="691"/>
      <c r="B4" s="691"/>
      <c r="C4" s="733"/>
      <c r="D4" s="733"/>
      <c r="E4" s="733"/>
      <c r="F4" s="51"/>
      <c r="G4" s="753"/>
      <c r="H4" s="753"/>
      <c r="I4" s="488"/>
      <c r="J4" s="62"/>
      <c r="K4" s="52"/>
      <c r="L4" s="52"/>
    </row>
    <row r="5" spans="1:12" ht="16.5" customHeight="1" thickBot="1" x14ac:dyDescent="0.25">
      <c r="A5" s="476"/>
      <c r="B5" s="476"/>
      <c r="C5" s="58"/>
      <c r="D5" s="58"/>
      <c r="E5" s="59"/>
      <c r="F5" s="59"/>
      <c r="G5" s="59"/>
      <c r="H5" s="60"/>
      <c r="I5" s="60"/>
      <c r="J5" s="60"/>
      <c r="K5" s="60"/>
      <c r="L5" s="71"/>
    </row>
    <row r="6" spans="1:12" ht="10.5" customHeight="1" x14ac:dyDescent="0.2">
      <c r="A6" s="674" t="s">
        <v>87</v>
      </c>
      <c r="B6" s="677" t="s">
        <v>48</v>
      </c>
      <c r="C6" s="677"/>
      <c r="D6" s="115"/>
      <c r="E6" s="116">
        <v>1</v>
      </c>
      <c r="F6" s="116">
        <v>2</v>
      </c>
      <c r="G6" s="116">
        <v>3</v>
      </c>
      <c r="H6" s="116">
        <v>4</v>
      </c>
      <c r="I6" s="117">
        <v>5</v>
      </c>
    </row>
    <row r="7" spans="1:12" ht="25.5" x14ac:dyDescent="0.2">
      <c r="A7" s="675"/>
      <c r="B7" s="678"/>
      <c r="C7" s="678"/>
      <c r="D7" s="474" t="s">
        <v>89</v>
      </c>
      <c r="E7" s="482" t="s">
        <v>145</v>
      </c>
      <c r="F7" s="704" t="s">
        <v>240</v>
      </c>
      <c r="G7" s="704"/>
      <c r="H7" s="704"/>
      <c r="I7" s="118" t="s">
        <v>242</v>
      </c>
    </row>
    <row r="8" spans="1:12" ht="12.75" x14ac:dyDescent="0.2">
      <c r="A8" s="675"/>
      <c r="B8" s="678"/>
      <c r="C8" s="678"/>
      <c r="D8" s="474"/>
      <c r="E8" s="482"/>
      <c r="F8" s="482" t="s">
        <v>140</v>
      </c>
      <c r="G8" s="482" t="s">
        <v>139</v>
      </c>
      <c r="H8" s="482" t="s">
        <v>141</v>
      </c>
      <c r="I8" s="118"/>
    </row>
    <row r="9" spans="1:12" ht="24" customHeight="1" x14ac:dyDescent="0.2">
      <c r="A9" s="675"/>
      <c r="B9" s="678"/>
      <c r="C9" s="678"/>
      <c r="D9" s="474"/>
      <c r="E9" s="211" t="s">
        <v>93</v>
      </c>
      <c r="F9" s="212">
        <f>G54</f>
        <v>0</v>
      </c>
      <c r="G9" s="212">
        <f>G55</f>
        <v>0</v>
      </c>
      <c r="H9" s="212">
        <f>G56</f>
        <v>0</v>
      </c>
      <c r="I9" s="218">
        <f>G57</f>
        <v>0</v>
      </c>
    </row>
    <row r="10" spans="1:12" ht="17.25" customHeight="1" x14ac:dyDescent="0.2">
      <c r="A10" s="166"/>
      <c r="B10" s="710" t="str">
        <f>+'Sch 1 - Total Expense'!B42:C42</f>
        <v>Administrative and General</v>
      </c>
      <c r="C10" s="710"/>
      <c r="D10" s="217"/>
      <c r="E10" s="125"/>
      <c r="F10" s="125"/>
      <c r="G10" s="125"/>
      <c r="H10" s="125"/>
      <c r="I10" s="197"/>
    </row>
    <row r="11" spans="1:12" ht="15.75" customHeight="1" x14ac:dyDescent="0.2">
      <c r="A11" s="165">
        <f>+'Sch 1 - Total Expense'!A43</f>
        <v>32</v>
      </c>
      <c r="B11" s="673" t="str">
        <f>+'Sch 1 - Total Expense'!B43:C43</f>
        <v>Administrative</v>
      </c>
      <c r="C11" s="673"/>
      <c r="D11" s="120" t="str">
        <f>IF('Sch 2 - MTS Expense '!D43="","",'Sch 2 - MTS Expense '!D43)</f>
        <v/>
      </c>
      <c r="E11" s="148"/>
      <c r="F11" s="198">
        <f>F$9*$E11</f>
        <v>0</v>
      </c>
      <c r="G11" s="198">
        <f t="shared" ref="G11:I26" si="0">G$9*$E11</f>
        <v>0</v>
      </c>
      <c r="H11" s="198">
        <f t="shared" si="0"/>
        <v>0</v>
      </c>
      <c r="I11" s="219">
        <f t="shared" si="0"/>
        <v>0</v>
      </c>
    </row>
    <row r="12" spans="1:12" ht="15.75" customHeight="1" x14ac:dyDescent="0.2">
      <c r="A12" s="165">
        <f>+'Sch 1 - Total Expense'!A44</f>
        <v>33</v>
      </c>
      <c r="B12" s="673" t="str">
        <f>+'Sch 1 - Total Expense'!B44:C44</f>
        <v>Legal</v>
      </c>
      <c r="C12" s="673"/>
      <c r="D12" s="120" t="str">
        <f>IF('Sch 2 - MTS Expense '!D44="","",'Sch 2 - MTS Expense '!D44)</f>
        <v/>
      </c>
      <c r="E12" s="149"/>
      <c r="F12" s="198">
        <f t="shared" ref="F12:I41" si="1">F$9*$E12</f>
        <v>0</v>
      </c>
      <c r="G12" s="198">
        <f t="shared" si="0"/>
        <v>0</v>
      </c>
      <c r="H12" s="198">
        <f t="shared" si="0"/>
        <v>0</v>
      </c>
      <c r="I12" s="219">
        <f t="shared" si="0"/>
        <v>0</v>
      </c>
    </row>
    <row r="13" spans="1:12" ht="15.75" customHeight="1" x14ac:dyDescent="0.2">
      <c r="A13" s="165">
        <f>+'Sch 1 - Total Expense'!A45</f>
        <v>34</v>
      </c>
      <c r="B13" s="673" t="str">
        <f>+'Sch 1 - Total Expense'!B45:C45</f>
        <v>Accounting</v>
      </c>
      <c r="C13" s="673"/>
      <c r="D13" s="120" t="str">
        <f>IF('Sch 2 - MTS Expense '!D45="","",'Sch 2 - MTS Expense '!D45)</f>
        <v/>
      </c>
      <c r="E13" s="149"/>
      <c r="F13" s="198">
        <f t="shared" si="1"/>
        <v>0</v>
      </c>
      <c r="G13" s="198">
        <f t="shared" si="0"/>
        <v>0</v>
      </c>
      <c r="H13" s="198">
        <f t="shared" si="0"/>
        <v>0</v>
      </c>
      <c r="I13" s="219">
        <f t="shared" si="0"/>
        <v>0</v>
      </c>
    </row>
    <row r="14" spans="1:12" ht="15.75" customHeight="1" x14ac:dyDescent="0.2">
      <c r="A14" s="165">
        <f>+'Sch 1 - Total Expense'!A46</f>
        <v>35</v>
      </c>
      <c r="B14" s="673" t="str">
        <f>+'Sch 1 - Total Expense'!B46:C46</f>
        <v xml:space="preserve">Advertising </v>
      </c>
      <c r="C14" s="673"/>
      <c r="D14" s="120" t="str">
        <f>IF('Sch 2 - MTS Expense '!D46="","",'Sch 2 - MTS Expense '!D46)</f>
        <v/>
      </c>
      <c r="E14" s="149"/>
      <c r="F14" s="198">
        <f t="shared" si="1"/>
        <v>0</v>
      </c>
      <c r="G14" s="198">
        <f t="shared" si="0"/>
        <v>0</v>
      </c>
      <c r="H14" s="198">
        <f t="shared" si="0"/>
        <v>0</v>
      </c>
      <c r="I14" s="219">
        <f t="shared" si="0"/>
        <v>0</v>
      </c>
    </row>
    <row r="15" spans="1:12" ht="15.75" customHeight="1" x14ac:dyDescent="0.2">
      <c r="A15" s="165">
        <f>+'Sch 1 - Total Expense'!A47</f>
        <v>36</v>
      </c>
      <c r="B15" s="673" t="str">
        <f>+'Sch 1 - Total Expense'!B47:C47</f>
        <v>Consulting Expenses</v>
      </c>
      <c r="C15" s="673"/>
      <c r="D15" s="120" t="str">
        <f>IF('Sch 2 - MTS Expense '!D47="","",'Sch 2 - MTS Expense '!D47)</f>
        <v/>
      </c>
      <c r="E15" s="149"/>
      <c r="F15" s="198">
        <f t="shared" si="1"/>
        <v>0</v>
      </c>
      <c r="G15" s="198">
        <f t="shared" si="0"/>
        <v>0</v>
      </c>
      <c r="H15" s="198">
        <f t="shared" si="0"/>
        <v>0</v>
      </c>
      <c r="I15" s="219">
        <f t="shared" si="0"/>
        <v>0</v>
      </c>
    </row>
    <row r="16" spans="1:12" ht="15.75" customHeight="1" x14ac:dyDescent="0.2">
      <c r="A16" s="165">
        <f>+'Sch 1 - Total Expense'!A48</f>
        <v>37</v>
      </c>
      <c r="B16" s="673" t="str">
        <f>+'Sch 1 - Total Expense'!B48:C48</f>
        <v>Contracted Labor</v>
      </c>
      <c r="C16" s="673"/>
      <c r="D16" s="120" t="str">
        <f>IF('Sch 2 - MTS Expense '!D48="","",'Sch 2 - MTS Expense '!D48)</f>
        <v/>
      </c>
      <c r="E16" s="149"/>
      <c r="F16" s="198">
        <f t="shared" si="1"/>
        <v>0</v>
      </c>
      <c r="G16" s="198">
        <f t="shared" si="0"/>
        <v>0</v>
      </c>
      <c r="H16" s="198">
        <f t="shared" si="0"/>
        <v>0</v>
      </c>
      <c r="I16" s="219">
        <f t="shared" si="0"/>
        <v>0</v>
      </c>
    </row>
    <row r="17" spans="1:9" ht="15.75" customHeight="1" x14ac:dyDescent="0.2">
      <c r="A17" s="165">
        <f>+'Sch 1 - Total Expense'!A49</f>
        <v>38</v>
      </c>
      <c r="B17" s="673" t="str">
        <f>+'Sch 1 - Total Expense'!B49:C49</f>
        <v>Interest - Other</v>
      </c>
      <c r="C17" s="673"/>
      <c r="D17" s="120" t="str">
        <f>IF('Sch 2 - MTS Expense '!D49="","",'Sch 2 - MTS Expense '!D49)</f>
        <v/>
      </c>
      <c r="E17" s="149"/>
      <c r="F17" s="198">
        <f t="shared" si="1"/>
        <v>0</v>
      </c>
      <c r="G17" s="198">
        <f t="shared" si="0"/>
        <v>0</v>
      </c>
      <c r="H17" s="198">
        <f t="shared" si="0"/>
        <v>0</v>
      </c>
      <c r="I17" s="219">
        <f t="shared" si="0"/>
        <v>0</v>
      </c>
    </row>
    <row r="18" spans="1:9" ht="15.75" customHeight="1" x14ac:dyDescent="0.2">
      <c r="A18" s="165">
        <f>+'Sch 1 - Total Expense'!A50</f>
        <v>39</v>
      </c>
      <c r="B18" s="673" t="str">
        <f>+'Sch 1 - Total Expense'!B50:C50</f>
        <v>Training</v>
      </c>
      <c r="C18" s="673"/>
      <c r="D18" s="120" t="str">
        <f>IF('Sch 2 - MTS Expense '!D50="","",'Sch 2 - MTS Expense '!D50)</f>
        <v/>
      </c>
      <c r="E18" s="149"/>
      <c r="F18" s="198">
        <f t="shared" si="1"/>
        <v>0</v>
      </c>
      <c r="G18" s="198">
        <f t="shared" si="0"/>
        <v>0</v>
      </c>
      <c r="H18" s="198">
        <f t="shared" si="0"/>
        <v>0</v>
      </c>
      <c r="I18" s="219">
        <f t="shared" si="0"/>
        <v>0</v>
      </c>
    </row>
    <row r="19" spans="1:9" ht="15.75" customHeight="1" x14ac:dyDescent="0.2">
      <c r="A19" s="165">
        <f>+'Sch 1 - Total Expense'!A51</f>
        <v>40</v>
      </c>
      <c r="B19" s="673" t="str">
        <f>+'Sch 1 - Total Expense'!B51:C51</f>
        <v>General Insurance</v>
      </c>
      <c r="C19" s="673"/>
      <c r="D19" s="120" t="str">
        <f>IF('Sch 2 - MTS Expense '!D51="","",'Sch 2 - MTS Expense '!D51)</f>
        <v/>
      </c>
      <c r="E19" s="149"/>
      <c r="F19" s="198">
        <f t="shared" si="1"/>
        <v>0</v>
      </c>
      <c r="G19" s="198">
        <f t="shared" si="0"/>
        <v>0</v>
      </c>
      <c r="H19" s="198">
        <f t="shared" si="0"/>
        <v>0</v>
      </c>
      <c r="I19" s="219">
        <f t="shared" si="0"/>
        <v>0</v>
      </c>
    </row>
    <row r="20" spans="1:9" ht="15.75" customHeight="1" x14ac:dyDescent="0.2">
      <c r="A20" s="165">
        <f>+'Sch 1 - Total Expense'!A52</f>
        <v>41</v>
      </c>
      <c r="B20" s="673" t="str">
        <f>+'Sch 1 - Total Expense'!B52:C52</f>
        <v>Supplies</v>
      </c>
      <c r="C20" s="673"/>
      <c r="D20" s="120" t="str">
        <f>IF('Sch 2 - MTS Expense '!D52="","",'Sch 2 - MTS Expense '!D52)</f>
        <v/>
      </c>
      <c r="E20" s="149"/>
      <c r="F20" s="198">
        <f t="shared" si="1"/>
        <v>0</v>
      </c>
      <c r="G20" s="198">
        <f t="shared" si="0"/>
        <v>0</v>
      </c>
      <c r="H20" s="198">
        <f t="shared" si="0"/>
        <v>0</v>
      </c>
      <c r="I20" s="219">
        <f t="shared" si="0"/>
        <v>0</v>
      </c>
    </row>
    <row r="21" spans="1:9" ht="15.75" customHeight="1" x14ac:dyDescent="0.2">
      <c r="A21" s="165">
        <f>+'Sch 1 - Total Expense'!A53</f>
        <v>42</v>
      </c>
      <c r="B21" s="673" t="str">
        <f>+'Sch 1 - Total Expense'!B53:C53</f>
        <v>Bad Debt</v>
      </c>
      <c r="C21" s="673"/>
      <c r="D21" s="120" t="str">
        <f>IF('Sch 2 - MTS Expense '!D53="","",'Sch 2 - MTS Expense '!D53)</f>
        <v/>
      </c>
      <c r="E21" s="149"/>
      <c r="F21" s="198">
        <f t="shared" si="1"/>
        <v>0</v>
      </c>
      <c r="G21" s="198">
        <f t="shared" si="0"/>
        <v>0</v>
      </c>
      <c r="H21" s="198">
        <f t="shared" si="0"/>
        <v>0</v>
      </c>
      <c r="I21" s="219">
        <f t="shared" si="0"/>
        <v>0</v>
      </c>
    </row>
    <row r="22" spans="1:9" ht="15.75" customHeight="1" x14ac:dyDescent="0.2">
      <c r="A22" s="165">
        <f>+'Sch 1 - Total Expense'!A54</f>
        <v>43</v>
      </c>
      <c r="B22" s="673" t="str">
        <f>+'Sch 1 - Total Expense'!B54:C54</f>
        <v>Plant Operations and Maintenance</v>
      </c>
      <c r="C22" s="673"/>
      <c r="D22" s="120" t="str">
        <f>IF('Sch 2 - MTS Expense '!D54="","",'Sch 2 - MTS Expense '!D54)</f>
        <v/>
      </c>
      <c r="E22" s="149"/>
      <c r="F22" s="198">
        <f t="shared" si="1"/>
        <v>0</v>
      </c>
      <c r="G22" s="198">
        <f t="shared" si="0"/>
        <v>0</v>
      </c>
      <c r="H22" s="198">
        <f t="shared" si="0"/>
        <v>0</v>
      </c>
      <c r="I22" s="219">
        <f t="shared" si="0"/>
        <v>0</v>
      </c>
    </row>
    <row r="23" spans="1:9" ht="15.75" customHeight="1" x14ac:dyDescent="0.2">
      <c r="A23" s="165">
        <f>+'Sch 1 - Total Expense'!A55</f>
        <v>44</v>
      </c>
      <c r="B23" s="673" t="str">
        <f>+'Sch 1 - Total Expense'!B55:C55</f>
        <v>Housekeeping</v>
      </c>
      <c r="C23" s="673"/>
      <c r="D23" s="120" t="str">
        <f>IF('Sch 2 - MTS Expense '!D55="","",'Sch 2 - MTS Expense '!D55)</f>
        <v/>
      </c>
      <c r="E23" s="149"/>
      <c r="F23" s="198">
        <f t="shared" si="1"/>
        <v>0</v>
      </c>
      <c r="G23" s="198">
        <f t="shared" si="0"/>
        <v>0</v>
      </c>
      <c r="H23" s="198">
        <f t="shared" si="0"/>
        <v>0</v>
      </c>
      <c r="I23" s="219">
        <f t="shared" si="0"/>
        <v>0</v>
      </c>
    </row>
    <row r="24" spans="1:9" ht="15.75" customHeight="1" x14ac:dyDescent="0.2">
      <c r="A24" s="165">
        <f>+'Sch 1 - Total Expense'!A56</f>
        <v>45</v>
      </c>
      <c r="B24" s="673" t="str">
        <f>+'Sch 1 - Total Expense'!B56:C56</f>
        <v>Utilities</v>
      </c>
      <c r="C24" s="673"/>
      <c r="D24" s="120" t="str">
        <f>IF('Sch 2 - MTS Expense '!D56="","",'Sch 2 - MTS Expense '!D56)</f>
        <v/>
      </c>
      <c r="E24" s="149"/>
      <c r="F24" s="198">
        <f t="shared" si="1"/>
        <v>0</v>
      </c>
      <c r="G24" s="198">
        <f t="shared" si="0"/>
        <v>0</v>
      </c>
      <c r="H24" s="198">
        <f t="shared" si="0"/>
        <v>0</v>
      </c>
      <c r="I24" s="219">
        <f t="shared" si="0"/>
        <v>0</v>
      </c>
    </row>
    <row r="25" spans="1:9" ht="15.75" customHeight="1" x14ac:dyDescent="0.2">
      <c r="A25" s="165">
        <f>+'Sch 1 - Total Expense'!A57</f>
        <v>46</v>
      </c>
      <c r="B25" s="673" t="str">
        <f>+'Sch 1 - Total Expense'!B57:C57</f>
        <v>Medical Supplies</v>
      </c>
      <c r="C25" s="673"/>
      <c r="D25" s="120" t="str">
        <f>IF('Sch 2 - MTS Expense '!D57="","",'Sch 2 - MTS Expense '!D57)</f>
        <v/>
      </c>
      <c r="E25" s="149"/>
      <c r="F25" s="198">
        <f t="shared" si="1"/>
        <v>0</v>
      </c>
      <c r="G25" s="198">
        <f t="shared" si="0"/>
        <v>0</v>
      </c>
      <c r="H25" s="198">
        <f t="shared" si="0"/>
        <v>0</v>
      </c>
      <c r="I25" s="219">
        <f t="shared" si="0"/>
        <v>0</v>
      </c>
    </row>
    <row r="26" spans="1:9" ht="15.75" customHeight="1" x14ac:dyDescent="0.2">
      <c r="A26" s="165">
        <f>+'Sch 1 - Total Expense'!A58</f>
        <v>47</v>
      </c>
      <c r="B26" s="673" t="str">
        <f>+'Sch 1 - Total Expense'!B58:C58</f>
        <v>Minor Medical Equipment</v>
      </c>
      <c r="C26" s="673"/>
      <c r="D26" s="120" t="str">
        <f>IF('Sch 2 - MTS Expense '!D58="","",'Sch 2 - MTS Expense '!D58)</f>
        <v/>
      </c>
      <c r="E26" s="149"/>
      <c r="F26" s="198">
        <f t="shared" si="1"/>
        <v>0</v>
      </c>
      <c r="G26" s="198">
        <f t="shared" si="0"/>
        <v>0</v>
      </c>
      <c r="H26" s="198">
        <f t="shared" si="0"/>
        <v>0</v>
      </c>
      <c r="I26" s="219">
        <f t="shared" si="0"/>
        <v>0</v>
      </c>
    </row>
    <row r="27" spans="1:9" ht="15.75" customHeight="1" x14ac:dyDescent="0.2">
      <c r="A27" s="165">
        <f>+'Sch 1 - Total Expense'!A59</f>
        <v>48</v>
      </c>
      <c r="B27" s="673" t="str">
        <f>+'Sch 1 - Total Expense'!B59:C59</f>
        <v>Minor Equipment</v>
      </c>
      <c r="C27" s="673"/>
      <c r="D27" s="120" t="str">
        <f>IF('Sch 2 - MTS Expense '!D59="","",'Sch 2 - MTS Expense '!D59)</f>
        <v/>
      </c>
      <c r="E27" s="149"/>
      <c r="F27" s="198">
        <f t="shared" si="1"/>
        <v>0</v>
      </c>
      <c r="G27" s="198">
        <f t="shared" si="1"/>
        <v>0</v>
      </c>
      <c r="H27" s="198">
        <f t="shared" si="1"/>
        <v>0</v>
      </c>
      <c r="I27" s="219">
        <f t="shared" si="1"/>
        <v>0</v>
      </c>
    </row>
    <row r="28" spans="1:9" ht="15.75" customHeight="1" x14ac:dyDescent="0.2">
      <c r="A28" s="165">
        <f>+'Sch 1 - Total Expense'!A60</f>
        <v>49</v>
      </c>
      <c r="B28" s="673" t="str">
        <f>+'Sch 1 - Total Expense'!B60:C60</f>
        <v>Fines and Penalties</v>
      </c>
      <c r="C28" s="673"/>
      <c r="D28" s="120" t="str">
        <f>IF('Sch 2 - MTS Expense '!D60="","",'Sch 2 - MTS Expense '!D60)</f>
        <v/>
      </c>
      <c r="E28" s="149"/>
      <c r="F28" s="198">
        <f t="shared" si="1"/>
        <v>0</v>
      </c>
      <c r="G28" s="198">
        <f t="shared" si="1"/>
        <v>0</v>
      </c>
      <c r="H28" s="198">
        <f t="shared" si="1"/>
        <v>0</v>
      </c>
      <c r="I28" s="219">
        <f t="shared" si="1"/>
        <v>0</v>
      </c>
    </row>
    <row r="29" spans="1:9" ht="15.75" customHeight="1" x14ac:dyDescent="0.2">
      <c r="A29" s="165">
        <f>+'Sch 1 - Total Expense'!A61</f>
        <v>50</v>
      </c>
      <c r="B29" s="673" t="str">
        <f>+'Sch 1 - Total Expense'!B61:C61</f>
        <v>Fleet Maintenance</v>
      </c>
      <c r="C29" s="673"/>
      <c r="D29" s="120" t="str">
        <f>IF('Sch 2 - MTS Expense '!D61="","",'Sch 2 - MTS Expense '!D61)</f>
        <v/>
      </c>
      <c r="E29" s="149"/>
      <c r="F29" s="198">
        <f t="shared" si="1"/>
        <v>0</v>
      </c>
      <c r="G29" s="198">
        <f t="shared" si="1"/>
        <v>0</v>
      </c>
      <c r="H29" s="198">
        <f t="shared" si="1"/>
        <v>0</v>
      </c>
      <c r="I29" s="219">
        <f t="shared" si="1"/>
        <v>0</v>
      </c>
    </row>
    <row r="30" spans="1:9" ht="15.75" customHeight="1" x14ac:dyDescent="0.2">
      <c r="A30" s="165">
        <f>+'Sch 1 - Total Expense'!A62</f>
        <v>51</v>
      </c>
      <c r="B30" s="673" t="str">
        <f>+'Sch 1 - Total Expense'!B62:C62</f>
        <v xml:space="preserve">Communications </v>
      </c>
      <c r="C30" s="673"/>
      <c r="D30" s="120" t="str">
        <f>IF('Sch 2 - MTS Expense '!D62="","",'Sch 2 - MTS Expense '!D62)</f>
        <v/>
      </c>
      <c r="E30" s="149"/>
      <c r="F30" s="198">
        <f t="shared" si="1"/>
        <v>0</v>
      </c>
      <c r="G30" s="198">
        <f t="shared" si="1"/>
        <v>0</v>
      </c>
      <c r="H30" s="198">
        <f t="shared" si="1"/>
        <v>0</v>
      </c>
      <c r="I30" s="219">
        <f t="shared" si="1"/>
        <v>0</v>
      </c>
    </row>
    <row r="31" spans="1:9" ht="15.75" customHeight="1" x14ac:dyDescent="0.2">
      <c r="A31" s="165">
        <f>+'Sch 1 - Total Expense'!A63</f>
        <v>52</v>
      </c>
      <c r="B31" s="673" t="str">
        <f>+'Sch 1 - Total Expense'!B63:C63</f>
        <v xml:space="preserve">Recruit Academy </v>
      </c>
      <c r="C31" s="673"/>
      <c r="D31" s="120" t="str">
        <f>IF('Sch 2 - MTS Expense '!D63="","",'Sch 2 - MTS Expense '!D63)</f>
        <v/>
      </c>
      <c r="E31" s="149"/>
      <c r="F31" s="198">
        <f t="shared" si="1"/>
        <v>0</v>
      </c>
      <c r="G31" s="198">
        <f t="shared" si="1"/>
        <v>0</v>
      </c>
      <c r="H31" s="198">
        <f t="shared" si="1"/>
        <v>0</v>
      </c>
      <c r="I31" s="219">
        <f t="shared" si="1"/>
        <v>0</v>
      </c>
    </row>
    <row r="32" spans="1:9" ht="15.75" customHeight="1" x14ac:dyDescent="0.2">
      <c r="A32" s="165">
        <f>+'Sch 1 - Total Expense'!A64</f>
        <v>53</v>
      </c>
      <c r="B32" s="673" t="str">
        <f>+'Sch 1 - Total Expense'!B64:C64</f>
        <v xml:space="preserve">Dispatch Service </v>
      </c>
      <c r="C32" s="673"/>
      <c r="D32" s="120" t="str">
        <f>IF('Sch 2 - MTS Expense '!D64="","",'Sch 2 - MTS Expense '!D64)</f>
        <v/>
      </c>
      <c r="E32" s="149"/>
      <c r="F32" s="198">
        <f t="shared" si="1"/>
        <v>0</v>
      </c>
      <c r="G32" s="198">
        <f t="shared" si="1"/>
        <v>0</v>
      </c>
      <c r="H32" s="198">
        <f t="shared" si="1"/>
        <v>0</v>
      </c>
      <c r="I32" s="219">
        <f t="shared" si="1"/>
        <v>0</v>
      </c>
    </row>
    <row r="33" spans="1:12" ht="15.75" customHeight="1" x14ac:dyDescent="0.2">
      <c r="A33" s="165">
        <f>+'Sch 1 - Total Expense'!A65</f>
        <v>54</v>
      </c>
      <c r="B33" s="673" t="str">
        <f>+'Sch 1 - Total Expense'!B65:C65</f>
        <v xml:space="preserve">Logistics </v>
      </c>
      <c r="C33" s="673"/>
      <c r="D33" s="120" t="str">
        <f>IF('Sch 2 - MTS Expense '!D65="","",'Sch 2 - MTS Expense '!D65)</f>
        <v/>
      </c>
      <c r="E33" s="149"/>
      <c r="F33" s="198">
        <f t="shared" si="1"/>
        <v>0</v>
      </c>
      <c r="G33" s="198">
        <f t="shared" si="1"/>
        <v>0</v>
      </c>
      <c r="H33" s="198">
        <f t="shared" si="1"/>
        <v>0</v>
      </c>
      <c r="I33" s="219">
        <f t="shared" si="1"/>
        <v>0</v>
      </c>
    </row>
    <row r="34" spans="1:12" ht="15.75" customHeight="1" x14ac:dyDescent="0.2">
      <c r="A34" s="165">
        <f>+'Sch 1 - Total Expense'!A66</f>
        <v>55</v>
      </c>
      <c r="B34" s="673" t="str">
        <f>+'Sch 1 - Total Expense'!B66:C66</f>
        <v>Postage</v>
      </c>
      <c r="C34" s="673"/>
      <c r="D34" s="120" t="str">
        <f>IF('Sch 2 - MTS Expense '!D66="","",'Sch 2 - MTS Expense '!D66)</f>
        <v/>
      </c>
      <c r="E34" s="149"/>
      <c r="F34" s="198">
        <f t="shared" si="1"/>
        <v>0</v>
      </c>
      <c r="G34" s="198">
        <f t="shared" si="1"/>
        <v>0</v>
      </c>
      <c r="H34" s="198">
        <f t="shared" si="1"/>
        <v>0</v>
      </c>
      <c r="I34" s="219">
        <f t="shared" si="1"/>
        <v>0</v>
      </c>
    </row>
    <row r="35" spans="1:12" ht="15.75" customHeight="1" x14ac:dyDescent="0.2">
      <c r="A35" s="165">
        <f>+'Sch 1 - Total Expense'!A67</f>
        <v>56</v>
      </c>
      <c r="B35" s="673" t="str">
        <f>+'Sch 1 - Total Expense'!B67:C67</f>
        <v>Dues and Subscriptions</v>
      </c>
      <c r="C35" s="673"/>
      <c r="D35" s="120" t="str">
        <f>IF('Sch 2 - MTS Expense '!D67="","",'Sch 2 - MTS Expense '!D67)</f>
        <v/>
      </c>
      <c r="E35" s="149"/>
      <c r="F35" s="198">
        <f t="shared" si="1"/>
        <v>0</v>
      </c>
      <c r="G35" s="198">
        <f t="shared" si="1"/>
        <v>0</v>
      </c>
      <c r="H35" s="198">
        <f t="shared" si="1"/>
        <v>0</v>
      </c>
      <c r="I35" s="219">
        <f t="shared" si="1"/>
        <v>0</v>
      </c>
    </row>
    <row r="36" spans="1:12" ht="15.75" customHeight="1" x14ac:dyDescent="0.2">
      <c r="A36" s="165">
        <f>+'Sch 1 - Total Expense'!A68</f>
        <v>57</v>
      </c>
      <c r="B36" s="673" t="str">
        <f>+'Sch 1 - Total Expense'!B68:C68</f>
        <v>Other - Capital Related Costs</v>
      </c>
      <c r="C36" s="673"/>
      <c r="D36" s="120" t="str">
        <f>IF('Sch 2 - MTS Expense '!D68="","",'Sch 2 - MTS Expense '!D68)</f>
        <v/>
      </c>
      <c r="E36" s="149"/>
      <c r="F36" s="198">
        <f t="shared" si="1"/>
        <v>0</v>
      </c>
      <c r="G36" s="198">
        <f t="shared" si="1"/>
        <v>0</v>
      </c>
      <c r="H36" s="198">
        <f t="shared" si="1"/>
        <v>0</v>
      </c>
      <c r="I36" s="219">
        <f t="shared" si="1"/>
        <v>0</v>
      </c>
    </row>
    <row r="37" spans="1:12" ht="15.75" customHeight="1" x14ac:dyDescent="0.2">
      <c r="A37" s="165">
        <f>+'Sch 1 - Total Expense'!A69</f>
        <v>58</v>
      </c>
      <c r="B37" s="673" t="str">
        <f>+'Sch 1 - Total Expense'!B69:C69</f>
        <v xml:space="preserve">Contracted Services - MTS  </v>
      </c>
      <c r="C37" s="673"/>
      <c r="D37" s="120" t="str">
        <f>IF('Sch 2 - MTS Expense '!D69="","",'Sch 2 - MTS Expense '!D69)</f>
        <v/>
      </c>
      <c r="E37" s="149"/>
      <c r="F37" s="198">
        <f t="shared" si="1"/>
        <v>0</v>
      </c>
      <c r="G37" s="198">
        <f t="shared" si="1"/>
        <v>0</v>
      </c>
      <c r="H37" s="198">
        <f t="shared" si="1"/>
        <v>0</v>
      </c>
      <c r="I37" s="219">
        <f t="shared" si="1"/>
        <v>0</v>
      </c>
    </row>
    <row r="38" spans="1:12" ht="15.75" customHeight="1" x14ac:dyDescent="0.2">
      <c r="A38" s="165">
        <f>+'Sch 1 - Total Expense'!A70</f>
        <v>59</v>
      </c>
      <c r="B38" s="673" t="str">
        <f>+'Sch 1 - Total Expense'!B70:C70</f>
        <v>Contracted Services - MTS Billing</v>
      </c>
      <c r="C38" s="673"/>
      <c r="D38" s="120" t="str">
        <f>IF('Sch 2 - MTS Expense '!D70="","",'Sch 2 - MTS Expense '!D70)</f>
        <v/>
      </c>
      <c r="E38" s="149"/>
      <c r="F38" s="198">
        <f t="shared" si="1"/>
        <v>0</v>
      </c>
      <c r="G38" s="198">
        <f t="shared" si="1"/>
        <v>0</v>
      </c>
      <c r="H38" s="198">
        <f t="shared" si="1"/>
        <v>0</v>
      </c>
      <c r="I38" s="219">
        <f t="shared" si="1"/>
        <v>0</v>
      </c>
    </row>
    <row r="39" spans="1:12" ht="15.75" customHeight="1" x14ac:dyDescent="0.2">
      <c r="A39" s="165">
        <f>+'Sch 1 - Total Expense'!A71</f>
        <v>60</v>
      </c>
      <c r="B39" s="706" t="str">
        <f>'Sch 2 - MTS Expense '!B71:C71</f>
        <v>Other - (Specify)</v>
      </c>
      <c r="C39" s="706"/>
      <c r="D39" s="120" t="str">
        <f>IF('Sch 2 - MTS Expense '!D71="","",'Sch 2 - MTS Expense '!D71)</f>
        <v/>
      </c>
      <c r="E39" s="149"/>
      <c r="F39" s="198">
        <f t="shared" si="1"/>
        <v>0</v>
      </c>
      <c r="G39" s="198">
        <f t="shared" si="1"/>
        <v>0</v>
      </c>
      <c r="H39" s="198">
        <f t="shared" si="1"/>
        <v>0</v>
      </c>
      <c r="I39" s="219">
        <f t="shared" si="1"/>
        <v>0</v>
      </c>
    </row>
    <row r="40" spans="1:12" ht="15.75" customHeight="1" x14ac:dyDescent="0.2">
      <c r="A40" s="165">
        <f>+'Sch 1 - Total Expense'!A72</f>
        <v>61</v>
      </c>
      <c r="B40" s="706" t="str">
        <f>'Sch 2 - MTS Expense '!B72:C72</f>
        <v>Other - (Specify)</v>
      </c>
      <c r="C40" s="706"/>
      <c r="D40" s="120" t="str">
        <f>IF('Sch 2 - MTS Expense '!D72="","",'Sch 2 - MTS Expense '!D72)</f>
        <v/>
      </c>
      <c r="E40" s="149"/>
      <c r="F40" s="198">
        <f t="shared" si="1"/>
        <v>0</v>
      </c>
      <c r="G40" s="198">
        <f t="shared" si="1"/>
        <v>0</v>
      </c>
      <c r="H40" s="198">
        <f t="shared" si="1"/>
        <v>0</v>
      </c>
      <c r="I40" s="219">
        <f t="shared" si="1"/>
        <v>0</v>
      </c>
    </row>
    <row r="41" spans="1:12" ht="15.75" customHeight="1" thickBot="1" x14ac:dyDescent="0.25">
      <c r="A41" s="168">
        <f>+'Sch 1 - Total Expense'!A73</f>
        <v>62</v>
      </c>
      <c r="B41" s="720" t="str">
        <f>'Sch 2 - MTS Expense '!B73:C73</f>
        <v>Other - (Specify)</v>
      </c>
      <c r="C41" s="720"/>
      <c r="D41" s="123" t="str">
        <f>IF('Sch 2 - MTS Expense '!D73="","",'Sch 2 - MTS Expense '!D73)</f>
        <v/>
      </c>
      <c r="E41" s="150"/>
      <c r="F41" s="200">
        <f t="shared" si="1"/>
        <v>0</v>
      </c>
      <c r="G41" s="200">
        <f t="shared" si="1"/>
        <v>0</v>
      </c>
      <c r="H41" s="200">
        <f t="shared" si="1"/>
        <v>0</v>
      </c>
      <c r="I41" s="220">
        <f t="shared" si="1"/>
        <v>0</v>
      </c>
    </row>
    <row r="42" spans="1:12" ht="15.75" customHeight="1" thickBot="1" x14ac:dyDescent="0.25">
      <c r="A42" s="169">
        <f>'Sch 1 - Total Expense'!A74</f>
        <v>63</v>
      </c>
      <c r="B42" s="479" t="str">
        <f>+'Sch 1 - Total Expense'!B74:C74</f>
        <v>Total Administrative &amp; General (Lines 32 thru 62)</v>
      </c>
      <c r="C42" s="479"/>
      <c r="D42" s="134"/>
      <c r="E42" s="135">
        <f>SUM(E11:E41)</f>
        <v>0</v>
      </c>
      <c r="F42" s="135">
        <f>SUM(F11:F41)</f>
        <v>0</v>
      </c>
      <c r="G42" s="135">
        <f>SUM(G11:G41)</f>
        <v>0</v>
      </c>
      <c r="H42" s="135">
        <f>SUM(H11:H41)</f>
        <v>0</v>
      </c>
      <c r="I42" s="136">
        <f>SUM(I11:I41)</f>
        <v>0</v>
      </c>
    </row>
    <row r="43" spans="1:12" s="13" customFormat="1" ht="10.5" customHeight="1" x14ac:dyDescent="0.2">
      <c r="A43" s="23"/>
      <c r="B43" s="194"/>
      <c r="E43" s="21"/>
      <c r="F43" s="21"/>
      <c r="G43" s="21"/>
      <c r="H43" s="21"/>
      <c r="I43" s="21"/>
      <c r="J43" s="21"/>
      <c r="K43" s="21"/>
      <c r="L43" s="21"/>
    </row>
    <row r="44" spans="1:12" s="13" customFormat="1" ht="10.5" customHeight="1" x14ac:dyDescent="0.2">
      <c r="A44" s="27" t="s">
        <v>94</v>
      </c>
      <c r="B44" s="745" t="s">
        <v>148</v>
      </c>
      <c r="C44" s="745"/>
      <c r="D44" s="745"/>
      <c r="E44" s="745"/>
      <c r="F44" s="745"/>
      <c r="G44" s="745"/>
      <c r="H44" s="745"/>
      <c r="I44" s="745"/>
      <c r="J44" s="109"/>
      <c r="K44" s="109"/>
      <c r="L44" s="21"/>
    </row>
    <row r="45" spans="1:12" s="13" customFormat="1" ht="10.5" customHeight="1" x14ac:dyDescent="0.2">
      <c r="A45" s="27"/>
      <c r="B45" s="109"/>
      <c r="C45" s="109"/>
      <c r="D45" s="109"/>
      <c r="E45" s="109"/>
      <c r="F45" s="109"/>
      <c r="G45" s="109"/>
      <c r="H45" s="109"/>
      <c r="I45" s="109"/>
      <c r="J45" s="102"/>
      <c r="K45" s="21"/>
      <c r="L45" s="21"/>
    </row>
    <row r="46" spans="1:12" ht="12" customHeight="1" x14ac:dyDescent="0.2">
      <c r="B46" s="3"/>
      <c r="C46" s="3"/>
      <c r="D46" s="3"/>
      <c r="E46" s="3"/>
      <c r="F46" s="3"/>
      <c r="G46" s="3"/>
      <c r="H46" s="3"/>
      <c r="I46" s="3"/>
      <c r="J46" s="3"/>
      <c r="K46" s="3"/>
      <c r="L46" s="3"/>
    </row>
    <row r="47" spans="1:12" ht="12" customHeight="1" x14ac:dyDescent="0.2">
      <c r="A47" s="1"/>
      <c r="B47" s="1"/>
      <c r="C47" s="1"/>
      <c r="D47" s="1"/>
      <c r="E47" s="1"/>
      <c r="F47" s="1"/>
      <c r="G47" s="1"/>
      <c r="H47" s="1"/>
      <c r="I47" s="1"/>
      <c r="J47" s="1"/>
      <c r="K47" s="1"/>
      <c r="L47" s="1"/>
    </row>
    <row r="48" spans="1:12" ht="12" customHeight="1" x14ac:dyDescent="0.2">
      <c r="A48" s="349" t="s">
        <v>47</v>
      </c>
      <c r="B48" s="349"/>
      <c r="C48" s="349"/>
      <c r="D48" s="349"/>
      <c r="E48" s="349"/>
      <c r="F48" s="349"/>
      <c r="G48" s="349"/>
      <c r="H48" s="349"/>
      <c r="I48" s="349"/>
      <c r="J48" s="349"/>
      <c r="K48" s="349"/>
      <c r="L48" s="1"/>
    </row>
    <row r="49" spans="1:12" ht="12" customHeight="1" x14ac:dyDescent="0.2">
      <c r="A49" s="349"/>
      <c r="B49" s="349"/>
      <c r="C49" s="349"/>
      <c r="D49" s="349"/>
      <c r="E49" s="349"/>
      <c r="F49" s="349"/>
      <c r="G49" s="349"/>
      <c r="H49" s="349"/>
      <c r="I49" s="349"/>
      <c r="J49" s="349"/>
      <c r="K49" s="349"/>
      <c r="L49" s="1"/>
    </row>
    <row r="50" spans="1:12" ht="12" customHeight="1" x14ac:dyDescent="0.2">
      <c r="A50" s="349" t="s">
        <v>113</v>
      </c>
      <c r="B50" s="349"/>
      <c r="C50" s="349"/>
      <c r="D50" s="349"/>
      <c r="E50" s="349"/>
      <c r="F50" s="349"/>
      <c r="G50" s="349"/>
      <c r="H50" s="349"/>
      <c r="I50" s="349"/>
      <c r="J50" s="349"/>
      <c r="K50" s="349"/>
      <c r="L50" s="1"/>
    </row>
    <row r="51" spans="1:12" ht="12" customHeight="1" thickBot="1" x14ac:dyDescent="0.25">
      <c r="A51" s="350"/>
      <c r="B51" s="350"/>
      <c r="C51" s="350"/>
      <c r="D51" s="350"/>
      <c r="E51" s="350"/>
      <c r="F51" s="350"/>
      <c r="G51" s="350"/>
      <c r="H51" s="350"/>
      <c r="I51" s="350"/>
      <c r="J51" s="350"/>
      <c r="K51" s="350"/>
      <c r="L51" s="1"/>
    </row>
    <row r="52" spans="1:12" ht="12" customHeight="1" x14ac:dyDescent="0.2">
      <c r="A52" s="746" t="s">
        <v>97</v>
      </c>
      <c r="B52" s="747"/>
      <c r="C52" s="747"/>
      <c r="D52" s="747"/>
      <c r="E52" s="747"/>
      <c r="F52" s="747"/>
      <c r="G52" s="748"/>
      <c r="H52" s="10"/>
      <c r="I52" s="10"/>
      <c r="J52" s="10"/>
      <c r="K52" s="10"/>
      <c r="L52" s="1"/>
    </row>
    <row r="53" spans="1:12" ht="12" customHeight="1" thickBot="1" x14ac:dyDescent="0.25">
      <c r="A53" s="749" t="s">
        <v>44</v>
      </c>
      <c r="B53" s="750"/>
      <c r="C53" s="750"/>
      <c r="D53" s="750"/>
      <c r="E53" s="750"/>
      <c r="F53" s="228" t="s">
        <v>98</v>
      </c>
      <c r="G53" s="229" t="s">
        <v>96</v>
      </c>
      <c r="H53" s="10"/>
      <c r="I53" s="10"/>
      <c r="J53" s="10"/>
      <c r="K53" s="10"/>
      <c r="L53" s="1"/>
    </row>
    <row r="54" spans="1:12" ht="15" customHeight="1" x14ac:dyDescent="0.2">
      <c r="A54" s="751" t="s">
        <v>243</v>
      </c>
      <c r="B54" s="752"/>
      <c r="C54" s="752"/>
      <c r="D54" s="752"/>
      <c r="E54" s="752"/>
      <c r="F54" s="244">
        <f>'Sch 2 - MTS Expense '!E77</f>
        <v>0</v>
      </c>
      <c r="G54" s="227">
        <f>IF(F54=0,0,+F54/$F$58)</f>
        <v>0</v>
      </c>
      <c r="H54" s="10"/>
      <c r="I54" s="10"/>
      <c r="J54" s="10"/>
      <c r="K54" s="10"/>
      <c r="L54" s="2"/>
    </row>
    <row r="55" spans="1:12" ht="15" customHeight="1" x14ac:dyDescent="0.2">
      <c r="A55" s="741" t="s">
        <v>244</v>
      </c>
      <c r="B55" s="742"/>
      <c r="C55" s="742"/>
      <c r="D55" s="742"/>
      <c r="E55" s="742"/>
      <c r="F55" s="245">
        <f>'Sch 2 - MTS Expense '!F77</f>
        <v>0</v>
      </c>
      <c r="G55" s="221">
        <f>IF(F55=0,0,+F55/$F$58)</f>
        <v>0</v>
      </c>
      <c r="H55" s="10"/>
      <c r="I55" s="10"/>
      <c r="J55" s="10"/>
      <c r="K55" s="10"/>
      <c r="L55" s="2"/>
    </row>
    <row r="56" spans="1:12" ht="15" customHeight="1" x14ac:dyDescent="0.2">
      <c r="A56" s="741" t="s">
        <v>245</v>
      </c>
      <c r="B56" s="742"/>
      <c r="C56" s="742"/>
      <c r="D56" s="742"/>
      <c r="E56" s="742"/>
      <c r="F56" s="245">
        <f>'Sch 2 - MTS Expense '!G77</f>
        <v>0</v>
      </c>
      <c r="G56" s="221">
        <f>IF(F56=0,0,+F56/$F$58)</f>
        <v>0</v>
      </c>
      <c r="H56" s="10"/>
      <c r="I56" s="10"/>
      <c r="J56" s="10"/>
      <c r="K56" s="10"/>
      <c r="L56" s="2"/>
    </row>
    <row r="57" spans="1:12" ht="15" customHeight="1" thickBot="1" x14ac:dyDescent="0.25">
      <c r="A57" s="739" t="s">
        <v>246</v>
      </c>
      <c r="B57" s="740"/>
      <c r="C57" s="740"/>
      <c r="D57" s="740"/>
      <c r="E57" s="740"/>
      <c r="F57" s="246">
        <f>'Sch 3 - NON-MTS Expense'!E78</f>
        <v>0</v>
      </c>
      <c r="G57" s="230">
        <f>IF(F57=0,0,+F57/$F$58)</f>
        <v>0</v>
      </c>
      <c r="H57" s="10"/>
      <c r="I57" s="10"/>
      <c r="J57" s="10"/>
      <c r="K57" s="10"/>
      <c r="L57" s="2"/>
    </row>
    <row r="58" spans="1:12" ht="15" customHeight="1" thickBot="1" x14ac:dyDescent="0.25">
      <c r="A58" s="743" t="s">
        <v>500</v>
      </c>
      <c r="B58" s="744"/>
      <c r="C58" s="744"/>
      <c r="D58" s="744"/>
      <c r="E58" s="744"/>
      <c r="F58" s="231">
        <f>SUM(F54:F57)</f>
        <v>0</v>
      </c>
      <c r="G58" s="232">
        <f>SUM(G54:G57)</f>
        <v>0</v>
      </c>
      <c r="H58" s="10"/>
      <c r="I58" s="10"/>
      <c r="J58" s="10"/>
      <c r="K58" s="10"/>
      <c r="L58" s="1"/>
    </row>
    <row r="59" spans="1:12" ht="10.5" customHeight="1" x14ac:dyDescent="0.2">
      <c r="B59" s="82"/>
      <c r="C59" s="81"/>
      <c r="D59" s="81"/>
      <c r="E59" s="83"/>
      <c r="F59" s="83"/>
      <c r="G59" s="83"/>
    </row>
  </sheetData>
  <sheetProtection algorithmName="SHA-512" hashValue="YcpYSH3qFJsb7alDiqmnIg4n2Gu190nUQDmvK9QurvA74PfmCGp6FVWWvjiyXMGk+Occ5vj39uhYj6JR264LBQ==" saltValue="10wj7RUq4fvHQwEWQli2+w==" spinCount="100000" sheet="1" objects="1" scenarios="1"/>
  <protectedRanges>
    <protectedRange sqref="E11:E41" name="Range1"/>
  </protectedRanges>
  <mergeCells count="49">
    <mergeCell ref="A1:I1"/>
    <mergeCell ref="B21:C21"/>
    <mergeCell ref="B22:C22"/>
    <mergeCell ref="B23:C23"/>
    <mergeCell ref="B15:C15"/>
    <mergeCell ref="B16:C16"/>
    <mergeCell ref="B17:C17"/>
    <mergeCell ref="B18:C18"/>
    <mergeCell ref="B19:C19"/>
    <mergeCell ref="B20:C20"/>
    <mergeCell ref="A3:B3"/>
    <mergeCell ref="C3:E3"/>
    <mergeCell ref="A6:A9"/>
    <mergeCell ref="B6:C9"/>
    <mergeCell ref="G4:H4"/>
    <mergeCell ref="A4:B4"/>
    <mergeCell ref="C4:E4"/>
    <mergeCell ref="F7:H7"/>
    <mergeCell ref="B10:C10"/>
    <mergeCell ref="B11:C11"/>
    <mergeCell ref="B12:C12"/>
    <mergeCell ref="B13:C13"/>
    <mergeCell ref="B14:C14"/>
    <mergeCell ref="B24:C24"/>
    <mergeCell ref="B25:C25"/>
    <mergeCell ref="B34:C34"/>
    <mergeCell ref="B35:C35"/>
    <mergeCell ref="B36:C36"/>
    <mergeCell ref="B27:C27"/>
    <mergeCell ref="B28:C28"/>
    <mergeCell ref="B26:C26"/>
    <mergeCell ref="B32:C32"/>
    <mergeCell ref="B29:C29"/>
    <mergeCell ref="B30:C30"/>
    <mergeCell ref="B31:C31"/>
    <mergeCell ref="B33:C33"/>
    <mergeCell ref="A57:E57"/>
    <mergeCell ref="A56:E56"/>
    <mergeCell ref="A58:E58"/>
    <mergeCell ref="B37:C37"/>
    <mergeCell ref="B39:C39"/>
    <mergeCell ref="B38:C38"/>
    <mergeCell ref="B40:C40"/>
    <mergeCell ref="B41:C41"/>
    <mergeCell ref="B44:I44"/>
    <mergeCell ref="A52:G52"/>
    <mergeCell ref="A53:E53"/>
    <mergeCell ref="A54:E54"/>
    <mergeCell ref="A55:E55"/>
  </mergeCells>
  <printOptions horizontalCentered="1"/>
  <pageMargins left="0.33" right="0.33" top="0.5" bottom="0.5" header="0.25" footer="0.25"/>
  <pageSetup scale="62" orientation="landscape" r:id="rId1"/>
  <headerFooter alignWithMargins="0">
    <oddHeader>&amp;L&amp;9State of Alaska&amp;C&amp;KFF0000DRAFT&amp;R&amp;9Emergency Medical Transportation Services</oddHeader>
    <oddFooter>&amp;L&amp;9May 20, 2020&amp;C&amp;9Sch 5- Administrative and General&amp;R&amp;9Page &amp;P of &amp;N</oddFooter>
  </headerFooter>
  <ignoredErrors>
    <ignoredError sqref="I3"/>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A63"/>
  <sheetViews>
    <sheetView showGridLines="0" view="pageLayout" zoomScale="80" zoomScaleNormal="100" zoomScaleSheetLayoutView="80" zoomScalePageLayoutView="80" workbookViewId="0">
      <selection activeCell="I57" activeCellId="9" sqref="A2:J8 J9:J15 A15:I15 B9:E9 A17:J18 J19:J25 A25:J25 A27:J28 J29:J58 A57:I58"/>
    </sheetView>
  </sheetViews>
  <sheetFormatPr defaultColWidth="8.77734375" defaultRowHeight="12.75" x14ac:dyDescent="0.2"/>
  <cols>
    <col min="1" max="1" width="4" style="31" customWidth="1"/>
    <col min="2" max="2" width="16.44140625" style="30" customWidth="1"/>
    <col min="3" max="3" width="16.21875" style="30" customWidth="1"/>
    <col min="4" max="4" width="10.109375" style="30" customWidth="1"/>
    <col min="5" max="5" width="15.5546875" style="30" customWidth="1"/>
    <col min="6" max="10" width="12.88671875" style="30" customWidth="1"/>
    <col min="11" max="11" width="2.6640625" style="30" customWidth="1"/>
    <col min="12" max="16384" width="8.77734375" style="30"/>
  </cols>
  <sheetData>
    <row r="1" spans="1:12" ht="15" customHeight="1" x14ac:dyDescent="0.2">
      <c r="A1" s="767" t="s">
        <v>146</v>
      </c>
      <c r="B1" s="767"/>
      <c r="C1" s="767"/>
      <c r="D1" s="767"/>
      <c r="E1" s="767"/>
      <c r="F1" s="767"/>
      <c r="G1" s="767"/>
      <c r="H1" s="767"/>
      <c r="I1" s="767"/>
      <c r="J1" s="767"/>
    </row>
    <row r="2" spans="1:12" ht="13.5" customHeight="1" x14ac:dyDescent="0.2">
      <c r="A2" s="491"/>
      <c r="B2" s="491"/>
      <c r="C2" s="491"/>
      <c r="D2" s="491"/>
      <c r="E2" s="491"/>
      <c r="F2" s="491"/>
      <c r="G2" s="491"/>
      <c r="H2" s="491"/>
      <c r="I2" s="491"/>
      <c r="J2" s="491"/>
    </row>
    <row r="3" spans="1:12" s="42" customFormat="1" ht="13.5" customHeight="1" x14ac:dyDescent="0.2">
      <c r="A3" s="773" t="s">
        <v>154</v>
      </c>
      <c r="B3" s="773"/>
      <c r="C3" s="775">
        <f>Certification!A5</f>
        <v>0</v>
      </c>
      <c r="D3" s="775"/>
      <c r="E3" s="85"/>
      <c r="F3" s="85"/>
      <c r="G3" s="85"/>
      <c r="H3" s="86" t="s">
        <v>99</v>
      </c>
      <c r="I3" s="772">
        <f>Certification!C21</f>
        <v>0</v>
      </c>
      <c r="J3" s="772"/>
      <c r="K3" s="47"/>
      <c r="L3" s="4"/>
    </row>
    <row r="4" spans="1:12" s="42" customFormat="1" ht="13.5" customHeight="1" x14ac:dyDescent="0.2">
      <c r="A4" s="773"/>
      <c r="B4" s="773"/>
      <c r="C4" s="776"/>
      <c r="D4" s="776"/>
      <c r="E4" s="87"/>
      <c r="F4" s="87"/>
      <c r="G4" s="87"/>
      <c r="H4" s="88"/>
      <c r="I4" s="77"/>
      <c r="J4" s="77"/>
      <c r="L4" s="4"/>
    </row>
    <row r="5" spans="1:12" s="33" customFormat="1" ht="13.5" customHeight="1" x14ac:dyDescent="0.2">
      <c r="A5" s="89"/>
      <c r="B5" s="89"/>
      <c r="C5" s="90"/>
      <c r="D5" s="90"/>
      <c r="E5" s="90"/>
      <c r="F5" s="90"/>
      <c r="G5" s="90"/>
      <c r="H5" s="91"/>
      <c r="I5" s="91"/>
      <c r="J5" s="91"/>
      <c r="K5" s="42"/>
    </row>
    <row r="6" spans="1:12" s="33" customFormat="1" ht="13.5" customHeight="1" thickBot="1" x14ac:dyDescent="0.25">
      <c r="A6" s="89"/>
      <c r="B6" s="89"/>
      <c r="C6" s="90"/>
      <c r="D6" s="90"/>
      <c r="E6" s="90"/>
      <c r="F6" s="90"/>
      <c r="G6" s="90"/>
      <c r="H6" s="247"/>
      <c r="I6" s="247"/>
      <c r="J6" s="247"/>
      <c r="K6" s="42"/>
    </row>
    <row r="7" spans="1:12" s="33" customFormat="1" ht="17.25" customHeight="1" x14ac:dyDescent="0.2">
      <c r="A7" s="248" t="s">
        <v>134</v>
      </c>
      <c r="B7" s="760">
        <v>1</v>
      </c>
      <c r="C7" s="760"/>
      <c r="D7" s="760"/>
      <c r="E7" s="760"/>
      <c r="F7" s="489">
        <v>2</v>
      </c>
      <c r="G7" s="489">
        <v>3</v>
      </c>
      <c r="H7" s="489">
        <v>4</v>
      </c>
      <c r="I7" s="249">
        <v>5</v>
      </c>
      <c r="J7" s="250">
        <v>6</v>
      </c>
      <c r="K7" s="42"/>
    </row>
    <row r="8" spans="1:12" ht="13.5" thickBot="1" x14ac:dyDescent="0.25">
      <c r="A8" s="251"/>
      <c r="B8" s="771" t="s">
        <v>152</v>
      </c>
      <c r="C8" s="771"/>
      <c r="D8" s="771"/>
      <c r="E8" s="771"/>
      <c r="F8" s="490" t="s">
        <v>481</v>
      </c>
      <c r="G8" s="490" t="s">
        <v>482</v>
      </c>
      <c r="H8" s="252" t="s">
        <v>483</v>
      </c>
      <c r="I8" s="252" t="s">
        <v>480</v>
      </c>
      <c r="J8" s="253" t="s">
        <v>126</v>
      </c>
    </row>
    <row r="9" spans="1:12" ht="18" customHeight="1" x14ac:dyDescent="0.2">
      <c r="A9" s="321" t="s">
        <v>50</v>
      </c>
      <c r="B9" s="774" t="s">
        <v>250</v>
      </c>
      <c r="C9" s="774"/>
      <c r="D9" s="774"/>
      <c r="E9" s="774"/>
      <c r="F9" s="384"/>
      <c r="G9" s="384"/>
      <c r="H9" s="384"/>
      <c r="I9" s="385"/>
      <c r="J9" s="356">
        <f>SUM(F9:I9)</f>
        <v>0</v>
      </c>
    </row>
    <row r="10" spans="1:12" ht="18" customHeight="1" x14ac:dyDescent="0.2">
      <c r="A10" s="322" t="s">
        <v>51</v>
      </c>
      <c r="B10" s="757" t="s">
        <v>209</v>
      </c>
      <c r="C10" s="757"/>
      <c r="D10" s="757"/>
      <c r="E10" s="757"/>
      <c r="F10" s="386"/>
      <c r="G10" s="386"/>
      <c r="H10" s="386"/>
      <c r="I10" s="386"/>
      <c r="J10" s="356">
        <f t="shared" ref="J10:J14" si="0">SUM(F10:I10)</f>
        <v>0</v>
      </c>
    </row>
    <row r="11" spans="1:12" ht="18" customHeight="1" x14ac:dyDescent="0.2">
      <c r="A11" s="322" t="s">
        <v>52</v>
      </c>
      <c r="B11" s="757" t="s">
        <v>209</v>
      </c>
      <c r="C11" s="757"/>
      <c r="D11" s="757"/>
      <c r="E11" s="757"/>
      <c r="F11" s="386"/>
      <c r="G11" s="386"/>
      <c r="H11" s="386"/>
      <c r="I11" s="386"/>
      <c r="J11" s="356">
        <f t="shared" si="0"/>
        <v>0</v>
      </c>
    </row>
    <row r="12" spans="1:12" ht="31.5" customHeight="1" x14ac:dyDescent="0.2">
      <c r="A12" s="322" t="s">
        <v>53</v>
      </c>
      <c r="B12" s="757" t="s">
        <v>209</v>
      </c>
      <c r="C12" s="757"/>
      <c r="D12" s="757"/>
      <c r="E12" s="757"/>
      <c r="F12" s="386"/>
      <c r="G12" s="386"/>
      <c r="H12" s="386"/>
      <c r="I12" s="386"/>
      <c r="J12" s="356">
        <f t="shared" si="0"/>
        <v>0</v>
      </c>
    </row>
    <row r="13" spans="1:12" ht="18" customHeight="1" x14ac:dyDescent="0.2">
      <c r="A13" s="322" t="s">
        <v>54</v>
      </c>
      <c r="B13" s="757" t="s">
        <v>209</v>
      </c>
      <c r="C13" s="757"/>
      <c r="D13" s="757"/>
      <c r="E13" s="757"/>
      <c r="F13" s="386"/>
      <c r="G13" s="386"/>
      <c r="H13" s="386"/>
      <c r="I13" s="386"/>
      <c r="J13" s="356">
        <f t="shared" si="0"/>
        <v>0</v>
      </c>
    </row>
    <row r="14" spans="1:12" ht="18" customHeight="1" thickBot="1" x14ac:dyDescent="0.25">
      <c r="A14" s="323" t="s">
        <v>55</v>
      </c>
      <c r="B14" s="762"/>
      <c r="C14" s="762"/>
      <c r="D14" s="762"/>
      <c r="E14" s="762"/>
      <c r="F14" s="387"/>
      <c r="G14" s="387"/>
      <c r="H14" s="387"/>
      <c r="I14" s="387"/>
      <c r="J14" s="356">
        <f t="shared" si="0"/>
        <v>0</v>
      </c>
    </row>
    <row r="15" spans="1:12" ht="18" customHeight="1" thickBot="1" x14ac:dyDescent="0.25">
      <c r="A15" s="324" t="s">
        <v>56</v>
      </c>
      <c r="B15" s="353" t="s">
        <v>173</v>
      </c>
      <c r="C15" s="254"/>
      <c r="D15" s="254"/>
      <c r="E15" s="254"/>
      <c r="F15" s="255">
        <f>SUM(F9:F14)</f>
        <v>0</v>
      </c>
      <c r="G15" s="255">
        <f>SUM(G9:G14)</f>
        <v>0</v>
      </c>
      <c r="H15" s="255">
        <f>SUM(H9:H14)</f>
        <v>0</v>
      </c>
      <c r="I15" s="255">
        <f>SUM(I9:I14)</f>
        <v>0</v>
      </c>
      <c r="J15" s="256">
        <f>SUM(J9:J14)</f>
        <v>0</v>
      </c>
    </row>
    <row r="16" spans="1:12" s="92" customFormat="1" ht="18" customHeight="1" thickBot="1" x14ac:dyDescent="0.25">
      <c r="A16" s="325"/>
      <c r="B16" s="257"/>
      <c r="C16" s="258"/>
      <c r="D16" s="258"/>
      <c r="E16" s="259"/>
      <c r="F16" s="259"/>
      <c r="G16" s="259"/>
      <c r="H16" s="260"/>
      <c r="I16" s="261"/>
      <c r="J16" s="262"/>
    </row>
    <row r="17" spans="1:10" s="92" customFormat="1" ht="18" customHeight="1" x14ac:dyDescent="0.2">
      <c r="A17" s="248" t="s">
        <v>135</v>
      </c>
      <c r="B17" s="760">
        <v>1</v>
      </c>
      <c r="C17" s="760"/>
      <c r="D17" s="760"/>
      <c r="E17" s="760"/>
      <c r="F17" s="489">
        <v>2</v>
      </c>
      <c r="G17" s="489">
        <v>3</v>
      </c>
      <c r="H17" s="489">
        <v>4</v>
      </c>
      <c r="I17" s="249">
        <v>5</v>
      </c>
      <c r="J17" s="265">
        <v>6</v>
      </c>
    </row>
    <row r="18" spans="1:10" s="92" customFormat="1" ht="13.5" thickBot="1" x14ac:dyDescent="0.25">
      <c r="A18" s="263"/>
      <c r="B18" s="761" t="s">
        <v>207</v>
      </c>
      <c r="C18" s="761"/>
      <c r="D18" s="761"/>
      <c r="E18" s="761"/>
      <c r="F18" s="490" t="s">
        <v>481</v>
      </c>
      <c r="G18" s="490" t="s">
        <v>482</v>
      </c>
      <c r="H18" s="252" t="s">
        <v>483</v>
      </c>
      <c r="I18" s="252" t="s">
        <v>480</v>
      </c>
      <c r="J18" s="264" t="s">
        <v>43</v>
      </c>
    </row>
    <row r="19" spans="1:10" ht="18" customHeight="1" thickBot="1" x14ac:dyDescent="0.25">
      <c r="A19" s="358" t="s">
        <v>57</v>
      </c>
      <c r="B19" s="758" t="s">
        <v>208</v>
      </c>
      <c r="C19" s="759"/>
      <c r="D19" s="759"/>
      <c r="E19" s="759"/>
      <c r="F19" s="388"/>
      <c r="G19" s="388"/>
      <c r="H19" s="388"/>
      <c r="I19" s="389"/>
      <c r="J19" s="361">
        <f>SUM(F19:I19)</f>
        <v>0</v>
      </c>
    </row>
    <row r="20" spans="1:10" ht="18" customHeight="1" thickBot="1" x14ac:dyDescent="0.25">
      <c r="A20" s="359" t="s">
        <v>58</v>
      </c>
      <c r="B20" s="758" t="s">
        <v>208</v>
      </c>
      <c r="C20" s="759"/>
      <c r="D20" s="759"/>
      <c r="E20" s="759"/>
      <c r="F20" s="383"/>
      <c r="G20" s="383"/>
      <c r="H20" s="383"/>
      <c r="I20" s="390"/>
      <c r="J20" s="361">
        <f t="shared" ref="J20:J24" si="1">SUM(F20:I20)</f>
        <v>0</v>
      </c>
    </row>
    <row r="21" spans="1:10" ht="18" customHeight="1" thickBot="1" x14ac:dyDescent="0.25">
      <c r="A21" s="359" t="s">
        <v>59</v>
      </c>
      <c r="B21" s="758" t="s">
        <v>208</v>
      </c>
      <c r="C21" s="759"/>
      <c r="D21" s="759"/>
      <c r="E21" s="759"/>
      <c r="F21" s="383"/>
      <c r="G21" s="383"/>
      <c r="H21" s="383"/>
      <c r="I21" s="390"/>
      <c r="J21" s="361">
        <f>SUM(F21:I21)</f>
        <v>0</v>
      </c>
    </row>
    <row r="22" spans="1:10" ht="18" customHeight="1" thickBot="1" x14ac:dyDescent="0.25">
      <c r="A22" s="359" t="s">
        <v>60</v>
      </c>
      <c r="B22" s="758" t="s">
        <v>208</v>
      </c>
      <c r="C22" s="759"/>
      <c r="D22" s="759"/>
      <c r="E22" s="759"/>
      <c r="F22" s="383"/>
      <c r="G22" s="383"/>
      <c r="H22" s="383"/>
      <c r="I22" s="390"/>
      <c r="J22" s="361">
        <f t="shared" si="1"/>
        <v>0</v>
      </c>
    </row>
    <row r="23" spans="1:10" ht="18" customHeight="1" thickBot="1" x14ac:dyDescent="0.25">
      <c r="A23" s="359" t="s">
        <v>61</v>
      </c>
      <c r="B23" s="779" t="s">
        <v>144</v>
      </c>
      <c r="C23" s="780"/>
      <c r="D23" s="780"/>
      <c r="E23" s="780"/>
      <c r="F23" s="383"/>
      <c r="G23" s="383"/>
      <c r="H23" s="383"/>
      <c r="I23" s="390"/>
      <c r="J23" s="361">
        <f t="shared" si="1"/>
        <v>0</v>
      </c>
    </row>
    <row r="24" spans="1:10" ht="18" customHeight="1" thickBot="1" x14ac:dyDescent="0.25">
      <c r="A24" s="360" t="s">
        <v>62</v>
      </c>
      <c r="B24" s="777"/>
      <c r="C24" s="778"/>
      <c r="D24" s="778"/>
      <c r="E24" s="778"/>
      <c r="F24" s="391"/>
      <c r="G24" s="391"/>
      <c r="H24" s="391"/>
      <c r="I24" s="392"/>
      <c r="J24" s="362">
        <f t="shared" si="1"/>
        <v>0</v>
      </c>
    </row>
    <row r="25" spans="1:10" s="84" customFormat="1" ht="18" customHeight="1" thickBot="1" x14ac:dyDescent="0.25">
      <c r="A25" s="324" t="s">
        <v>63</v>
      </c>
      <c r="B25" s="353" t="s">
        <v>142</v>
      </c>
      <c r="C25" s="254"/>
      <c r="D25" s="254"/>
      <c r="E25" s="254"/>
      <c r="F25" s="255">
        <f>SUM(F19:F24)</f>
        <v>0</v>
      </c>
      <c r="G25" s="255">
        <f>SUM(G19:G24)</f>
        <v>0</v>
      </c>
      <c r="H25" s="255">
        <f>SUM(H19:H24)</f>
        <v>0</v>
      </c>
      <c r="I25" s="255">
        <f>SUM(I19:I24)</f>
        <v>0</v>
      </c>
      <c r="J25" s="256">
        <f>SUM(J19:J24)</f>
        <v>0</v>
      </c>
    </row>
    <row r="26" spans="1:10" s="84" customFormat="1" ht="18" customHeight="1" thickBot="1" x14ac:dyDescent="0.25">
      <c r="A26" s="326"/>
      <c r="B26" s="768"/>
      <c r="C26" s="769"/>
      <c r="D26" s="769"/>
      <c r="E26" s="770"/>
      <c r="F26" s="259"/>
      <c r="G26" s="259"/>
      <c r="H26" s="266"/>
      <c r="I26" s="267"/>
      <c r="J26" s="268"/>
    </row>
    <row r="27" spans="1:10" s="33" customFormat="1" ht="14.25" customHeight="1" x14ac:dyDescent="0.2">
      <c r="A27" s="248" t="s">
        <v>136</v>
      </c>
      <c r="B27" s="760">
        <v>1</v>
      </c>
      <c r="C27" s="760"/>
      <c r="D27" s="760"/>
      <c r="E27" s="760"/>
      <c r="F27" s="489">
        <v>2</v>
      </c>
      <c r="G27" s="489">
        <v>3</v>
      </c>
      <c r="H27" s="489">
        <v>4</v>
      </c>
      <c r="I27" s="249">
        <v>5</v>
      </c>
      <c r="J27" s="265">
        <v>6</v>
      </c>
    </row>
    <row r="28" spans="1:10" ht="19.5" customHeight="1" thickBot="1" x14ac:dyDescent="0.25">
      <c r="A28" s="251"/>
      <c r="B28" s="766" t="s">
        <v>153</v>
      </c>
      <c r="C28" s="766"/>
      <c r="D28" s="766"/>
      <c r="E28" s="766"/>
      <c r="F28" s="490" t="s">
        <v>481</v>
      </c>
      <c r="G28" s="490" t="s">
        <v>482</v>
      </c>
      <c r="H28" s="252" t="s">
        <v>483</v>
      </c>
      <c r="I28" s="252" t="s">
        <v>480</v>
      </c>
      <c r="J28" s="253" t="s">
        <v>43</v>
      </c>
    </row>
    <row r="29" spans="1:10" ht="18" customHeight="1" x14ac:dyDescent="0.2">
      <c r="A29" s="327" t="s">
        <v>64</v>
      </c>
      <c r="B29" s="765"/>
      <c r="C29" s="765"/>
      <c r="D29" s="765"/>
      <c r="E29" s="765"/>
      <c r="F29" s="381"/>
      <c r="G29" s="382"/>
      <c r="H29" s="381"/>
      <c r="I29" s="382"/>
      <c r="J29" s="269">
        <f>SUM(F29:I29)</f>
        <v>0</v>
      </c>
    </row>
    <row r="30" spans="1:10" ht="18" customHeight="1" x14ac:dyDescent="0.2">
      <c r="A30" s="328" t="s">
        <v>65</v>
      </c>
      <c r="B30" s="763"/>
      <c r="C30" s="763"/>
      <c r="D30" s="763"/>
      <c r="E30" s="763"/>
      <c r="F30" s="393"/>
      <c r="G30" s="394"/>
      <c r="H30" s="393"/>
      <c r="I30" s="394"/>
      <c r="J30" s="269">
        <f t="shared" ref="J30:J57" si="2">SUM(F30:I30)</f>
        <v>0</v>
      </c>
    </row>
    <row r="31" spans="1:10" ht="18" customHeight="1" x14ac:dyDescent="0.2">
      <c r="A31" s="328" t="s">
        <v>66</v>
      </c>
      <c r="B31" s="763"/>
      <c r="C31" s="763"/>
      <c r="D31" s="763"/>
      <c r="E31" s="763"/>
      <c r="F31" s="393"/>
      <c r="G31" s="394"/>
      <c r="H31" s="393"/>
      <c r="I31" s="394"/>
      <c r="J31" s="269">
        <f t="shared" si="2"/>
        <v>0</v>
      </c>
    </row>
    <row r="32" spans="1:10" ht="18" customHeight="1" x14ac:dyDescent="0.2">
      <c r="A32" s="328" t="s">
        <v>67</v>
      </c>
      <c r="B32" s="763"/>
      <c r="C32" s="763"/>
      <c r="D32" s="763"/>
      <c r="E32" s="763"/>
      <c r="F32" s="393"/>
      <c r="G32" s="394"/>
      <c r="H32" s="393"/>
      <c r="I32" s="394"/>
      <c r="J32" s="269">
        <f t="shared" si="2"/>
        <v>0</v>
      </c>
    </row>
    <row r="33" spans="1:10" ht="18" customHeight="1" x14ac:dyDescent="0.2">
      <c r="A33" s="328" t="s">
        <v>68</v>
      </c>
      <c r="B33" s="763"/>
      <c r="C33" s="763"/>
      <c r="D33" s="763"/>
      <c r="E33" s="763"/>
      <c r="F33" s="393"/>
      <c r="G33" s="394"/>
      <c r="H33" s="393"/>
      <c r="I33" s="394"/>
      <c r="J33" s="269">
        <f t="shared" si="2"/>
        <v>0</v>
      </c>
    </row>
    <row r="34" spans="1:10" ht="18" customHeight="1" x14ac:dyDescent="0.2">
      <c r="A34" s="328" t="s">
        <v>69</v>
      </c>
      <c r="B34" s="763"/>
      <c r="C34" s="763"/>
      <c r="D34" s="763"/>
      <c r="E34" s="763"/>
      <c r="F34" s="393"/>
      <c r="G34" s="394"/>
      <c r="H34" s="393"/>
      <c r="I34" s="394"/>
      <c r="J34" s="269">
        <f t="shared" si="2"/>
        <v>0</v>
      </c>
    </row>
    <row r="35" spans="1:10" ht="18" customHeight="1" x14ac:dyDescent="0.2">
      <c r="A35" s="328" t="s">
        <v>70</v>
      </c>
      <c r="B35" s="763"/>
      <c r="C35" s="763"/>
      <c r="D35" s="763"/>
      <c r="E35" s="763"/>
      <c r="F35" s="393"/>
      <c r="G35" s="394"/>
      <c r="H35" s="393"/>
      <c r="I35" s="394"/>
      <c r="J35" s="269">
        <f t="shared" si="2"/>
        <v>0</v>
      </c>
    </row>
    <row r="36" spans="1:10" ht="18" customHeight="1" x14ac:dyDescent="0.2">
      <c r="A36" s="328" t="s">
        <v>133</v>
      </c>
      <c r="B36" s="763"/>
      <c r="C36" s="763"/>
      <c r="D36" s="763"/>
      <c r="E36" s="763"/>
      <c r="F36" s="393"/>
      <c r="G36" s="394"/>
      <c r="H36" s="393"/>
      <c r="I36" s="394"/>
      <c r="J36" s="269">
        <f t="shared" si="2"/>
        <v>0</v>
      </c>
    </row>
    <row r="37" spans="1:10" ht="18" customHeight="1" x14ac:dyDescent="0.2">
      <c r="A37" s="328" t="s">
        <v>71</v>
      </c>
      <c r="B37" s="763"/>
      <c r="C37" s="763"/>
      <c r="D37" s="763"/>
      <c r="E37" s="763"/>
      <c r="F37" s="393"/>
      <c r="G37" s="394"/>
      <c r="H37" s="393"/>
      <c r="I37" s="394"/>
      <c r="J37" s="269">
        <f t="shared" si="2"/>
        <v>0</v>
      </c>
    </row>
    <row r="38" spans="1:10" ht="18" customHeight="1" x14ac:dyDescent="0.2">
      <c r="A38" s="328" t="s">
        <v>72</v>
      </c>
      <c r="B38" s="763"/>
      <c r="C38" s="763"/>
      <c r="D38" s="763"/>
      <c r="E38" s="763"/>
      <c r="F38" s="393"/>
      <c r="G38" s="394"/>
      <c r="H38" s="393"/>
      <c r="I38" s="394"/>
      <c r="J38" s="269">
        <f t="shared" si="2"/>
        <v>0</v>
      </c>
    </row>
    <row r="39" spans="1:10" ht="18" customHeight="1" x14ac:dyDescent="0.2">
      <c r="A39" s="328" t="s">
        <v>73</v>
      </c>
      <c r="B39" s="763"/>
      <c r="C39" s="763"/>
      <c r="D39" s="763"/>
      <c r="E39" s="763"/>
      <c r="F39" s="393"/>
      <c r="G39" s="394"/>
      <c r="H39" s="393"/>
      <c r="I39" s="394"/>
      <c r="J39" s="269">
        <f t="shared" si="2"/>
        <v>0</v>
      </c>
    </row>
    <row r="40" spans="1:10" ht="18" customHeight="1" x14ac:dyDescent="0.2">
      <c r="A40" s="328" t="s">
        <v>74</v>
      </c>
      <c r="B40" s="763"/>
      <c r="C40" s="763"/>
      <c r="D40" s="763"/>
      <c r="E40" s="763"/>
      <c r="F40" s="393"/>
      <c r="G40" s="394"/>
      <c r="H40" s="393"/>
      <c r="I40" s="394"/>
      <c r="J40" s="269">
        <f t="shared" si="2"/>
        <v>0</v>
      </c>
    </row>
    <row r="41" spans="1:10" ht="18" customHeight="1" x14ac:dyDescent="0.2">
      <c r="A41" s="328" t="s">
        <v>75</v>
      </c>
      <c r="B41" s="763"/>
      <c r="C41" s="763"/>
      <c r="D41" s="763"/>
      <c r="E41" s="763"/>
      <c r="F41" s="393"/>
      <c r="G41" s="394"/>
      <c r="H41" s="393"/>
      <c r="I41" s="394"/>
      <c r="J41" s="269">
        <f t="shared" si="2"/>
        <v>0</v>
      </c>
    </row>
    <row r="42" spans="1:10" ht="18" customHeight="1" x14ac:dyDescent="0.2">
      <c r="A42" s="328" t="s">
        <v>76</v>
      </c>
      <c r="B42" s="763"/>
      <c r="C42" s="763"/>
      <c r="D42" s="763"/>
      <c r="E42" s="763"/>
      <c r="F42" s="393"/>
      <c r="G42" s="394"/>
      <c r="H42" s="393"/>
      <c r="I42" s="394"/>
      <c r="J42" s="269">
        <f t="shared" si="2"/>
        <v>0</v>
      </c>
    </row>
    <row r="43" spans="1:10" ht="18" customHeight="1" x14ac:dyDescent="0.2">
      <c r="A43" s="328" t="s">
        <v>77</v>
      </c>
      <c r="B43" s="763"/>
      <c r="C43" s="763"/>
      <c r="D43" s="763"/>
      <c r="E43" s="763"/>
      <c r="F43" s="393"/>
      <c r="G43" s="394"/>
      <c r="H43" s="393"/>
      <c r="I43" s="394"/>
      <c r="J43" s="269">
        <f t="shared" si="2"/>
        <v>0</v>
      </c>
    </row>
    <row r="44" spans="1:10" ht="18" customHeight="1" x14ac:dyDescent="0.2">
      <c r="A44" s="328" t="s">
        <v>78</v>
      </c>
      <c r="B44" s="763"/>
      <c r="C44" s="763"/>
      <c r="D44" s="763"/>
      <c r="E44" s="763"/>
      <c r="F44" s="393"/>
      <c r="G44" s="394"/>
      <c r="H44" s="393"/>
      <c r="I44" s="394"/>
      <c r="J44" s="269">
        <f t="shared" si="2"/>
        <v>0</v>
      </c>
    </row>
    <row r="45" spans="1:10" ht="18" customHeight="1" x14ac:dyDescent="0.2">
      <c r="A45" s="328" t="s">
        <v>79</v>
      </c>
      <c r="B45" s="763"/>
      <c r="C45" s="763"/>
      <c r="D45" s="763"/>
      <c r="E45" s="763"/>
      <c r="F45" s="393"/>
      <c r="G45" s="394"/>
      <c r="H45" s="393"/>
      <c r="I45" s="394"/>
      <c r="J45" s="269">
        <f t="shared" si="2"/>
        <v>0</v>
      </c>
    </row>
    <row r="46" spans="1:10" ht="18" customHeight="1" x14ac:dyDescent="0.2">
      <c r="A46" s="328" t="s">
        <v>80</v>
      </c>
      <c r="B46" s="763"/>
      <c r="C46" s="763"/>
      <c r="D46" s="763"/>
      <c r="E46" s="763"/>
      <c r="F46" s="393"/>
      <c r="G46" s="394"/>
      <c r="H46" s="393"/>
      <c r="I46" s="394"/>
      <c r="J46" s="269">
        <f t="shared" si="2"/>
        <v>0</v>
      </c>
    </row>
    <row r="47" spans="1:10" ht="18" customHeight="1" x14ac:dyDescent="0.2">
      <c r="A47" s="328" t="s">
        <v>81</v>
      </c>
      <c r="B47" s="763"/>
      <c r="C47" s="763"/>
      <c r="D47" s="763"/>
      <c r="E47" s="763"/>
      <c r="F47" s="393"/>
      <c r="G47" s="394"/>
      <c r="H47" s="393"/>
      <c r="I47" s="394"/>
      <c r="J47" s="269">
        <f t="shared" si="2"/>
        <v>0</v>
      </c>
    </row>
    <row r="48" spans="1:10" ht="18" customHeight="1" x14ac:dyDescent="0.2">
      <c r="A48" s="328" t="s">
        <v>82</v>
      </c>
      <c r="B48" s="763"/>
      <c r="C48" s="763"/>
      <c r="D48" s="763"/>
      <c r="E48" s="763"/>
      <c r="F48" s="393"/>
      <c r="G48" s="394"/>
      <c r="H48" s="393"/>
      <c r="I48" s="394"/>
      <c r="J48" s="269">
        <f t="shared" si="2"/>
        <v>0</v>
      </c>
    </row>
    <row r="49" spans="1:27" ht="18" customHeight="1" x14ac:dyDescent="0.2">
      <c r="A49" s="328" t="s">
        <v>83</v>
      </c>
      <c r="B49" s="763"/>
      <c r="C49" s="763"/>
      <c r="D49" s="763"/>
      <c r="E49" s="763"/>
      <c r="F49" s="395"/>
      <c r="G49" s="394"/>
      <c r="H49" s="395"/>
      <c r="I49" s="394"/>
      <c r="J49" s="269">
        <f t="shared" si="2"/>
        <v>0</v>
      </c>
    </row>
    <row r="50" spans="1:27" ht="18" customHeight="1" x14ac:dyDescent="0.2">
      <c r="A50" s="328" t="s">
        <v>132</v>
      </c>
      <c r="B50" s="763"/>
      <c r="C50" s="763"/>
      <c r="D50" s="763"/>
      <c r="E50" s="763"/>
      <c r="F50" s="396"/>
      <c r="G50" s="394"/>
      <c r="H50" s="396"/>
      <c r="I50" s="394"/>
      <c r="J50" s="269">
        <f t="shared" si="2"/>
        <v>0</v>
      </c>
    </row>
    <row r="51" spans="1:27" ht="18" customHeight="1" x14ac:dyDescent="0.2">
      <c r="A51" s="328" t="s">
        <v>128</v>
      </c>
      <c r="B51" s="763"/>
      <c r="C51" s="763"/>
      <c r="D51" s="763"/>
      <c r="E51" s="763"/>
      <c r="F51" s="396"/>
      <c r="G51" s="394"/>
      <c r="H51" s="396"/>
      <c r="I51" s="394"/>
      <c r="J51" s="269">
        <f t="shared" si="2"/>
        <v>0</v>
      </c>
    </row>
    <row r="52" spans="1:27" ht="18" customHeight="1" x14ac:dyDescent="0.2">
      <c r="A52" s="328" t="s">
        <v>129</v>
      </c>
      <c r="B52" s="763"/>
      <c r="C52" s="763"/>
      <c r="D52" s="763"/>
      <c r="E52" s="763"/>
      <c r="F52" s="393"/>
      <c r="G52" s="394"/>
      <c r="H52" s="393"/>
      <c r="I52" s="394"/>
      <c r="J52" s="269">
        <f t="shared" si="2"/>
        <v>0</v>
      </c>
    </row>
    <row r="53" spans="1:27" ht="18" customHeight="1" x14ac:dyDescent="0.2">
      <c r="A53" s="328" t="s">
        <v>130</v>
      </c>
      <c r="B53" s="763"/>
      <c r="C53" s="763"/>
      <c r="D53" s="763"/>
      <c r="E53" s="763"/>
      <c r="F53" s="393"/>
      <c r="G53" s="394"/>
      <c r="H53" s="393"/>
      <c r="I53" s="394"/>
      <c r="J53" s="269">
        <f t="shared" si="2"/>
        <v>0</v>
      </c>
    </row>
    <row r="54" spans="1:27" ht="18" customHeight="1" x14ac:dyDescent="0.2">
      <c r="A54" s="328" t="s">
        <v>131</v>
      </c>
      <c r="B54" s="763"/>
      <c r="C54" s="763"/>
      <c r="D54" s="763"/>
      <c r="E54" s="763"/>
      <c r="F54" s="393"/>
      <c r="G54" s="394"/>
      <c r="H54" s="393"/>
      <c r="I54" s="394"/>
      <c r="J54" s="269">
        <f t="shared" si="2"/>
        <v>0</v>
      </c>
    </row>
    <row r="55" spans="1:27" ht="18" customHeight="1" x14ac:dyDescent="0.2">
      <c r="A55" s="328" t="s">
        <v>169</v>
      </c>
      <c r="B55" s="763"/>
      <c r="C55" s="763"/>
      <c r="D55" s="763"/>
      <c r="E55" s="763"/>
      <c r="F55" s="393"/>
      <c r="G55" s="394"/>
      <c r="H55" s="393"/>
      <c r="I55" s="394"/>
      <c r="J55" s="269">
        <f t="shared" si="2"/>
        <v>0</v>
      </c>
    </row>
    <row r="56" spans="1:27" s="99" customFormat="1" ht="18" customHeight="1" thickBot="1" x14ac:dyDescent="0.25">
      <c r="A56" s="329" t="s">
        <v>170</v>
      </c>
      <c r="B56" s="781"/>
      <c r="C56" s="781"/>
      <c r="D56" s="781"/>
      <c r="E56" s="781"/>
      <c r="F56" s="397"/>
      <c r="G56" s="397"/>
      <c r="H56" s="397"/>
      <c r="I56" s="397"/>
      <c r="J56" s="269">
        <f t="shared" si="2"/>
        <v>0</v>
      </c>
      <c r="K56" s="84"/>
      <c r="L56" s="84"/>
      <c r="M56" s="84"/>
      <c r="N56" s="84"/>
      <c r="O56" s="84"/>
      <c r="P56" s="84"/>
      <c r="Q56" s="84"/>
      <c r="R56" s="84"/>
      <c r="S56" s="84"/>
      <c r="T56" s="84"/>
      <c r="U56" s="84"/>
      <c r="V56" s="84"/>
      <c r="W56" s="84"/>
      <c r="X56" s="84"/>
      <c r="Y56" s="84"/>
      <c r="Z56" s="84"/>
      <c r="AA56" s="84"/>
    </row>
    <row r="57" spans="1:27" s="92" customFormat="1" ht="18" customHeight="1" thickBot="1" x14ac:dyDescent="0.25">
      <c r="A57" s="352" t="s">
        <v>171</v>
      </c>
      <c r="B57" s="754" t="s">
        <v>127</v>
      </c>
      <c r="C57" s="755"/>
      <c r="D57" s="755"/>
      <c r="E57" s="756"/>
      <c r="F57" s="354">
        <f>SUM(F29:F56)</f>
        <v>0</v>
      </c>
      <c r="G57" s="354">
        <f>SUM(G29:G56)</f>
        <v>0</v>
      </c>
      <c r="H57" s="354">
        <f>SUM(H29:H56)</f>
        <v>0</v>
      </c>
      <c r="I57" s="354">
        <f>SUM(I29:I56)</f>
        <v>0</v>
      </c>
      <c r="J57" s="269">
        <f t="shared" si="2"/>
        <v>0</v>
      </c>
    </row>
    <row r="58" spans="1:27" s="92" customFormat="1" ht="18" customHeight="1" thickBot="1" x14ac:dyDescent="0.25">
      <c r="A58" s="355" t="s">
        <v>172</v>
      </c>
      <c r="B58" s="754" t="s">
        <v>199</v>
      </c>
      <c r="C58" s="755"/>
      <c r="D58" s="755"/>
      <c r="E58" s="756"/>
      <c r="F58" s="270">
        <f>F57+F25+F15</f>
        <v>0</v>
      </c>
      <c r="G58" s="270">
        <f t="shared" ref="G58:I58" si="3">G57+G25+G15</f>
        <v>0</v>
      </c>
      <c r="H58" s="270">
        <f t="shared" si="3"/>
        <v>0</v>
      </c>
      <c r="I58" s="270">
        <f t="shared" si="3"/>
        <v>0</v>
      </c>
      <c r="J58" s="269">
        <f>SUM(F58:I58)</f>
        <v>0</v>
      </c>
    </row>
    <row r="59" spans="1:27" s="92" customFormat="1" ht="18" customHeight="1" x14ac:dyDescent="0.2">
      <c r="A59" s="94"/>
      <c r="B59" s="95"/>
      <c r="C59" s="95"/>
      <c r="D59" s="95"/>
      <c r="E59" s="95"/>
      <c r="F59" s="95"/>
      <c r="G59" s="95"/>
      <c r="H59" s="96"/>
    </row>
    <row r="60" spans="1:27" s="92" customFormat="1" ht="18" customHeight="1" x14ac:dyDescent="0.2">
      <c r="A60" s="97"/>
      <c r="B60" s="398"/>
      <c r="C60" s="97"/>
      <c r="D60" s="97"/>
      <c r="E60" s="97"/>
      <c r="F60" s="97"/>
      <c r="G60" s="97"/>
      <c r="H60" s="97"/>
    </row>
    <row r="61" spans="1:27" s="92" customFormat="1" ht="18" customHeight="1" x14ac:dyDescent="0.2">
      <c r="A61" s="97"/>
      <c r="B61" s="399"/>
      <c r="C61" s="97"/>
      <c r="D61" s="97"/>
      <c r="E61" s="97"/>
      <c r="F61" s="97"/>
      <c r="G61" s="97"/>
      <c r="H61" s="97"/>
    </row>
    <row r="62" spans="1:27" s="92" customFormat="1" ht="18" customHeight="1" x14ac:dyDescent="0.2">
      <c r="A62" s="97"/>
      <c r="B62" s="399"/>
      <c r="C62" s="97"/>
      <c r="D62" s="97"/>
      <c r="E62" s="97"/>
      <c r="F62" s="97"/>
      <c r="G62" s="97"/>
      <c r="H62" s="97"/>
    </row>
    <row r="63" spans="1:27" s="92" customFormat="1" ht="18" customHeight="1" x14ac:dyDescent="0.2">
      <c r="A63" s="98"/>
      <c r="C63" s="764"/>
      <c r="D63" s="764"/>
      <c r="E63" s="764"/>
      <c r="F63" s="764"/>
      <c r="G63" s="764"/>
      <c r="H63" s="764"/>
    </row>
  </sheetData>
  <sheetProtection algorithmName="SHA-512" hashValue="PJOUlQ8WXN2jgvHtQKfkyRa6D2TXYlft+Lap/PF5vfeDjCJD4meltS9rnokb8kKEbKlcpTou5726BxYrxcqyMw==" saltValue="aw4h0hZ+OQ0jrNzB90iPkQ==" spinCount="100000" sheet="1" objects="1" scenarios="1"/>
  <protectedRanges>
    <protectedRange password="E7EE" sqref="F25:J25" name="Range2"/>
    <protectedRange password="E7EE" sqref="B16:I17 B26:I26 B29:I55 B56:G56 B15:J15 B25:J25 B57:I57 B9:I14 B19:I24" name="Range1"/>
  </protectedRanges>
  <mergeCells count="56">
    <mergeCell ref="B55:E55"/>
    <mergeCell ref="B56:E56"/>
    <mergeCell ref="B49:E49"/>
    <mergeCell ref="B50:E50"/>
    <mergeCell ref="B51:E51"/>
    <mergeCell ref="B52:E52"/>
    <mergeCell ref="B53:E53"/>
    <mergeCell ref="B54:E54"/>
    <mergeCell ref="A1:J1"/>
    <mergeCell ref="B26:E26"/>
    <mergeCell ref="B8:E8"/>
    <mergeCell ref="I3:J3"/>
    <mergeCell ref="A4:B4"/>
    <mergeCell ref="A3:B3"/>
    <mergeCell ref="B9:E9"/>
    <mergeCell ref="B7:E7"/>
    <mergeCell ref="C3:D3"/>
    <mergeCell ref="C4:D4"/>
    <mergeCell ref="B11:E11"/>
    <mergeCell ref="B24:E24"/>
    <mergeCell ref="B20:E20"/>
    <mergeCell ref="B23:E23"/>
    <mergeCell ref="B19:E19"/>
    <mergeCell ref="B10:E10"/>
    <mergeCell ref="C63:H63"/>
    <mergeCell ref="B29:E29"/>
    <mergeCell ref="B28:E28"/>
    <mergeCell ref="B30:E30"/>
    <mergeCell ref="B31:E31"/>
    <mergeCell ref="B32:E32"/>
    <mergeCell ref="B33:E33"/>
    <mergeCell ref="B34:E34"/>
    <mergeCell ref="B35:E35"/>
    <mergeCell ref="B36:E36"/>
    <mergeCell ref="B38:E38"/>
    <mergeCell ref="B37:E37"/>
    <mergeCell ref="B39:E39"/>
    <mergeCell ref="B40:E40"/>
    <mergeCell ref="B41:E41"/>
    <mergeCell ref="B48:E48"/>
    <mergeCell ref="B57:E57"/>
    <mergeCell ref="B58:E58"/>
    <mergeCell ref="B12:E12"/>
    <mergeCell ref="B13:E13"/>
    <mergeCell ref="B21:E21"/>
    <mergeCell ref="B22:E22"/>
    <mergeCell ref="B27:E27"/>
    <mergeCell ref="B18:E18"/>
    <mergeCell ref="B17:E17"/>
    <mergeCell ref="B14:E14"/>
    <mergeCell ref="B42:E42"/>
    <mergeCell ref="B43:E43"/>
    <mergeCell ref="B44:E44"/>
    <mergeCell ref="B45:E45"/>
    <mergeCell ref="B46:E46"/>
    <mergeCell ref="B47:E47"/>
  </mergeCells>
  <phoneticPr fontId="3" type="noConversion"/>
  <printOptions horizontalCentered="1"/>
  <pageMargins left="0.33" right="0.33" top="0.5" bottom="0.5" header="0.25" footer="0.25"/>
  <pageSetup scale="66" orientation="portrait" r:id="rId1"/>
  <headerFooter alignWithMargins="0">
    <oddHeader>&amp;L&amp;9State of Alaska&amp;C&amp;KFF0000DRAFT&amp;R&amp;9Emergency Medical Transportation Services</oddHeader>
    <oddFooter>&amp;L&amp;10May 20, 2020&amp;C&amp;9Sch 6 - Revenue&amp;R&amp;9Page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36"/>
  <sheetViews>
    <sheetView view="pageLayout" zoomScale="85" zoomScaleNormal="100" zoomScaleSheetLayoutView="80" zoomScalePageLayoutView="85" workbookViewId="0">
      <selection activeCell="A34" activeCellId="8" sqref="A1:G10 B11:D15 E13:G15 A16:G16 A17:D20 E19:G20 A22:G33 A34:G36 A34"/>
    </sheetView>
  </sheetViews>
  <sheetFormatPr defaultColWidth="8.88671875" defaultRowHeight="15" x14ac:dyDescent="0.2"/>
  <cols>
    <col min="1" max="1" width="3.88671875" style="78" customWidth="1"/>
    <col min="2" max="2" width="18.21875" style="79" customWidth="1"/>
    <col min="3" max="3" width="34.88671875" style="79" customWidth="1"/>
    <col min="4" max="4" width="1" style="79" customWidth="1"/>
    <col min="5" max="5" width="13.6640625" style="79" bestFit="1" customWidth="1"/>
    <col min="6" max="7" width="13.77734375" style="79" customWidth="1"/>
    <col min="8" max="11" width="8.88671875" style="79" customWidth="1"/>
    <col min="12" max="16384" width="8.88671875" style="79"/>
  </cols>
  <sheetData>
    <row r="1" spans="1:9" ht="18" customHeight="1" x14ac:dyDescent="0.2">
      <c r="A1" s="796" t="s">
        <v>263</v>
      </c>
      <c r="B1" s="796"/>
      <c r="C1" s="796"/>
      <c r="D1" s="796"/>
      <c r="E1" s="796"/>
      <c r="F1" s="796"/>
      <c r="G1" s="796"/>
    </row>
    <row r="2" spans="1:9" ht="13.5" customHeight="1" x14ac:dyDescent="0.2">
      <c r="A2" s="496"/>
      <c r="B2" s="496"/>
      <c r="C2" s="496"/>
      <c r="D2" s="496"/>
      <c r="E2" s="496"/>
      <c r="F2" s="496"/>
      <c r="G2" s="496"/>
    </row>
    <row r="3" spans="1:9" s="91" customFormat="1" ht="13.5" customHeight="1" x14ac:dyDescent="0.2">
      <c r="A3" s="773" t="s">
        <v>154</v>
      </c>
      <c r="B3" s="773"/>
      <c r="C3" s="493">
        <f>Certification!A5</f>
        <v>0</v>
      </c>
      <c r="D3" s="85"/>
      <c r="E3" s="100" t="s">
        <v>99</v>
      </c>
      <c r="F3" s="797">
        <f>Certification!C21</f>
        <v>0</v>
      </c>
      <c r="G3" s="797"/>
    </row>
    <row r="4" spans="1:9" s="91" customFormat="1" ht="13.5" customHeight="1" x14ac:dyDescent="0.2">
      <c r="A4" s="773"/>
      <c r="B4" s="773"/>
      <c r="C4" s="494"/>
      <c r="D4" s="87"/>
      <c r="E4" s="88"/>
      <c r="F4" s="77"/>
      <c r="G4" s="77"/>
    </row>
    <row r="5" spans="1:9" s="93" customFormat="1" ht="13.5" customHeight="1" thickBot="1" x14ac:dyDescent="0.25">
      <c r="A5" s="492"/>
      <c r="B5" s="492"/>
      <c r="C5" s="494"/>
      <c r="D5" s="494"/>
      <c r="E5" s="77"/>
      <c r="F5" s="77"/>
      <c r="G5" s="77"/>
    </row>
    <row r="6" spans="1:9" ht="27.75" customHeight="1" x14ac:dyDescent="0.2">
      <c r="A6" s="803" t="s">
        <v>212</v>
      </c>
      <c r="B6" s="804"/>
      <c r="C6" s="804"/>
      <c r="D6" s="804"/>
      <c r="E6" s="497">
        <v>1</v>
      </c>
      <c r="F6" s="497">
        <v>2</v>
      </c>
      <c r="G6" s="332">
        <v>3</v>
      </c>
    </row>
    <row r="7" spans="1:9" ht="16.5" thickBot="1" x14ac:dyDescent="0.25">
      <c r="A7" s="805"/>
      <c r="B7" s="806"/>
      <c r="C7" s="806"/>
      <c r="D7" s="806"/>
      <c r="E7" s="341" t="s">
        <v>140</v>
      </c>
      <c r="F7" s="342" t="s">
        <v>139</v>
      </c>
      <c r="G7" s="343" t="s">
        <v>141</v>
      </c>
    </row>
    <row r="8" spans="1:9" ht="22.5" customHeight="1" x14ac:dyDescent="0.2">
      <c r="A8" s="336" t="s">
        <v>50</v>
      </c>
      <c r="B8" s="807" t="s">
        <v>210</v>
      </c>
      <c r="C8" s="807"/>
      <c r="D8" s="807"/>
      <c r="E8" s="340">
        <f>'Sch 2 - MTS Expense '!E75</f>
        <v>0</v>
      </c>
      <c r="F8" s="340">
        <f>'Sch 2 - MTS Expense '!F75</f>
        <v>0</v>
      </c>
      <c r="G8" s="340">
        <f>'Sch 2 - MTS Expense '!G75</f>
        <v>0</v>
      </c>
    </row>
    <row r="9" spans="1:9" ht="22.5" customHeight="1" x14ac:dyDescent="0.2">
      <c r="A9" s="336" t="s">
        <v>51</v>
      </c>
      <c r="B9" s="810" t="s">
        <v>247</v>
      </c>
      <c r="C9" s="811"/>
      <c r="D9" s="812"/>
      <c r="E9" s="340">
        <f>'Sch 2 - MTS Expense '!E76</f>
        <v>0</v>
      </c>
      <c r="F9" s="340">
        <f>'Sch 2 - MTS Expense '!F76</f>
        <v>0</v>
      </c>
      <c r="G9" s="340">
        <f>'Sch 2 - MTS Expense '!G76</f>
        <v>0</v>
      </c>
    </row>
    <row r="10" spans="1:9" ht="22.5" customHeight="1" x14ac:dyDescent="0.2">
      <c r="A10" s="333" t="s">
        <v>52</v>
      </c>
      <c r="B10" s="808" t="s">
        <v>259</v>
      </c>
      <c r="C10" s="808"/>
      <c r="D10" s="808"/>
      <c r="E10" s="330"/>
      <c r="F10" s="330"/>
      <c r="G10" s="334"/>
    </row>
    <row r="11" spans="1:9" ht="39" customHeight="1" x14ac:dyDescent="0.2">
      <c r="A11" s="333"/>
      <c r="B11" s="809" t="s">
        <v>157</v>
      </c>
      <c r="C11" s="809"/>
      <c r="D11" s="809"/>
      <c r="E11" s="800" t="s">
        <v>159</v>
      </c>
      <c r="F11" s="800"/>
      <c r="G11" s="801"/>
      <c r="I11" s="111" t="s">
        <v>158</v>
      </c>
    </row>
    <row r="12" spans="1:9" ht="22.5" customHeight="1" x14ac:dyDescent="0.2">
      <c r="A12" s="333"/>
      <c r="B12" s="802" t="s">
        <v>160</v>
      </c>
      <c r="C12" s="802"/>
      <c r="D12" s="802"/>
      <c r="E12" s="798">
        <v>0</v>
      </c>
      <c r="F12" s="798"/>
      <c r="G12" s="799"/>
      <c r="I12" s="111" t="s">
        <v>159</v>
      </c>
    </row>
    <row r="13" spans="1:9" ht="22.5" customHeight="1" x14ac:dyDescent="0.2">
      <c r="A13" s="333"/>
      <c r="B13" s="802" t="s">
        <v>161</v>
      </c>
      <c r="C13" s="802"/>
      <c r="D13" s="802"/>
      <c r="E13" s="309">
        <f>$E$12*E8</f>
        <v>0</v>
      </c>
      <c r="F13" s="309">
        <f>$E$12*F8</f>
        <v>0</v>
      </c>
      <c r="G13" s="335">
        <f>$E$12*G8</f>
        <v>0</v>
      </c>
      <c r="I13" s="111"/>
    </row>
    <row r="14" spans="1:9" ht="22.5" customHeight="1" thickBot="1" x14ac:dyDescent="0.25">
      <c r="A14" s="369" t="s">
        <v>53</v>
      </c>
      <c r="B14" s="813" t="s">
        <v>248</v>
      </c>
      <c r="C14" s="813"/>
      <c r="D14" s="813"/>
      <c r="E14" s="370">
        <f>'Sch 2 - MTS Expense '!E78</f>
        <v>0</v>
      </c>
      <c r="F14" s="370">
        <f>IF(F13&gt;0,0,'Sch 5 - A&amp;G'!G42)</f>
        <v>0</v>
      </c>
      <c r="G14" s="370">
        <f>IF(G13&gt;0,0,'Sch 5 - A&amp;G'!H42)</f>
        <v>0</v>
      </c>
    </row>
    <row r="15" spans="1:9" ht="22.5" customHeight="1" thickBot="1" x14ac:dyDescent="0.25">
      <c r="A15" s="373" t="s">
        <v>54</v>
      </c>
      <c r="B15" s="785" t="s">
        <v>211</v>
      </c>
      <c r="C15" s="785"/>
      <c r="D15" s="785"/>
      <c r="E15" s="374">
        <f>SUM(E8+E13+E14+E9)</f>
        <v>0</v>
      </c>
      <c r="F15" s="374">
        <f t="shared" ref="F15:G15" si="0">SUM(F8+F13+F14+F9)</f>
        <v>0</v>
      </c>
      <c r="G15" s="375">
        <f t="shared" si="0"/>
        <v>0</v>
      </c>
    </row>
    <row r="16" spans="1:9" ht="22.5" customHeight="1" x14ac:dyDescent="0.2">
      <c r="A16" s="336" t="s">
        <v>55</v>
      </c>
      <c r="B16" s="789" t="s">
        <v>251</v>
      </c>
      <c r="C16" s="789"/>
      <c r="D16" s="789"/>
      <c r="E16" s="371"/>
      <c r="F16" s="371"/>
      <c r="G16" s="372"/>
    </row>
    <row r="17" spans="1:9" ht="22.5" customHeight="1" x14ac:dyDescent="0.2">
      <c r="A17" s="333"/>
      <c r="B17" s="784" t="s">
        <v>252</v>
      </c>
      <c r="C17" s="784"/>
      <c r="D17" s="784"/>
      <c r="E17" s="400"/>
      <c r="F17" s="400"/>
      <c r="G17" s="401"/>
      <c r="I17" s="405"/>
    </row>
    <row r="18" spans="1:9" ht="22.5" customHeight="1" thickBot="1" x14ac:dyDescent="0.25">
      <c r="A18" s="333"/>
      <c r="B18" s="784" t="s">
        <v>501</v>
      </c>
      <c r="C18" s="784"/>
      <c r="D18" s="784"/>
      <c r="E18" s="400"/>
      <c r="F18" s="400"/>
      <c r="G18" s="401"/>
      <c r="I18" s="406"/>
    </row>
    <row r="19" spans="1:9" ht="22.5" customHeight="1" thickBot="1" x14ac:dyDescent="0.25">
      <c r="A19" s="379" t="s">
        <v>253</v>
      </c>
      <c r="B19" s="785" t="s">
        <v>143</v>
      </c>
      <c r="C19" s="785"/>
      <c r="D19" s="785"/>
      <c r="E19" s="402">
        <f>SUM(E17:E18)</f>
        <v>0</v>
      </c>
      <c r="F19" s="402">
        <f t="shared" ref="F19:G19" si="1">SUM(F17:F18)</f>
        <v>0</v>
      </c>
      <c r="G19" s="402">
        <f t="shared" si="1"/>
        <v>0</v>
      </c>
    </row>
    <row r="20" spans="1:9" ht="22.5" customHeight="1" thickBot="1" x14ac:dyDescent="0.25">
      <c r="A20" s="376" t="s">
        <v>254</v>
      </c>
      <c r="B20" s="816" t="s">
        <v>494</v>
      </c>
      <c r="C20" s="817"/>
      <c r="D20" s="818"/>
      <c r="E20" s="377" t="e">
        <f>E15/E19</f>
        <v>#DIV/0!</v>
      </c>
      <c r="F20" s="377" t="e">
        <f>F15/F19</f>
        <v>#DIV/0!</v>
      </c>
      <c r="G20" s="378" t="e">
        <f>G15/G19</f>
        <v>#DIV/0!</v>
      </c>
    </row>
    <row r="21" spans="1:9" ht="22.5" customHeight="1" thickBot="1" x14ac:dyDescent="0.25">
      <c r="A21" s="331"/>
      <c r="B21" s="110"/>
      <c r="C21" s="110"/>
      <c r="D21" s="110"/>
      <c r="E21" s="106"/>
      <c r="F21" s="106"/>
      <c r="G21" s="106"/>
    </row>
    <row r="22" spans="1:9" ht="22.5" customHeight="1" thickBot="1" x14ac:dyDescent="0.25">
      <c r="A22" s="814" t="s">
        <v>256</v>
      </c>
      <c r="B22" s="815"/>
      <c r="C22" s="815"/>
      <c r="D22" s="815"/>
      <c r="E22" s="337" t="s">
        <v>140</v>
      </c>
      <c r="F22" s="338" t="s">
        <v>139</v>
      </c>
      <c r="G22" s="339" t="s">
        <v>141</v>
      </c>
    </row>
    <row r="23" spans="1:9" ht="41.25" customHeight="1" x14ac:dyDescent="0.2">
      <c r="A23" s="333" t="s">
        <v>58</v>
      </c>
      <c r="B23" s="788" t="s">
        <v>495</v>
      </c>
      <c r="C23" s="788"/>
      <c r="D23" s="788"/>
      <c r="E23" s="407" t="e">
        <f>E20*E17</f>
        <v>#DIV/0!</v>
      </c>
      <c r="F23" s="411" t="e">
        <f t="shared" ref="F23:G23" si="2">F20*F17</f>
        <v>#DIV/0!</v>
      </c>
      <c r="G23" s="411" t="e">
        <f t="shared" si="2"/>
        <v>#DIV/0!</v>
      </c>
    </row>
    <row r="24" spans="1:9" ht="36" customHeight="1" x14ac:dyDescent="0.2">
      <c r="A24" s="333" t="s">
        <v>59</v>
      </c>
      <c r="B24" s="788" t="s">
        <v>264</v>
      </c>
      <c r="C24" s="788"/>
      <c r="D24" s="788"/>
      <c r="E24" s="408">
        <f>-'Sch 6 - Revenues '!F9</f>
        <v>0</v>
      </c>
      <c r="F24" s="412">
        <f>-'Sch 6 - Revenues '!G9</f>
        <v>0</v>
      </c>
      <c r="G24" s="412">
        <f>-'Sch 6 - Revenues '!H9</f>
        <v>0</v>
      </c>
    </row>
    <row r="25" spans="1:9" ht="33" customHeight="1" x14ac:dyDescent="0.2">
      <c r="A25" s="333" t="s">
        <v>60</v>
      </c>
      <c r="B25" s="793" t="s">
        <v>257</v>
      </c>
      <c r="C25" s="794"/>
      <c r="D25" s="795"/>
      <c r="E25" s="404" t="e">
        <f>E23+E24</f>
        <v>#DIV/0!</v>
      </c>
      <c r="F25" s="413" t="e">
        <f t="shared" ref="F25:G25" si="3">F23+F24</f>
        <v>#DIV/0!</v>
      </c>
      <c r="G25" s="413" t="e">
        <f t="shared" si="3"/>
        <v>#DIV/0!</v>
      </c>
    </row>
    <row r="26" spans="1:9" ht="36.75" customHeight="1" x14ac:dyDescent="0.2">
      <c r="A26" s="336" t="s">
        <v>61</v>
      </c>
      <c r="B26" s="790" t="s">
        <v>272</v>
      </c>
      <c r="C26" s="791"/>
      <c r="D26" s="409"/>
      <c r="E26" s="414">
        <v>0.5</v>
      </c>
      <c r="F26" s="414">
        <v>0.9</v>
      </c>
      <c r="G26" s="415">
        <v>0.5</v>
      </c>
    </row>
    <row r="27" spans="1:9" ht="33.75" customHeight="1" x14ac:dyDescent="0.2">
      <c r="A27" s="336" t="s">
        <v>62</v>
      </c>
      <c r="B27" s="790" t="s">
        <v>507</v>
      </c>
      <c r="C27" s="791"/>
      <c r="D27" s="792"/>
      <c r="E27" s="410" t="e">
        <f>E25*E26</f>
        <v>#DIV/0!</v>
      </c>
      <c r="F27" s="416" t="e">
        <f t="shared" ref="F27:G27" si="4">F25*F26</f>
        <v>#DIV/0!</v>
      </c>
      <c r="G27" s="416" t="e">
        <f t="shared" si="4"/>
        <v>#DIV/0!</v>
      </c>
    </row>
    <row r="28" spans="1:9" x14ac:dyDescent="0.2">
      <c r="A28" s="336" t="s">
        <v>63</v>
      </c>
      <c r="B28" s="789" t="s">
        <v>258</v>
      </c>
      <c r="C28" s="789"/>
      <c r="D28" s="789"/>
      <c r="E28" s="380">
        <v>0.5</v>
      </c>
      <c r="F28" s="380">
        <v>0.5</v>
      </c>
      <c r="G28" s="380">
        <v>0.5</v>
      </c>
    </row>
    <row r="29" spans="1:9" ht="35.25" customHeight="1" x14ac:dyDescent="0.2">
      <c r="A29" s="403" t="s">
        <v>64</v>
      </c>
      <c r="B29" s="786" t="s">
        <v>267</v>
      </c>
      <c r="C29" s="786"/>
      <c r="D29" s="786"/>
      <c r="E29" s="417" t="e">
        <f>E27*E28</f>
        <v>#DIV/0!</v>
      </c>
      <c r="F29" s="417" t="e">
        <f t="shared" ref="F29:G29" si="5">F27*F28</f>
        <v>#DIV/0!</v>
      </c>
      <c r="G29" s="417" t="e">
        <f t="shared" si="5"/>
        <v>#DIV/0!</v>
      </c>
    </row>
    <row r="31" spans="1:9" ht="28.5" customHeight="1" x14ac:dyDescent="0.2">
      <c r="A31" s="80" t="s">
        <v>46</v>
      </c>
      <c r="B31" s="787" t="s">
        <v>137</v>
      </c>
      <c r="C31" s="787"/>
      <c r="D31" s="787"/>
      <c r="E31" s="787"/>
      <c r="F31" s="787"/>
      <c r="G31" s="787"/>
    </row>
    <row r="32" spans="1:9" ht="68.25" customHeight="1" x14ac:dyDescent="0.2">
      <c r="A32" s="80" t="s">
        <v>150</v>
      </c>
      <c r="B32" s="787" t="s">
        <v>508</v>
      </c>
      <c r="C32" s="787"/>
      <c r="D32" s="787"/>
      <c r="E32" s="787"/>
      <c r="F32" s="787"/>
      <c r="G32" s="787"/>
    </row>
    <row r="33" spans="1:7" ht="34.5" customHeight="1" x14ac:dyDescent="0.2">
      <c r="A33" s="80" t="s">
        <v>260</v>
      </c>
      <c r="B33" s="787" t="s">
        <v>509</v>
      </c>
      <c r="C33" s="787"/>
      <c r="D33" s="787"/>
      <c r="E33" s="787"/>
      <c r="F33" s="787"/>
      <c r="G33" s="787"/>
    </row>
    <row r="34" spans="1:7" ht="45.75" customHeight="1" x14ac:dyDescent="0.2">
      <c r="A34" s="80" t="s">
        <v>261</v>
      </c>
      <c r="B34" s="782" t="s">
        <v>262</v>
      </c>
      <c r="C34" s="782"/>
      <c r="D34" s="782"/>
      <c r="E34" s="782"/>
      <c r="F34" s="782"/>
      <c r="G34" s="782"/>
    </row>
    <row r="35" spans="1:7" x14ac:dyDescent="0.2">
      <c r="A35" s="783" t="s">
        <v>265</v>
      </c>
      <c r="B35" s="782" t="s">
        <v>266</v>
      </c>
      <c r="C35" s="782"/>
      <c r="D35" s="782"/>
      <c r="E35" s="782"/>
      <c r="F35" s="782"/>
      <c r="G35" s="782"/>
    </row>
    <row r="36" spans="1:7" x14ac:dyDescent="0.2">
      <c r="A36" s="783"/>
      <c r="B36" s="782"/>
      <c r="C36" s="782"/>
      <c r="D36" s="782"/>
      <c r="E36" s="782"/>
      <c r="F36" s="782"/>
      <c r="G36" s="782"/>
    </row>
  </sheetData>
  <sheetProtection algorithmName="SHA-512" hashValue="HsUozmDRwvWAtB971TRZ9bbx2XUnLZoxQTgw+61L7res5ECi+iheOoe4181FACSRI3biEKk6dcq02AzTBbjpsw==" saltValue="W5qaeFRDlfEMPIb1Fo4h+A==" spinCount="100000" sheet="1" objects="1" scenarios="1"/>
  <protectedRanges>
    <protectedRange sqref="D24:D25 E29:G29" name="Range4"/>
    <protectedRange sqref="D23:G23" name="Range3"/>
    <protectedRange sqref="D11:D13 F13:G13 E12:E13" name="Range1"/>
  </protectedRanges>
  <mergeCells count="34">
    <mergeCell ref="B13:D13"/>
    <mergeCell ref="B14:D14"/>
    <mergeCell ref="B15:D15"/>
    <mergeCell ref="B16:D16"/>
    <mergeCell ref="A22:D22"/>
    <mergeCell ref="B20:D20"/>
    <mergeCell ref="A1:G1"/>
    <mergeCell ref="A3:B3"/>
    <mergeCell ref="F3:G3"/>
    <mergeCell ref="A4:B4"/>
    <mergeCell ref="E12:G12"/>
    <mergeCell ref="E11:G11"/>
    <mergeCell ref="B12:D12"/>
    <mergeCell ref="A6:D7"/>
    <mergeCell ref="B8:D8"/>
    <mergeCell ref="B10:D10"/>
    <mergeCell ref="B11:D11"/>
    <mergeCell ref="B9:D9"/>
    <mergeCell ref="B34:G34"/>
    <mergeCell ref="B35:G36"/>
    <mergeCell ref="A35:A36"/>
    <mergeCell ref="B17:D17"/>
    <mergeCell ref="B18:D18"/>
    <mergeCell ref="B19:D19"/>
    <mergeCell ref="B29:D29"/>
    <mergeCell ref="B33:G33"/>
    <mergeCell ref="B31:G31"/>
    <mergeCell ref="B32:G32"/>
    <mergeCell ref="B24:D24"/>
    <mergeCell ref="B28:D28"/>
    <mergeCell ref="B27:D27"/>
    <mergeCell ref="B25:D25"/>
    <mergeCell ref="B23:D23"/>
    <mergeCell ref="B26:C26"/>
  </mergeCells>
  <dataValidations count="1">
    <dataValidation type="list" allowBlank="1" showInputMessage="1" showErrorMessage="1" sqref="E11:G11">
      <formula1>$I$11:$I$12</formula1>
    </dataValidation>
  </dataValidations>
  <printOptions horizontalCentered="1"/>
  <pageMargins left="0.25" right="0.25" top="0.75" bottom="0.75" header="0.3" footer="0.3"/>
  <pageSetup scale="55" orientation="landscape" horizontalDpi="1200" verticalDpi="1200" r:id="rId1"/>
  <headerFooter alignWithMargins="0">
    <oddHeader>&amp;L&amp;9State of Alaska&amp;C&amp;KFF0000DRAFT&amp;R&amp;9Emergency Medical Transportation Services</oddHeader>
    <oddFooter>&amp;LMay 20, 2020&amp;C&amp;9Sch 7 - Final Settlement&amp;R&amp;9Page &amp;P of &amp;N</oddFooter>
  </headerFooter>
  <ignoredErrors>
    <ignoredError sqref="A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49"/>
  <sheetViews>
    <sheetView view="pageLayout" zoomScale="80" zoomScaleNormal="100" zoomScaleSheetLayoutView="80" zoomScalePageLayoutView="80" workbookViewId="0">
      <selection activeCell="C8" sqref="C8:H8"/>
    </sheetView>
  </sheetViews>
  <sheetFormatPr defaultColWidth="8.88671875" defaultRowHeight="15" x14ac:dyDescent="0.2"/>
  <cols>
    <col min="1" max="2" width="5.109375" style="34" customWidth="1"/>
    <col min="3" max="3" width="13.77734375" style="41" customWidth="1"/>
    <col min="4" max="4" width="32.44140625" style="41" customWidth="1"/>
    <col min="5" max="5" width="9.5546875" style="41" customWidth="1"/>
    <col min="6" max="6" width="5" style="41" customWidth="1"/>
    <col min="7" max="7" width="8.77734375" style="41" customWidth="1"/>
    <col min="8" max="8" width="3.109375" style="41" customWidth="1"/>
    <col min="9" max="9" width="15.109375" style="41" customWidth="1"/>
    <col min="10" max="11" width="8.88671875" style="41" customWidth="1"/>
    <col min="12" max="16384" width="8.88671875" style="41"/>
  </cols>
  <sheetData>
    <row r="1" spans="1:9" ht="18" customHeight="1" x14ac:dyDescent="0.2">
      <c r="A1" s="796" t="s">
        <v>147</v>
      </c>
      <c r="B1" s="796"/>
      <c r="C1" s="796"/>
      <c r="D1" s="796"/>
      <c r="E1" s="796"/>
      <c r="F1" s="796"/>
      <c r="G1" s="796"/>
      <c r="H1" s="796"/>
      <c r="I1" s="796"/>
    </row>
    <row r="2" spans="1:9" ht="14.25" customHeight="1" x14ac:dyDescent="0.2">
      <c r="A2" s="78"/>
      <c r="B2" s="78"/>
      <c r="C2" s="79"/>
      <c r="D2" s="79"/>
      <c r="E2" s="79"/>
      <c r="F2" s="79"/>
      <c r="G2" s="79"/>
      <c r="H2" s="79"/>
      <c r="I2" s="79"/>
    </row>
    <row r="3" spans="1:9" ht="14.25" customHeight="1" x14ac:dyDescent="0.2">
      <c r="A3" s="773" t="s">
        <v>154</v>
      </c>
      <c r="B3" s="773"/>
      <c r="C3" s="773" t="s">
        <v>120</v>
      </c>
      <c r="D3" s="532">
        <f>Certification!A5</f>
        <v>0</v>
      </c>
      <c r="E3" s="77"/>
      <c r="F3" s="88"/>
      <c r="G3" s="533" t="s">
        <v>99</v>
      </c>
      <c r="H3" s="797">
        <f>Certification!C21</f>
        <v>0</v>
      </c>
      <c r="I3" s="797"/>
    </row>
    <row r="4" spans="1:9" ht="14.25" customHeight="1" x14ac:dyDescent="0.2">
      <c r="A4" s="773"/>
      <c r="B4" s="773"/>
      <c r="C4" s="773"/>
      <c r="D4" s="534"/>
      <c r="E4" s="88"/>
      <c r="F4" s="88"/>
      <c r="G4" s="88"/>
      <c r="H4" s="88"/>
      <c r="I4" s="88"/>
    </row>
    <row r="5" spans="1:9" ht="14.25" customHeight="1" x14ac:dyDescent="0.2">
      <c r="A5" s="826"/>
      <c r="B5" s="826"/>
      <c r="C5" s="826"/>
      <c r="D5" s="535"/>
      <c r="E5" s="110"/>
      <c r="F5" s="110"/>
      <c r="G5" s="110"/>
      <c r="H5" s="110"/>
      <c r="I5" s="110"/>
    </row>
    <row r="6" spans="1:9" ht="19.5" customHeight="1" x14ac:dyDescent="0.2">
      <c r="A6" s="78"/>
      <c r="B6" s="78"/>
      <c r="C6" s="79"/>
      <c r="D6" s="79"/>
      <c r="E6" s="79"/>
      <c r="F6" s="79"/>
      <c r="G6" s="79"/>
      <c r="H6" s="79"/>
      <c r="I6" s="79"/>
    </row>
    <row r="7" spans="1:9" ht="19.5" customHeight="1" x14ac:dyDescent="0.2">
      <c r="A7" s="825" t="s">
        <v>123</v>
      </c>
      <c r="B7" s="825"/>
      <c r="C7" s="825"/>
      <c r="D7" s="825"/>
      <c r="E7" s="825"/>
      <c r="F7" s="825"/>
      <c r="G7" s="825"/>
      <c r="H7" s="825"/>
      <c r="I7" s="825"/>
    </row>
    <row r="8" spans="1:9" s="44" customFormat="1" ht="18.95" customHeight="1" x14ac:dyDescent="0.2">
      <c r="A8" s="536" t="s">
        <v>109</v>
      </c>
      <c r="B8" s="536" t="s">
        <v>110</v>
      </c>
      <c r="C8" s="822" t="s">
        <v>124</v>
      </c>
      <c r="D8" s="822"/>
      <c r="E8" s="822"/>
      <c r="F8" s="822"/>
      <c r="G8" s="822"/>
      <c r="H8" s="822"/>
      <c r="I8" s="537" t="s">
        <v>49</v>
      </c>
    </row>
    <row r="9" spans="1:9" ht="18.95" customHeight="1" x14ac:dyDescent="0.2">
      <c r="A9" s="465"/>
      <c r="B9" s="465"/>
      <c r="C9" s="821"/>
      <c r="D9" s="821"/>
      <c r="E9" s="821"/>
      <c r="F9" s="821"/>
      <c r="G9" s="821"/>
      <c r="H9" s="821"/>
      <c r="I9" s="466"/>
    </row>
    <row r="10" spans="1:9" ht="18.95" customHeight="1" x14ac:dyDescent="0.2">
      <c r="A10" s="467"/>
      <c r="B10" s="467"/>
      <c r="C10" s="821"/>
      <c r="D10" s="821"/>
      <c r="E10" s="821"/>
      <c r="F10" s="821"/>
      <c r="G10" s="821"/>
      <c r="H10" s="821"/>
      <c r="I10" s="466"/>
    </row>
    <row r="11" spans="1:9" ht="18.95" customHeight="1" x14ac:dyDescent="0.2">
      <c r="A11" s="467"/>
      <c r="B11" s="467"/>
      <c r="C11" s="821"/>
      <c r="D11" s="821"/>
      <c r="E11" s="821"/>
      <c r="F11" s="821"/>
      <c r="G11" s="821"/>
      <c r="H11" s="821"/>
      <c r="I11" s="466"/>
    </row>
    <row r="12" spans="1:9" ht="18.95" customHeight="1" x14ac:dyDescent="0.2">
      <c r="A12" s="467"/>
      <c r="B12" s="468"/>
      <c r="C12" s="821"/>
      <c r="D12" s="821"/>
      <c r="E12" s="821"/>
      <c r="F12" s="821"/>
      <c r="G12" s="821"/>
      <c r="H12" s="821"/>
      <c r="I12" s="466"/>
    </row>
    <row r="13" spans="1:9" ht="18.95" customHeight="1" x14ac:dyDescent="0.2">
      <c r="A13" s="465"/>
      <c r="B13" s="465"/>
      <c r="C13" s="821"/>
      <c r="D13" s="821"/>
      <c r="E13" s="821"/>
      <c r="F13" s="821"/>
      <c r="G13" s="821"/>
      <c r="H13" s="821"/>
      <c r="I13" s="466"/>
    </row>
    <row r="14" spans="1:9" ht="18.95" customHeight="1" x14ac:dyDescent="0.2">
      <c r="A14" s="465"/>
      <c r="B14" s="465"/>
      <c r="C14" s="821"/>
      <c r="D14" s="821"/>
      <c r="E14" s="821"/>
      <c r="F14" s="821"/>
      <c r="G14" s="821"/>
      <c r="H14" s="821"/>
      <c r="I14" s="466"/>
    </row>
    <row r="15" spans="1:9" ht="18.95" customHeight="1" x14ac:dyDescent="0.2">
      <c r="A15" s="465"/>
      <c r="B15" s="465"/>
      <c r="C15" s="821"/>
      <c r="D15" s="821"/>
      <c r="E15" s="821"/>
      <c r="F15" s="821"/>
      <c r="G15" s="821"/>
      <c r="H15" s="821"/>
      <c r="I15" s="466"/>
    </row>
    <row r="16" spans="1:9" ht="18.95" customHeight="1" x14ac:dyDescent="0.2">
      <c r="A16" s="465"/>
      <c r="B16" s="465"/>
      <c r="C16" s="821"/>
      <c r="D16" s="821"/>
      <c r="E16" s="821"/>
      <c r="F16" s="821"/>
      <c r="G16" s="821"/>
      <c r="H16" s="821"/>
      <c r="I16" s="466"/>
    </row>
    <row r="17" spans="1:9" ht="18.95" customHeight="1" x14ac:dyDescent="0.2">
      <c r="A17" s="465"/>
      <c r="B17" s="465"/>
      <c r="C17" s="821"/>
      <c r="D17" s="821"/>
      <c r="E17" s="821"/>
      <c r="F17" s="821"/>
      <c r="G17" s="821"/>
      <c r="H17" s="821"/>
      <c r="I17" s="469"/>
    </row>
    <row r="18" spans="1:9" ht="18.95" customHeight="1" x14ac:dyDescent="0.2">
      <c r="A18" s="465"/>
      <c r="B18" s="465"/>
      <c r="C18" s="821"/>
      <c r="D18" s="821"/>
      <c r="E18" s="821"/>
      <c r="F18" s="821"/>
      <c r="G18" s="821"/>
      <c r="H18" s="821"/>
      <c r="I18" s="469"/>
    </row>
    <row r="19" spans="1:9" ht="18.95" customHeight="1" x14ac:dyDescent="0.2">
      <c r="A19" s="465"/>
      <c r="B19" s="465"/>
      <c r="C19" s="821"/>
      <c r="D19" s="821"/>
      <c r="E19" s="821"/>
      <c r="F19" s="821"/>
      <c r="G19" s="821"/>
      <c r="H19" s="821"/>
      <c r="I19" s="466"/>
    </row>
    <row r="20" spans="1:9" ht="18.95" customHeight="1" x14ac:dyDescent="0.2">
      <c r="A20" s="465"/>
      <c r="B20" s="465"/>
      <c r="C20" s="821"/>
      <c r="D20" s="821"/>
      <c r="E20" s="821"/>
      <c r="F20" s="821"/>
      <c r="G20" s="821"/>
      <c r="H20" s="821"/>
      <c r="I20" s="466"/>
    </row>
    <row r="21" spans="1:9" ht="18.95" customHeight="1" x14ac:dyDescent="0.2">
      <c r="A21" s="465"/>
      <c r="B21" s="465"/>
      <c r="C21" s="821"/>
      <c r="D21" s="821"/>
      <c r="E21" s="821"/>
      <c r="F21" s="821"/>
      <c r="G21" s="821"/>
      <c r="H21" s="821"/>
      <c r="I21" s="466"/>
    </row>
    <row r="22" spans="1:9" ht="18.95" customHeight="1" x14ac:dyDescent="0.2">
      <c r="A22" s="465"/>
      <c r="B22" s="465"/>
      <c r="C22" s="821"/>
      <c r="D22" s="821"/>
      <c r="E22" s="821"/>
      <c r="F22" s="821"/>
      <c r="G22" s="821"/>
      <c r="H22" s="821"/>
      <c r="I22" s="466"/>
    </row>
    <row r="23" spans="1:9" x14ac:dyDescent="0.2">
      <c r="A23" s="78"/>
      <c r="B23" s="78"/>
      <c r="C23" s="495"/>
      <c r="D23" s="495"/>
      <c r="E23" s="495"/>
      <c r="F23" s="495"/>
      <c r="G23" s="495"/>
      <c r="H23" s="495"/>
      <c r="I23" s="495"/>
    </row>
    <row r="24" spans="1:9" ht="9" customHeight="1" x14ac:dyDescent="0.2">
      <c r="A24" s="78"/>
      <c r="B24" s="78"/>
      <c r="C24" s="79"/>
      <c r="D24" s="79"/>
      <c r="E24" s="79"/>
      <c r="F24" s="79"/>
      <c r="G24" s="79"/>
      <c r="H24" s="79"/>
      <c r="I24" s="79"/>
    </row>
    <row r="25" spans="1:9" s="44" customFormat="1" ht="19.5" customHeight="1" x14ac:dyDescent="0.2">
      <c r="A25" s="824" t="s">
        <v>108</v>
      </c>
      <c r="B25" s="824"/>
      <c r="C25" s="824"/>
      <c r="D25" s="824"/>
      <c r="E25" s="824"/>
      <c r="F25" s="824"/>
      <c r="G25" s="824"/>
      <c r="H25" s="824"/>
      <c r="I25" s="824"/>
    </row>
    <row r="26" spans="1:9" s="44" customFormat="1" ht="18.95" customHeight="1" x14ac:dyDescent="0.2">
      <c r="A26" s="536" t="s">
        <v>109</v>
      </c>
      <c r="B26" s="536" t="s">
        <v>110</v>
      </c>
      <c r="C26" s="822" t="s">
        <v>111</v>
      </c>
      <c r="D26" s="822"/>
      <c r="E26" s="822"/>
      <c r="F26" s="822"/>
      <c r="G26" s="822"/>
      <c r="H26" s="822"/>
      <c r="I26" s="537" t="s">
        <v>49</v>
      </c>
    </row>
    <row r="27" spans="1:9" s="44" customFormat="1" ht="18.95" customHeight="1" x14ac:dyDescent="0.2">
      <c r="A27" s="465"/>
      <c r="B27" s="465"/>
      <c r="C27" s="821"/>
      <c r="D27" s="821"/>
      <c r="E27" s="821"/>
      <c r="F27" s="821"/>
      <c r="G27" s="821"/>
      <c r="H27" s="821"/>
      <c r="I27" s="470"/>
    </row>
    <row r="28" spans="1:9" s="44" customFormat="1" ht="18.95" customHeight="1" x14ac:dyDescent="0.2">
      <c r="A28" s="467"/>
      <c r="B28" s="467"/>
      <c r="C28" s="821"/>
      <c r="D28" s="821"/>
      <c r="E28" s="821"/>
      <c r="F28" s="821"/>
      <c r="G28" s="821"/>
      <c r="H28" s="821"/>
      <c r="I28" s="470"/>
    </row>
    <row r="29" spans="1:9" s="44" customFormat="1" ht="18.95" customHeight="1" x14ac:dyDescent="0.2">
      <c r="A29" s="467"/>
      <c r="B29" s="467"/>
      <c r="C29" s="821"/>
      <c r="D29" s="821"/>
      <c r="E29" s="821"/>
      <c r="F29" s="821"/>
      <c r="G29" s="821"/>
      <c r="H29" s="821"/>
      <c r="I29" s="470"/>
    </row>
    <row r="30" spans="1:9" s="44" customFormat="1" ht="18.95" customHeight="1" x14ac:dyDescent="0.2">
      <c r="A30" s="467"/>
      <c r="B30" s="468"/>
      <c r="C30" s="821"/>
      <c r="D30" s="821"/>
      <c r="E30" s="821"/>
      <c r="F30" s="821"/>
      <c r="G30" s="821"/>
      <c r="H30" s="821"/>
      <c r="I30" s="471"/>
    </row>
    <row r="31" spans="1:9" s="44" customFormat="1" ht="18.95" customHeight="1" x14ac:dyDescent="0.2">
      <c r="A31" s="467"/>
      <c r="B31" s="468"/>
      <c r="C31" s="821"/>
      <c r="D31" s="821"/>
      <c r="E31" s="821"/>
      <c r="F31" s="821"/>
      <c r="G31" s="821"/>
      <c r="H31" s="821"/>
      <c r="I31" s="471"/>
    </row>
    <row r="32" spans="1:9" s="44" customFormat="1" ht="18.95" customHeight="1" x14ac:dyDescent="0.2">
      <c r="A32" s="467"/>
      <c r="B32" s="468"/>
      <c r="C32" s="821"/>
      <c r="D32" s="821"/>
      <c r="E32" s="821"/>
      <c r="F32" s="821"/>
      <c r="G32" s="821"/>
      <c r="H32" s="821"/>
      <c r="I32" s="471"/>
    </row>
    <row r="33" spans="1:9" s="44" customFormat="1" ht="18.95" customHeight="1" x14ac:dyDescent="0.2">
      <c r="A33" s="467"/>
      <c r="B33" s="468"/>
      <c r="C33" s="821"/>
      <c r="D33" s="821"/>
      <c r="E33" s="821"/>
      <c r="F33" s="821"/>
      <c r="G33" s="821"/>
      <c r="H33" s="821"/>
      <c r="I33" s="471"/>
    </row>
    <row r="34" spans="1:9" s="44" customFormat="1" ht="18.95" customHeight="1" x14ac:dyDescent="0.2">
      <c r="A34" s="467"/>
      <c r="B34" s="468"/>
      <c r="C34" s="821"/>
      <c r="D34" s="821"/>
      <c r="E34" s="821"/>
      <c r="F34" s="821"/>
      <c r="G34" s="821"/>
      <c r="H34" s="821"/>
      <c r="I34" s="471"/>
    </row>
    <row r="35" spans="1:9" s="44" customFormat="1" ht="18.95" customHeight="1" x14ac:dyDescent="0.2">
      <c r="A35" s="467"/>
      <c r="B35" s="468"/>
      <c r="C35" s="821"/>
      <c r="D35" s="821"/>
      <c r="E35" s="821"/>
      <c r="F35" s="821"/>
      <c r="G35" s="821"/>
      <c r="H35" s="821"/>
      <c r="I35" s="471"/>
    </row>
    <row r="36" spans="1:9" s="44" customFormat="1" ht="18.95" customHeight="1" x14ac:dyDescent="0.2">
      <c r="A36" s="467"/>
      <c r="B36" s="465"/>
      <c r="C36" s="821"/>
      <c r="D36" s="821"/>
      <c r="E36" s="821"/>
      <c r="F36" s="821"/>
      <c r="G36" s="821"/>
      <c r="H36" s="821"/>
      <c r="I36" s="471"/>
    </row>
    <row r="37" spans="1:9" s="44" customFormat="1" ht="18.95" customHeight="1" x14ac:dyDescent="0.2">
      <c r="A37" s="465"/>
      <c r="B37" s="465"/>
      <c r="C37" s="821"/>
      <c r="D37" s="821"/>
      <c r="E37" s="821"/>
      <c r="F37" s="821"/>
      <c r="G37" s="821"/>
      <c r="H37" s="821"/>
      <c r="I37" s="471"/>
    </row>
    <row r="38" spans="1:9" s="44" customFormat="1" ht="18.95" customHeight="1" x14ac:dyDescent="0.2">
      <c r="A38" s="465"/>
      <c r="B38" s="465"/>
      <c r="C38" s="821"/>
      <c r="D38" s="821"/>
      <c r="E38" s="821"/>
      <c r="F38" s="821"/>
      <c r="G38" s="821"/>
      <c r="H38" s="821"/>
      <c r="I38" s="471"/>
    </row>
    <row r="39" spans="1:9" s="44" customFormat="1" ht="18.95" customHeight="1" x14ac:dyDescent="0.2">
      <c r="A39" s="465"/>
      <c r="B39" s="465"/>
      <c r="C39" s="821"/>
      <c r="D39" s="821"/>
      <c r="E39" s="821"/>
      <c r="F39" s="821"/>
      <c r="G39" s="821"/>
      <c r="H39" s="821"/>
      <c r="I39" s="466"/>
    </row>
    <row r="40" spans="1:9" s="44" customFormat="1" x14ac:dyDescent="0.2">
      <c r="A40" s="78"/>
      <c r="B40" s="78"/>
      <c r="C40" s="495"/>
      <c r="D40" s="495"/>
      <c r="E40" s="495"/>
      <c r="F40" s="495"/>
      <c r="G40" s="495"/>
      <c r="H40" s="495"/>
      <c r="I40" s="495"/>
    </row>
    <row r="41" spans="1:9" s="44" customFormat="1" ht="9" customHeight="1" x14ac:dyDescent="0.2">
      <c r="A41" s="78"/>
      <c r="B41" s="78"/>
      <c r="C41" s="79"/>
      <c r="D41" s="79"/>
      <c r="E41" s="79"/>
      <c r="F41" s="79"/>
      <c r="G41" s="79"/>
      <c r="H41" s="79"/>
      <c r="I41" s="79"/>
    </row>
    <row r="42" spans="1:9" s="44" customFormat="1" ht="19.5" customHeight="1" x14ac:dyDescent="0.2">
      <c r="A42" s="824" t="s">
        <v>149</v>
      </c>
      <c r="B42" s="824"/>
      <c r="C42" s="824"/>
      <c r="D42" s="824"/>
      <c r="E42" s="824"/>
      <c r="F42" s="824"/>
      <c r="G42" s="824"/>
      <c r="H42" s="824"/>
      <c r="I42" s="824"/>
    </row>
    <row r="43" spans="1:9" s="44" customFormat="1" ht="18.95" customHeight="1" x14ac:dyDescent="0.2">
      <c r="A43" s="823" t="s">
        <v>109</v>
      </c>
      <c r="B43" s="823"/>
      <c r="C43" s="822" t="s">
        <v>125</v>
      </c>
      <c r="D43" s="822"/>
      <c r="E43" s="822"/>
      <c r="F43" s="822"/>
      <c r="G43" s="822"/>
      <c r="H43" s="822"/>
      <c r="I43" s="822"/>
    </row>
    <row r="44" spans="1:9" s="44" customFormat="1" ht="18.95" customHeight="1" x14ac:dyDescent="0.2">
      <c r="A44" s="820"/>
      <c r="B44" s="820"/>
      <c r="C44" s="821"/>
      <c r="D44" s="821"/>
      <c r="E44" s="821"/>
      <c r="F44" s="821"/>
      <c r="G44" s="821"/>
      <c r="H44" s="821"/>
      <c r="I44" s="821"/>
    </row>
    <row r="45" spans="1:9" s="44" customFormat="1" ht="18.95" customHeight="1" x14ac:dyDescent="0.2">
      <c r="A45" s="820"/>
      <c r="B45" s="820"/>
      <c r="C45" s="821"/>
      <c r="D45" s="821"/>
      <c r="E45" s="821"/>
      <c r="F45" s="821"/>
      <c r="G45" s="821"/>
      <c r="H45" s="821"/>
      <c r="I45" s="821"/>
    </row>
    <row r="46" spans="1:9" s="44" customFormat="1" ht="18.95" customHeight="1" x14ac:dyDescent="0.2">
      <c r="A46" s="820"/>
      <c r="B46" s="820"/>
      <c r="C46" s="821"/>
      <c r="D46" s="821"/>
      <c r="E46" s="821"/>
      <c r="F46" s="821"/>
      <c r="G46" s="821"/>
      <c r="H46" s="821"/>
      <c r="I46" s="821"/>
    </row>
    <row r="47" spans="1:9" s="44" customFormat="1" ht="18.95" customHeight="1" x14ac:dyDescent="0.2">
      <c r="A47" s="820"/>
      <c r="B47" s="820"/>
      <c r="C47" s="821"/>
      <c r="D47" s="821"/>
      <c r="E47" s="821"/>
      <c r="F47" s="821"/>
      <c r="G47" s="821"/>
      <c r="H47" s="821"/>
      <c r="I47" s="821"/>
    </row>
    <row r="48" spans="1:9" s="44" customFormat="1" ht="18.95" customHeight="1" x14ac:dyDescent="0.2">
      <c r="A48" s="820"/>
      <c r="B48" s="820"/>
      <c r="C48" s="821"/>
      <c r="D48" s="821"/>
      <c r="E48" s="821"/>
      <c r="F48" s="821"/>
      <c r="G48" s="821"/>
      <c r="H48" s="821"/>
      <c r="I48" s="821"/>
    </row>
    <row r="49" spans="1:9" s="44" customFormat="1" ht="18.95" customHeight="1" x14ac:dyDescent="0.2">
      <c r="A49" s="821"/>
      <c r="B49" s="821"/>
      <c r="C49" s="819"/>
      <c r="D49" s="819"/>
      <c r="E49" s="819"/>
      <c r="F49" s="819"/>
      <c r="G49" s="819"/>
      <c r="H49" s="819"/>
      <c r="I49" s="819"/>
    </row>
  </sheetData>
  <sheetProtection algorithmName="SHA-512" hashValue="DPgKXjEiLbleSOf4aHMLG5dIbWaY8GVrl1XxtEEhmOm0gdz2Qo4UZwnq/M3ZHmqCUAL3as+XDopjJGZh8rouKQ==" saltValue="XhMBOEZrKRzfQczKp50LyQ==" spinCount="100000" sheet="1" objects="1" scenarios="1"/>
  <protectedRanges>
    <protectedRange sqref="A9:I22" name="Range2"/>
    <protectedRange sqref="A44:I49 A27:I39" name="Range1"/>
  </protectedRanges>
  <mergeCells count="51">
    <mergeCell ref="C38:H38"/>
    <mergeCell ref="C39:H39"/>
    <mergeCell ref="C19:H19"/>
    <mergeCell ref="C20:H20"/>
    <mergeCell ref="C21:H21"/>
    <mergeCell ref="C29:H29"/>
    <mergeCell ref="A25:I25"/>
    <mergeCell ref="C26:H26"/>
    <mergeCell ref="C27:H27"/>
    <mergeCell ref="C28:H28"/>
    <mergeCell ref="A1:I1"/>
    <mergeCell ref="A7:I7"/>
    <mergeCell ref="A3:C3"/>
    <mergeCell ref="A4:C4"/>
    <mergeCell ref="H3:I3"/>
    <mergeCell ref="A5:C5"/>
    <mergeCell ref="C8:H8"/>
    <mergeCell ref="C10:H10"/>
    <mergeCell ref="C15:H15"/>
    <mergeCell ref="C11:H11"/>
    <mergeCell ref="C12:H12"/>
    <mergeCell ref="C13:H13"/>
    <mergeCell ref="C14:H14"/>
    <mergeCell ref="A42:I42"/>
    <mergeCell ref="A47:B47"/>
    <mergeCell ref="C47:I47"/>
    <mergeCell ref="C9:H9"/>
    <mergeCell ref="C18:H18"/>
    <mergeCell ref="C16:H16"/>
    <mergeCell ref="C17:H17"/>
    <mergeCell ref="C37:H37"/>
    <mergeCell ref="C22:H22"/>
    <mergeCell ref="C36:H36"/>
    <mergeCell ref="C31:H31"/>
    <mergeCell ref="C35:H35"/>
    <mergeCell ref="C34:H34"/>
    <mergeCell ref="C33:H33"/>
    <mergeCell ref="C30:H30"/>
    <mergeCell ref="C32:H32"/>
    <mergeCell ref="C49:I49"/>
    <mergeCell ref="A48:B48"/>
    <mergeCell ref="C48:I48"/>
    <mergeCell ref="A49:B49"/>
    <mergeCell ref="C43:I43"/>
    <mergeCell ref="A43:B43"/>
    <mergeCell ref="A44:B44"/>
    <mergeCell ref="C44:I44"/>
    <mergeCell ref="A45:B45"/>
    <mergeCell ref="C45:I45"/>
    <mergeCell ref="A46:B46"/>
    <mergeCell ref="C46:I46"/>
  </mergeCells>
  <printOptions horizontalCentered="1"/>
  <pageMargins left="0.33" right="0.33" top="0.5" bottom="0.5" header="0.25" footer="0.25"/>
  <pageSetup scale="83" orientation="portrait" horizontalDpi="1200" verticalDpi="1200" r:id="rId1"/>
  <headerFooter alignWithMargins="0">
    <oddHeader>&amp;L&amp;9State of Alaska&amp;C&amp;KFF0000DRAFT&amp;R&amp;9Emergency Medical Transportation Services</oddHeader>
    <oddFooter>&amp;L&amp;9May 20, 2020&amp;C&amp;9Sch 8 - Notes&amp;R&amp;9Page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9"/>
  <sheetViews>
    <sheetView view="pageLayout" zoomScaleNormal="100" workbookViewId="0">
      <selection activeCell="D219" activeCellId="44" sqref="A1:D14 A15:B18 D15:D18 C18 A19:D27 A28:D29 A30:B35 C34:D35 A37:D38 A39:B44 C43:D44 A46:B53 C46:D47 C52:D53 A55:D60 A61:B66 C65:D66 A68:D69 A70:B75 C74:D75 A77:D92 A94:D95 A96:B101 C100:D101 A103:D104 A105:B110 C109:D110 A112:D113 A114:B119 C118:D119 A121:D130 A131:B136 C135:D136 A138:D139 A140:B145 C144:D145 A147:D148 A149:B154 C153:D154 A157:D169 A171:D180 A181:D185 A187:D203 A205:D216 A217:D219"/>
    </sheetView>
  </sheetViews>
  <sheetFormatPr defaultColWidth="8.88671875" defaultRowHeight="14.25" x14ac:dyDescent="0.2"/>
  <cols>
    <col min="1" max="1" width="8" style="420" customWidth="1"/>
    <col min="2" max="2" width="39.6640625" style="420" customWidth="1"/>
    <col min="3" max="3" width="13.33203125" style="420" bestFit="1" customWidth="1"/>
    <col min="4" max="4" width="14.33203125" style="420" bestFit="1" customWidth="1"/>
    <col min="5" max="16384" width="8.88671875" style="420"/>
  </cols>
  <sheetData>
    <row r="1" spans="1:4" ht="15" x14ac:dyDescent="0.2">
      <c r="A1" s="843" t="s">
        <v>268</v>
      </c>
      <c r="B1" s="843"/>
      <c r="C1" s="843"/>
      <c r="D1" s="843"/>
    </row>
    <row r="2" spans="1:4" x14ac:dyDescent="0.2">
      <c r="A2" s="829" t="s">
        <v>154</v>
      </c>
      <c r="B2" s="538"/>
      <c r="C2" s="846" t="s">
        <v>99</v>
      </c>
      <c r="D2" s="539"/>
    </row>
    <row r="3" spans="1:4" ht="15" x14ac:dyDescent="0.2">
      <c r="A3" s="829"/>
      <c r="B3" s="540">
        <f>Certification!A5</f>
        <v>0</v>
      </c>
      <c r="C3" s="846"/>
      <c r="D3" s="541">
        <f>Certification!C21</f>
        <v>0</v>
      </c>
    </row>
    <row r="4" spans="1:4" ht="15" x14ac:dyDescent="0.2">
      <c r="A4" s="844"/>
      <c r="B4" s="844"/>
      <c r="C4" s="844"/>
      <c r="D4" s="542"/>
    </row>
    <row r="5" spans="1:4" ht="32.25" customHeight="1" x14ac:dyDescent="0.25">
      <c r="A5" s="845" t="s">
        <v>269</v>
      </c>
      <c r="B5" s="845"/>
      <c r="C5" s="845"/>
      <c r="D5" s="845"/>
    </row>
    <row r="6" spans="1:4" x14ac:dyDescent="0.2">
      <c r="A6" s="840" t="s">
        <v>270</v>
      </c>
      <c r="B6" s="840"/>
      <c r="C6" s="840"/>
      <c r="D6" s="840"/>
    </row>
    <row r="7" spans="1:4" x14ac:dyDescent="0.2">
      <c r="A7" s="840"/>
      <c r="B7" s="840"/>
      <c r="C7" s="840"/>
      <c r="D7" s="840"/>
    </row>
    <row r="8" spans="1:4" x14ac:dyDescent="0.2">
      <c r="A8" s="840"/>
      <c r="B8" s="840"/>
      <c r="C8" s="840"/>
      <c r="D8" s="840"/>
    </row>
    <row r="9" spans="1:4" x14ac:dyDescent="0.2">
      <c r="A9" s="840"/>
      <c r="B9" s="840"/>
      <c r="C9" s="840"/>
      <c r="D9" s="840"/>
    </row>
    <row r="10" spans="1:4" x14ac:dyDescent="0.2">
      <c r="A10" s="543"/>
      <c r="B10" s="543"/>
      <c r="C10" s="543"/>
      <c r="D10" s="543"/>
    </row>
    <row r="11" spans="1:4" ht="15" x14ac:dyDescent="0.25">
      <c r="A11" s="544" t="s">
        <v>273</v>
      </c>
      <c r="B11" s="543"/>
      <c r="C11" s="543"/>
      <c r="D11" s="543"/>
    </row>
    <row r="12" spans="1:4" ht="15" customHeight="1" x14ac:dyDescent="0.2">
      <c r="A12" s="840" t="s">
        <v>274</v>
      </c>
      <c r="B12" s="840"/>
      <c r="C12" s="840"/>
      <c r="D12" s="840"/>
    </row>
    <row r="13" spans="1:4" x14ac:dyDescent="0.2">
      <c r="A13" s="840"/>
      <c r="B13" s="840"/>
      <c r="C13" s="840"/>
      <c r="D13" s="840"/>
    </row>
    <row r="14" spans="1:4" ht="45" x14ac:dyDescent="0.25">
      <c r="A14" s="545"/>
      <c r="B14" s="546" t="s">
        <v>275</v>
      </c>
      <c r="C14" s="547" t="s">
        <v>276</v>
      </c>
      <c r="D14" s="543"/>
    </row>
    <row r="15" spans="1:4" x14ac:dyDescent="0.2">
      <c r="A15" s="548">
        <v>1</v>
      </c>
      <c r="B15" s="548" t="s">
        <v>277</v>
      </c>
      <c r="C15" s="422" t="e">
        <f>'Sch 7 - EST. Interim Settlement'!E20</f>
        <v>#DIV/0!</v>
      </c>
      <c r="D15" s="543"/>
    </row>
    <row r="16" spans="1:4" x14ac:dyDescent="0.2">
      <c r="A16" s="548">
        <v>2</v>
      </c>
      <c r="B16" s="548" t="s">
        <v>278</v>
      </c>
      <c r="C16" s="422" t="e">
        <f>'Sch 7 - EST. Interim Settlement'!F20</f>
        <v>#DIV/0!</v>
      </c>
      <c r="D16" s="543"/>
    </row>
    <row r="17" spans="1:4" x14ac:dyDescent="0.2">
      <c r="A17" s="548">
        <v>3</v>
      </c>
      <c r="B17" s="548" t="s">
        <v>279</v>
      </c>
      <c r="C17" s="422" t="e">
        <f>'Sch 7 - EST. Interim Settlement'!G20</f>
        <v>#DIV/0!</v>
      </c>
      <c r="D17" s="543"/>
    </row>
    <row r="18" spans="1:4" x14ac:dyDescent="0.2">
      <c r="A18" s="549"/>
      <c r="B18" s="549"/>
      <c r="C18" s="550"/>
      <c r="D18" s="543"/>
    </row>
    <row r="19" spans="1:4" ht="15" x14ac:dyDescent="0.25">
      <c r="A19" s="544" t="s">
        <v>280</v>
      </c>
      <c r="B19" s="543"/>
      <c r="C19" s="543"/>
      <c r="D19" s="543"/>
    </row>
    <row r="20" spans="1:4" ht="17.25" customHeight="1" x14ac:dyDescent="0.2">
      <c r="A20" s="830" t="s">
        <v>281</v>
      </c>
      <c r="B20" s="830"/>
      <c r="C20" s="830"/>
      <c r="D20" s="830"/>
    </row>
    <row r="21" spans="1:4" ht="17.25" customHeight="1" x14ac:dyDescent="0.2">
      <c r="A21" s="830"/>
      <c r="B21" s="830"/>
      <c r="C21" s="830"/>
      <c r="D21" s="830"/>
    </row>
    <row r="22" spans="1:4" ht="17.25" customHeight="1" x14ac:dyDescent="0.2">
      <c r="A22" s="830"/>
      <c r="B22" s="830"/>
      <c r="C22" s="830"/>
      <c r="D22" s="830"/>
    </row>
    <row r="23" spans="1:4" ht="17.25" customHeight="1" x14ac:dyDescent="0.2">
      <c r="A23" s="830"/>
      <c r="B23" s="830"/>
      <c r="C23" s="830"/>
      <c r="D23" s="830"/>
    </row>
    <row r="24" spans="1:4" ht="17.25" customHeight="1" x14ac:dyDescent="0.2">
      <c r="A24" s="830"/>
      <c r="B24" s="830"/>
      <c r="C24" s="830"/>
      <c r="D24" s="830"/>
    </row>
    <row r="25" spans="1:4" ht="17.25" customHeight="1" x14ac:dyDescent="0.2">
      <c r="A25" s="830"/>
      <c r="B25" s="830"/>
      <c r="C25" s="830"/>
      <c r="D25" s="830"/>
    </row>
    <row r="26" spans="1:4" ht="17.25" customHeight="1" x14ac:dyDescent="0.2">
      <c r="A26" s="830"/>
      <c r="B26" s="830"/>
      <c r="C26" s="830"/>
      <c r="D26" s="830"/>
    </row>
    <row r="27" spans="1:4" x14ac:dyDescent="0.2">
      <c r="A27" s="543"/>
      <c r="B27" s="543"/>
      <c r="C27" s="543"/>
      <c r="D27" s="543"/>
    </row>
    <row r="28" spans="1:4" ht="15" x14ac:dyDescent="0.25">
      <c r="A28" s="827"/>
      <c r="B28" s="831" t="s">
        <v>282</v>
      </c>
      <c r="C28" s="551" t="s">
        <v>283</v>
      </c>
      <c r="D28" s="551" t="s">
        <v>284</v>
      </c>
    </row>
    <row r="29" spans="1:4" ht="30" x14ac:dyDescent="0.2">
      <c r="A29" s="827"/>
      <c r="B29" s="831"/>
      <c r="C29" s="498" t="s">
        <v>228</v>
      </c>
      <c r="D29" s="498" t="s">
        <v>285</v>
      </c>
    </row>
    <row r="30" spans="1:4" x14ac:dyDescent="0.2">
      <c r="A30" s="424" t="s">
        <v>346</v>
      </c>
      <c r="B30" s="428" t="s">
        <v>286</v>
      </c>
      <c r="C30" s="423"/>
      <c r="D30" s="423"/>
    </row>
    <row r="31" spans="1:4" x14ac:dyDescent="0.2">
      <c r="A31" s="424" t="s">
        <v>347</v>
      </c>
      <c r="B31" s="428" t="s">
        <v>287</v>
      </c>
      <c r="C31" s="423"/>
      <c r="D31" s="423"/>
    </row>
    <row r="32" spans="1:4" x14ac:dyDescent="0.2">
      <c r="A32" s="424" t="s">
        <v>348</v>
      </c>
      <c r="B32" s="428" t="s">
        <v>288</v>
      </c>
      <c r="C32" s="423"/>
      <c r="D32" s="423"/>
    </row>
    <row r="33" spans="1:4" ht="42.75" x14ac:dyDescent="0.2">
      <c r="A33" s="424" t="s">
        <v>253</v>
      </c>
      <c r="B33" s="552" t="s">
        <v>486</v>
      </c>
      <c r="C33" s="423"/>
      <c r="D33" s="423"/>
    </row>
    <row r="34" spans="1:4" ht="15" x14ac:dyDescent="0.2">
      <c r="A34" s="499" t="s">
        <v>254</v>
      </c>
      <c r="B34" s="834" t="s">
        <v>289</v>
      </c>
      <c r="C34" s="553">
        <f>SUM(C30:C33)</f>
        <v>0</v>
      </c>
      <c r="D34" s="553">
        <f>SUM(D30:D33)</f>
        <v>0</v>
      </c>
    </row>
    <row r="35" spans="1:4" ht="15" x14ac:dyDescent="0.2">
      <c r="A35" s="499" t="s">
        <v>349</v>
      </c>
      <c r="B35" s="834"/>
      <c r="C35" s="841">
        <f>C34+D34</f>
        <v>0</v>
      </c>
      <c r="D35" s="841"/>
    </row>
    <row r="37" spans="1:4" ht="15" x14ac:dyDescent="0.25">
      <c r="A37" s="827"/>
      <c r="B37" s="831" t="s">
        <v>282</v>
      </c>
      <c r="C37" s="551" t="s">
        <v>283</v>
      </c>
      <c r="D37" s="551" t="s">
        <v>284</v>
      </c>
    </row>
    <row r="38" spans="1:4" ht="30" x14ac:dyDescent="0.2">
      <c r="A38" s="827"/>
      <c r="B38" s="831"/>
      <c r="C38" s="498" t="s">
        <v>229</v>
      </c>
      <c r="D38" s="498" t="s">
        <v>290</v>
      </c>
    </row>
    <row r="39" spans="1:4" x14ac:dyDescent="0.2">
      <c r="A39" s="424" t="s">
        <v>255</v>
      </c>
      <c r="B39" s="428" t="s">
        <v>291</v>
      </c>
      <c r="C39" s="423"/>
      <c r="D39" s="423"/>
    </row>
    <row r="40" spans="1:4" x14ac:dyDescent="0.2">
      <c r="A40" s="424" t="s">
        <v>350</v>
      </c>
      <c r="B40" s="428" t="s">
        <v>287</v>
      </c>
      <c r="C40" s="423"/>
      <c r="D40" s="423"/>
    </row>
    <row r="41" spans="1:4" x14ac:dyDescent="0.2">
      <c r="A41" s="424" t="s">
        <v>351</v>
      </c>
      <c r="B41" s="428" t="s">
        <v>288</v>
      </c>
      <c r="C41" s="423"/>
      <c r="D41" s="423"/>
    </row>
    <row r="42" spans="1:4" ht="42.75" x14ac:dyDescent="0.2">
      <c r="A42" s="424" t="s">
        <v>352</v>
      </c>
      <c r="B42" s="552" t="s">
        <v>486</v>
      </c>
      <c r="C42" s="423"/>
      <c r="D42" s="423"/>
    </row>
    <row r="43" spans="1:4" ht="15" x14ac:dyDescent="0.2">
      <c r="A43" s="499" t="s">
        <v>353</v>
      </c>
      <c r="B43" s="834" t="s">
        <v>292</v>
      </c>
      <c r="C43" s="553">
        <f>SUM(C39:C42)</f>
        <v>0</v>
      </c>
      <c r="D43" s="553">
        <f>SUM(D39:D42)</f>
        <v>0</v>
      </c>
    </row>
    <row r="44" spans="1:4" ht="15" x14ac:dyDescent="0.2">
      <c r="A44" s="499" t="s">
        <v>354</v>
      </c>
      <c r="B44" s="834"/>
      <c r="C44" s="841">
        <f>C43+D43</f>
        <v>0</v>
      </c>
      <c r="D44" s="841"/>
    </row>
    <row r="46" spans="1:4" ht="15" x14ac:dyDescent="0.25">
      <c r="A46" s="827"/>
      <c r="B46" s="831" t="s">
        <v>282</v>
      </c>
      <c r="C46" s="551" t="s">
        <v>283</v>
      </c>
      <c r="D46" s="551" t="s">
        <v>284</v>
      </c>
    </row>
    <row r="47" spans="1:4" ht="30" x14ac:dyDescent="0.2">
      <c r="A47" s="827"/>
      <c r="B47" s="831"/>
      <c r="C47" s="498" t="s">
        <v>230</v>
      </c>
      <c r="D47" s="498" t="s">
        <v>293</v>
      </c>
    </row>
    <row r="48" spans="1:4" x14ac:dyDescent="0.2">
      <c r="A48" s="424" t="s">
        <v>355</v>
      </c>
      <c r="B48" s="428" t="s">
        <v>291</v>
      </c>
      <c r="C48" s="450"/>
      <c r="D48" s="450"/>
    </row>
    <row r="49" spans="1:4" x14ac:dyDescent="0.2">
      <c r="A49" s="424" t="s">
        <v>356</v>
      </c>
      <c r="B49" s="428" t="s">
        <v>287</v>
      </c>
      <c r="C49" s="425"/>
      <c r="D49" s="425"/>
    </row>
    <row r="50" spans="1:4" x14ac:dyDescent="0.2">
      <c r="A50" s="424" t="s">
        <v>357</v>
      </c>
      <c r="B50" s="428" t="s">
        <v>288</v>
      </c>
      <c r="C50" s="425"/>
      <c r="D50" s="425"/>
    </row>
    <row r="51" spans="1:4" ht="42.75" x14ac:dyDescent="0.2">
      <c r="A51" s="424" t="s">
        <v>358</v>
      </c>
      <c r="B51" s="552" t="s">
        <v>486</v>
      </c>
      <c r="C51" s="425"/>
      <c r="D51" s="425"/>
    </row>
    <row r="52" spans="1:4" ht="15" x14ac:dyDescent="0.2">
      <c r="A52" s="499" t="s">
        <v>359</v>
      </c>
      <c r="B52" s="834" t="s">
        <v>294</v>
      </c>
      <c r="C52" s="553">
        <f>SUM(C48:C51)</f>
        <v>0</v>
      </c>
      <c r="D52" s="553">
        <f>SUM(D48:D51)</f>
        <v>0</v>
      </c>
    </row>
    <row r="53" spans="1:4" ht="15" x14ac:dyDescent="0.2">
      <c r="A53" s="499" t="s">
        <v>360</v>
      </c>
      <c r="B53" s="834"/>
      <c r="C53" s="842">
        <f>C52+D52</f>
        <v>0</v>
      </c>
      <c r="D53" s="827"/>
    </row>
    <row r="55" spans="1:4" ht="15" x14ac:dyDescent="0.25">
      <c r="A55" s="544" t="s">
        <v>295</v>
      </c>
      <c r="B55" s="543"/>
      <c r="C55" s="543"/>
      <c r="D55" s="543"/>
    </row>
    <row r="56" spans="1:4" x14ac:dyDescent="0.2">
      <c r="A56" s="840" t="s">
        <v>296</v>
      </c>
      <c r="B56" s="840"/>
      <c r="C56" s="840"/>
      <c r="D56" s="840"/>
    </row>
    <row r="57" spans="1:4" x14ac:dyDescent="0.2">
      <c r="A57" s="840"/>
      <c r="B57" s="840"/>
      <c r="C57" s="840"/>
      <c r="D57" s="840"/>
    </row>
    <row r="58" spans="1:4" x14ac:dyDescent="0.2">
      <c r="A58" s="554"/>
      <c r="B58" s="554"/>
      <c r="C58" s="554"/>
      <c r="D58" s="554"/>
    </row>
    <row r="59" spans="1:4" ht="15" x14ac:dyDescent="0.25">
      <c r="A59" s="827"/>
      <c r="B59" s="831" t="s">
        <v>297</v>
      </c>
      <c r="C59" s="551" t="s">
        <v>283</v>
      </c>
      <c r="D59" s="551" t="s">
        <v>284</v>
      </c>
    </row>
    <row r="60" spans="1:4" ht="30" x14ac:dyDescent="0.2">
      <c r="A60" s="827"/>
      <c r="B60" s="831"/>
      <c r="C60" s="498" t="s">
        <v>228</v>
      </c>
      <c r="D60" s="498" t="s">
        <v>285</v>
      </c>
    </row>
    <row r="61" spans="1:4" x14ac:dyDescent="0.2">
      <c r="A61" s="424" t="s">
        <v>361</v>
      </c>
      <c r="B61" s="428" t="s">
        <v>298</v>
      </c>
      <c r="C61" s="427" t="e">
        <f>$C$15*C30</f>
        <v>#DIV/0!</v>
      </c>
      <c r="D61" s="427" t="e">
        <f>$C$15*D30</f>
        <v>#DIV/0!</v>
      </c>
    </row>
    <row r="62" spans="1:4" x14ac:dyDescent="0.2">
      <c r="A62" s="424" t="s">
        <v>362</v>
      </c>
      <c r="B62" s="428" t="s">
        <v>299</v>
      </c>
      <c r="C62" s="427" t="e">
        <f t="shared" ref="C62:D62" si="0">$C$15*C31</f>
        <v>#DIV/0!</v>
      </c>
      <c r="D62" s="427" t="e">
        <f t="shared" si="0"/>
        <v>#DIV/0!</v>
      </c>
    </row>
    <row r="63" spans="1:4" x14ac:dyDescent="0.2">
      <c r="A63" s="424" t="s">
        <v>363</v>
      </c>
      <c r="B63" s="428" t="s">
        <v>300</v>
      </c>
      <c r="C63" s="427" t="e">
        <f t="shared" ref="C63:D63" si="1">$C$15*C32</f>
        <v>#DIV/0!</v>
      </c>
      <c r="D63" s="427" t="e">
        <f t="shared" si="1"/>
        <v>#DIV/0!</v>
      </c>
    </row>
    <row r="64" spans="1:4" ht="42.75" x14ac:dyDescent="0.2">
      <c r="A64" s="424" t="s">
        <v>364</v>
      </c>
      <c r="B64" s="552" t="s">
        <v>487</v>
      </c>
      <c r="C64" s="427" t="e">
        <f t="shared" ref="C64:D64" si="2">$C$15*C33</f>
        <v>#DIV/0!</v>
      </c>
      <c r="D64" s="427" t="e">
        <f t="shared" si="2"/>
        <v>#DIV/0!</v>
      </c>
    </row>
    <row r="65" spans="1:4" ht="15" x14ac:dyDescent="0.2">
      <c r="A65" s="499" t="s">
        <v>365</v>
      </c>
      <c r="B65" s="834" t="s">
        <v>301</v>
      </c>
      <c r="C65" s="555" t="e">
        <f>SUM(C61:C64)</f>
        <v>#DIV/0!</v>
      </c>
      <c r="D65" s="555" t="e">
        <f>SUM(D61:D64)</f>
        <v>#DIV/0!</v>
      </c>
    </row>
    <row r="66" spans="1:4" ht="15" x14ac:dyDescent="0.2">
      <c r="A66" s="499" t="s">
        <v>366</v>
      </c>
      <c r="B66" s="834"/>
      <c r="C66" s="833" t="e">
        <f>C65+D65</f>
        <v>#DIV/0!</v>
      </c>
      <c r="D66" s="833"/>
    </row>
    <row r="68" spans="1:4" ht="15" x14ac:dyDescent="0.25">
      <c r="A68" s="827"/>
      <c r="B68" s="831" t="s">
        <v>297</v>
      </c>
      <c r="C68" s="551" t="s">
        <v>283</v>
      </c>
      <c r="D68" s="551" t="s">
        <v>284</v>
      </c>
    </row>
    <row r="69" spans="1:4" ht="30" x14ac:dyDescent="0.2">
      <c r="A69" s="827"/>
      <c r="B69" s="831"/>
      <c r="C69" s="498" t="s">
        <v>229</v>
      </c>
      <c r="D69" s="498" t="s">
        <v>290</v>
      </c>
    </row>
    <row r="70" spans="1:4" x14ac:dyDescent="0.2">
      <c r="A70" s="424" t="s">
        <v>367</v>
      </c>
      <c r="B70" s="428" t="s">
        <v>298</v>
      </c>
      <c r="C70" s="427" t="e">
        <f>$C$16*C39</f>
        <v>#DIV/0!</v>
      </c>
      <c r="D70" s="427" t="e">
        <f>$C$16*D39</f>
        <v>#DIV/0!</v>
      </c>
    </row>
    <row r="71" spans="1:4" x14ac:dyDescent="0.2">
      <c r="A71" s="424" t="s">
        <v>368</v>
      </c>
      <c r="B71" s="428" t="s">
        <v>299</v>
      </c>
      <c r="C71" s="427" t="e">
        <f t="shared" ref="C71:D71" si="3">$C$16*C40</f>
        <v>#DIV/0!</v>
      </c>
      <c r="D71" s="427" t="e">
        <f t="shared" si="3"/>
        <v>#DIV/0!</v>
      </c>
    </row>
    <row r="72" spans="1:4" x14ac:dyDescent="0.2">
      <c r="A72" s="424" t="s">
        <v>369</v>
      </c>
      <c r="B72" s="428" t="s">
        <v>300</v>
      </c>
      <c r="C72" s="427" t="e">
        <f t="shared" ref="C72:D72" si="4">$C$16*C41</f>
        <v>#DIV/0!</v>
      </c>
      <c r="D72" s="427" t="e">
        <f t="shared" si="4"/>
        <v>#DIV/0!</v>
      </c>
    </row>
    <row r="73" spans="1:4" ht="42.75" x14ac:dyDescent="0.2">
      <c r="A73" s="424" t="s">
        <v>370</v>
      </c>
      <c r="B73" s="552" t="s">
        <v>487</v>
      </c>
      <c r="C73" s="427" t="e">
        <f t="shared" ref="C73:D73" si="5">$C$16*C42</f>
        <v>#DIV/0!</v>
      </c>
      <c r="D73" s="427" t="e">
        <f t="shared" si="5"/>
        <v>#DIV/0!</v>
      </c>
    </row>
    <row r="74" spans="1:4" ht="15" x14ac:dyDescent="0.2">
      <c r="A74" s="499" t="s">
        <v>371</v>
      </c>
      <c r="B74" s="834" t="s">
        <v>302</v>
      </c>
      <c r="C74" s="555" t="e">
        <f>SUM(C70:C73)</f>
        <v>#DIV/0!</v>
      </c>
      <c r="D74" s="555" t="e">
        <f>SUM(D70:D73)</f>
        <v>#DIV/0!</v>
      </c>
    </row>
    <row r="75" spans="1:4" ht="15" x14ac:dyDescent="0.2">
      <c r="A75" s="499" t="s">
        <v>372</v>
      </c>
      <c r="B75" s="834"/>
      <c r="C75" s="833" t="e">
        <f>C74+D74</f>
        <v>#DIV/0!</v>
      </c>
      <c r="D75" s="833"/>
    </row>
    <row r="77" spans="1:4" ht="15" x14ac:dyDescent="0.25">
      <c r="A77" s="827"/>
      <c r="B77" s="831" t="s">
        <v>297</v>
      </c>
      <c r="C77" s="551" t="s">
        <v>283</v>
      </c>
      <c r="D77" s="551" t="s">
        <v>284</v>
      </c>
    </row>
    <row r="78" spans="1:4" ht="30" x14ac:dyDescent="0.2">
      <c r="A78" s="827"/>
      <c r="B78" s="831"/>
      <c r="C78" s="498" t="s">
        <v>230</v>
      </c>
      <c r="D78" s="498" t="s">
        <v>293</v>
      </c>
    </row>
    <row r="79" spans="1:4" x14ac:dyDescent="0.2">
      <c r="A79" s="424" t="s">
        <v>373</v>
      </c>
      <c r="B79" s="428" t="s">
        <v>298</v>
      </c>
      <c r="C79" s="427" t="e">
        <f>$C$17*C48</f>
        <v>#DIV/0!</v>
      </c>
      <c r="D79" s="427" t="e">
        <f>$C$17*D48</f>
        <v>#DIV/0!</v>
      </c>
    </row>
    <row r="80" spans="1:4" x14ac:dyDescent="0.2">
      <c r="A80" s="424" t="s">
        <v>374</v>
      </c>
      <c r="B80" s="428" t="s">
        <v>299</v>
      </c>
      <c r="C80" s="427" t="e">
        <f t="shared" ref="C80:D80" si="6">$C$17*C49</f>
        <v>#DIV/0!</v>
      </c>
      <c r="D80" s="427" t="e">
        <f t="shared" si="6"/>
        <v>#DIV/0!</v>
      </c>
    </row>
    <row r="81" spans="1:4" x14ac:dyDescent="0.2">
      <c r="A81" s="424" t="s">
        <v>375</v>
      </c>
      <c r="B81" s="428" t="s">
        <v>300</v>
      </c>
      <c r="C81" s="427" t="e">
        <f t="shared" ref="C81:D81" si="7">$C$17*C50</f>
        <v>#DIV/0!</v>
      </c>
      <c r="D81" s="427" t="e">
        <f t="shared" si="7"/>
        <v>#DIV/0!</v>
      </c>
    </row>
    <row r="82" spans="1:4" ht="42.75" x14ac:dyDescent="0.2">
      <c r="A82" s="424" t="s">
        <v>376</v>
      </c>
      <c r="B82" s="552" t="s">
        <v>487</v>
      </c>
      <c r="C82" s="427" t="e">
        <f t="shared" ref="C82:D82" si="8">$C$17*C51</f>
        <v>#DIV/0!</v>
      </c>
      <c r="D82" s="427" t="e">
        <f t="shared" si="8"/>
        <v>#DIV/0!</v>
      </c>
    </row>
    <row r="83" spans="1:4" ht="15" x14ac:dyDescent="0.2">
      <c r="A83" s="499" t="s">
        <v>377</v>
      </c>
      <c r="B83" s="834" t="s">
        <v>303</v>
      </c>
      <c r="C83" s="555" t="e">
        <f>SUM(C79:C82)</f>
        <v>#DIV/0!</v>
      </c>
      <c r="D83" s="555" t="e">
        <f>SUM(D79:D82)</f>
        <v>#DIV/0!</v>
      </c>
    </row>
    <row r="84" spans="1:4" ht="15" x14ac:dyDescent="0.2">
      <c r="A84" s="499" t="s">
        <v>378</v>
      </c>
      <c r="B84" s="834"/>
      <c r="C84" s="839" t="e">
        <f>C83+D83</f>
        <v>#DIV/0!</v>
      </c>
      <c r="D84" s="839"/>
    </row>
    <row r="85" spans="1:4" x14ac:dyDescent="0.2">
      <c r="A85" s="543"/>
      <c r="B85" s="543"/>
      <c r="C85" s="543"/>
      <c r="D85" s="543"/>
    </row>
    <row r="86" spans="1:4" ht="15" x14ac:dyDescent="0.25">
      <c r="A86" s="556" t="s">
        <v>304</v>
      </c>
      <c r="B86" s="543"/>
      <c r="C86" s="543"/>
      <c r="D86" s="543"/>
    </row>
    <row r="87" spans="1:4" x14ac:dyDescent="0.2">
      <c r="A87" s="840" t="s">
        <v>305</v>
      </c>
      <c r="B87" s="840"/>
      <c r="C87" s="840"/>
      <c r="D87" s="840"/>
    </row>
    <row r="88" spans="1:4" x14ac:dyDescent="0.2">
      <c r="A88" s="840"/>
      <c r="B88" s="840"/>
      <c r="C88" s="840"/>
      <c r="D88" s="840"/>
    </row>
    <row r="89" spans="1:4" x14ac:dyDescent="0.2">
      <c r="A89" s="840"/>
      <c r="B89" s="840"/>
      <c r="C89" s="840"/>
      <c r="D89" s="840"/>
    </row>
    <row r="90" spans="1:4" x14ac:dyDescent="0.2">
      <c r="A90" s="840"/>
      <c r="B90" s="840"/>
      <c r="C90" s="840"/>
      <c r="D90" s="840"/>
    </row>
    <row r="91" spans="1:4" x14ac:dyDescent="0.2">
      <c r="A91" s="840"/>
      <c r="B91" s="840"/>
      <c r="C91" s="840"/>
      <c r="D91" s="840"/>
    </row>
    <row r="92" spans="1:4" x14ac:dyDescent="0.2">
      <c r="A92" s="840"/>
      <c r="B92" s="840"/>
      <c r="C92" s="840"/>
      <c r="D92" s="840"/>
    </row>
    <row r="94" spans="1:4" ht="15" x14ac:dyDescent="0.25">
      <c r="A94" s="827"/>
      <c r="B94" s="831" t="s">
        <v>306</v>
      </c>
      <c r="C94" s="551" t="s">
        <v>283</v>
      </c>
      <c r="D94" s="551" t="s">
        <v>284</v>
      </c>
    </row>
    <row r="95" spans="1:4" ht="30" x14ac:dyDescent="0.2">
      <c r="A95" s="827"/>
      <c r="B95" s="831"/>
      <c r="C95" s="498" t="s">
        <v>228</v>
      </c>
      <c r="D95" s="498" t="s">
        <v>285</v>
      </c>
    </row>
    <row r="96" spans="1:4" ht="24" customHeight="1" x14ac:dyDescent="0.2">
      <c r="A96" s="424" t="s">
        <v>379</v>
      </c>
      <c r="B96" s="429" t="s">
        <v>225</v>
      </c>
      <c r="C96" s="430"/>
      <c r="D96" s="431"/>
    </row>
    <row r="97" spans="1:4" x14ac:dyDescent="0.2">
      <c r="A97" s="424" t="s">
        <v>380</v>
      </c>
      <c r="B97" s="428" t="s">
        <v>307</v>
      </c>
      <c r="C97" s="432"/>
      <c r="D97" s="432"/>
    </row>
    <row r="98" spans="1:4" x14ac:dyDescent="0.2">
      <c r="A98" s="424" t="s">
        <v>381</v>
      </c>
      <c r="B98" s="428" t="s">
        <v>308</v>
      </c>
      <c r="C98" s="432"/>
      <c r="D98" s="432"/>
    </row>
    <row r="99" spans="1:4" ht="42.75" x14ac:dyDescent="0.2">
      <c r="A99" s="424" t="s">
        <v>382</v>
      </c>
      <c r="B99" s="552" t="s">
        <v>488</v>
      </c>
      <c r="C99" s="432"/>
      <c r="D99" s="432"/>
    </row>
    <row r="100" spans="1:4" ht="15" x14ac:dyDescent="0.2">
      <c r="A100" s="499" t="s">
        <v>383</v>
      </c>
      <c r="B100" s="832" t="s">
        <v>309</v>
      </c>
      <c r="C100" s="555">
        <f>SUM(C96:C99)</f>
        <v>0</v>
      </c>
      <c r="D100" s="555">
        <f>SUM(D96:D99)</f>
        <v>0</v>
      </c>
    </row>
    <row r="101" spans="1:4" ht="15" x14ac:dyDescent="0.2">
      <c r="A101" s="499" t="s">
        <v>384</v>
      </c>
      <c r="B101" s="832"/>
      <c r="C101" s="833">
        <f>C100+D100</f>
        <v>0</v>
      </c>
      <c r="D101" s="833"/>
    </row>
    <row r="103" spans="1:4" ht="15" x14ac:dyDescent="0.25">
      <c r="A103" s="827"/>
      <c r="B103" s="831" t="s">
        <v>306</v>
      </c>
      <c r="C103" s="551" t="s">
        <v>283</v>
      </c>
      <c r="D103" s="551" t="s">
        <v>284</v>
      </c>
    </row>
    <row r="104" spans="1:4" ht="30" x14ac:dyDescent="0.2">
      <c r="A104" s="827"/>
      <c r="B104" s="831"/>
      <c r="C104" s="498" t="s">
        <v>229</v>
      </c>
      <c r="D104" s="498" t="s">
        <v>290</v>
      </c>
    </row>
    <row r="105" spans="1:4" x14ac:dyDescent="0.2">
      <c r="A105" s="424" t="s">
        <v>385</v>
      </c>
      <c r="B105" s="428" t="s">
        <v>310</v>
      </c>
      <c r="C105" s="449"/>
      <c r="D105" s="449"/>
    </row>
    <row r="106" spans="1:4" x14ac:dyDescent="0.2">
      <c r="A106" s="424" t="s">
        <v>386</v>
      </c>
      <c r="B106" s="428" t="s">
        <v>307</v>
      </c>
      <c r="C106" s="433"/>
      <c r="D106" s="433"/>
    </row>
    <row r="107" spans="1:4" x14ac:dyDescent="0.2">
      <c r="A107" s="424" t="s">
        <v>387</v>
      </c>
      <c r="B107" s="428" t="s">
        <v>308</v>
      </c>
      <c r="C107" s="433"/>
      <c r="D107" s="433"/>
    </row>
    <row r="108" spans="1:4" ht="42.75" x14ac:dyDescent="0.2">
      <c r="A108" s="424" t="s">
        <v>388</v>
      </c>
      <c r="B108" s="552" t="s">
        <v>488</v>
      </c>
      <c r="C108" s="433"/>
      <c r="D108" s="433"/>
    </row>
    <row r="109" spans="1:4" ht="15" x14ac:dyDescent="0.2">
      <c r="A109" s="499" t="s">
        <v>389</v>
      </c>
      <c r="B109" s="832" t="s">
        <v>311</v>
      </c>
      <c r="C109" s="557">
        <f>SUM(C105:C108)</f>
        <v>0</v>
      </c>
      <c r="D109" s="557">
        <f>SUM(D105:D108)</f>
        <v>0</v>
      </c>
    </row>
    <row r="110" spans="1:4" ht="15" x14ac:dyDescent="0.2">
      <c r="A110" s="499" t="s">
        <v>390</v>
      </c>
      <c r="B110" s="832"/>
      <c r="C110" s="838">
        <f>C109+D109</f>
        <v>0</v>
      </c>
      <c r="D110" s="838"/>
    </row>
    <row r="112" spans="1:4" ht="15" x14ac:dyDescent="0.25">
      <c r="A112" s="827"/>
      <c r="B112" s="831" t="s">
        <v>306</v>
      </c>
      <c r="C112" s="551" t="s">
        <v>283</v>
      </c>
      <c r="D112" s="551" t="s">
        <v>284</v>
      </c>
    </row>
    <row r="113" spans="1:4" ht="30" x14ac:dyDescent="0.2">
      <c r="A113" s="827"/>
      <c r="B113" s="831"/>
      <c r="C113" s="498" t="s">
        <v>230</v>
      </c>
      <c r="D113" s="498" t="s">
        <v>293</v>
      </c>
    </row>
    <row r="114" spans="1:4" x14ac:dyDescent="0.2">
      <c r="A114" s="424" t="s">
        <v>391</v>
      </c>
      <c r="B114" s="428" t="s">
        <v>310</v>
      </c>
      <c r="C114" s="430"/>
      <c r="D114" s="430"/>
    </row>
    <row r="115" spans="1:4" x14ac:dyDescent="0.2">
      <c r="A115" s="424" t="s">
        <v>392</v>
      </c>
      <c r="B115" s="428" t="s">
        <v>307</v>
      </c>
      <c r="C115" s="432"/>
      <c r="D115" s="432"/>
    </row>
    <row r="116" spans="1:4" x14ac:dyDescent="0.2">
      <c r="A116" s="424" t="s">
        <v>393</v>
      </c>
      <c r="B116" s="428" t="s">
        <v>308</v>
      </c>
      <c r="C116" s="432"/>
      <c r="D116" s="432"/>
    </row>
    <row r="117" spans="1:4" ht="42.75" x14ac:dyDescent="0.2">
      <c r="A117" s="424" t="s">
        <v>394</v>
      </c>
      <c r="B117" s="552" t="s">
        <v>488</v>
      </c>
      <c r="C117" s="432"/>
      <c r="D117" s="432"/>
    </row>
    <row r="118" spans="1:4" ht="15" x14ac:dyDescent="0.2">
      <c r="A118" s="499" t="s">
        <v>395</v>
      </c>
      <c r="B118" s="832" t="s">
        <v>312</v>
      </c>
      <c r="C118" s="555">
        <f>SUM(C114:C117)</f>
        <v>0</v>
      </c>
      <c r="D118" s="555">
        <f>SUM(D114:D117)</f>
        <v>0</v>
      </c>
    </row>
    <row r="119" spans="1:4" ht="15" x14ac:dyDescent="0.2">
      <c r="A119" s="499" t="s">
        <v>396</v>
      </c>
      <c r="B119" s="832"/>
      <c r="C119" s="833">
        <f>C118+D118</f>
        <v>0</v>
      </c>
      <c r="D119" s="833"/>
    </row>
    <row r="120" spans="1:4" ht="15" x14ac:dyDescent="0.2">
      <c r="A120" s="434"/>
      <c r="B120" s="435"/>
      <c r="C120" s="436"/>
      <c r="D120" s="436"/>
    </row>
    <row r="121" spans="1:4" ht="15" x14ac:dyDescent="0.25">
      <c r="A121" s="544" t="s">
        <v>313</v>
      </c>
      <c r="B121" s="543"/>
      <c r="C121" s="543"/>
      <c r="D121" s="543"/>
    </row>
    <row r="122" spans="1:4" x14ac:dyDescent="0.2">
      <c r="A122" s="830" t="s">
        <v>314</v>
      </c>
      <c r="B122" s="830"/>
      <c r="C122" s="830"/>
      <c r="D122" s="830"/>
    </row>
    <row r="123" spans="1:4" x14ac:dyDescent="0.2">
      <c r="A123" s="830"/>
      <c r="B123" s="830"/>
      <c r="C123" s="830"/>
      <c r="D123" s="830"/>
    </row>
    <row r="124" spans="1:4" x14ac:dyDescent="0.2">
      <c r="A124" s="830"/>
      <c r="B124" s="830"/>
      <c r="C124" s="830"/>
      <c r="D124" s="830"/>
    </row>
    <row r="125" spans="1:4" x14ac:dyDescent="0.2">
      <c r="A125" s="830"/>
      <c r="B125" s="830"/>
      <c r="C125" s="830"/>
      <c r="D125" s="830"/>
    </row>
    <row r="126" spans="1:4" x14ac:dyDescent="0.2">
      <c r="A126" s="830"/>
      <c r="B126" s="830"/>
      <c r="C126" s="830"/>
      <c r="D126" s="830"/>
    </row>
    <row r="127" spans="1:4" x14ac:dyDescent="0.2">
      <c r="A127" s="830"/>
      <c r="B127" s="830"/>
      <c r="C127" s="830"/>
      <c r="D127" s="830"/>
    </row>
    <row r="128" spans="1:4" x14ac:dyDescent="0.2">
      <c r="A128" s="543"/>
      <c r="B128" s="543"/>
      <c r="C128" s="543"/>
      <c r="D128" s="543"/>
    </row>
    <row r="129" spans="1:4" ht="15" x14ac:dyDescent="0.25">
      <c r="A129" s="827"/>
      <c r="B129" s="831" t="s">
        <v>315</v>
      </c>
      <c r="C129" s="551" t="s">
        <v>283</v>
      </c>
      <c r="D129" s="551" t="s">
        <v>284</v>
      </c>
    </row>
    <row r="130" spans="1:4" ht="30" x14ac:dyDescent="0.2">
      <c r="A130" s="827"/>
      <c r="B130" s="831"/>
      <c r="C130" s="498" t="s">
        <v>228</v>
      </c>
      <c r="D130" s="498" t="s">
        <v>285</v>
      </c>
    </row>
    <row r="131" spans="1:4" ht="28.5" x14ac:dyDescent="0.2">
      <c r="A131" s="424" t="s">
        <v>397</v>
      </c>
      <c r="B131" s="429" t="s">
        <v>316</v>
      </c>
      <c r="C131" s="437"/>
      <c r="D131" s="437"/>
    </row>
    <row r="132" spans="1:4" x14ac:dyDescent="0.2">
      <c r="A132" s="424" t="s">
        <v>398</v>
      </c>
      <c r="B132" s="428" t="s">
        <v>317</v>
      </c>
      <c r="C132" s="437"/>
      <c r="D132" s="437"/>
    </row>
    <row r="133" spans="1:4" ht="28.5" x14ac:dyDescent="0.2">
      <c r="A133" s="424" t="s">
        <v>399</v>
      </c>
      <c r="B133" s="429" t="s">
        <v>318</v>
      </c>
      <c r="C133" s="437"/>
      <c r="D133" s="437"/>
    </row>
    <row r="134" spans="1:4" ht="42.75" x14ac:dyDescent="0.2">
      <c r="A134" s="424" t="s">
        <v>400</v>
      </c>
      <c r="B134" s="552" t="s">
        <v>489</v>
      </c>
      <c r="C134" s="437"/>
      <c r="D134" s="437"/>
    </row>
    <row r="135" spans="1:4" ht="15" x14ac:dyDescent="0.2">
      <c r="A135" s="499" t="s">
        <v>401</v>
      </c>
      <c r="B135" s="834" t="s">
        <v>319</v>
      </c>
      <c r="C135" s="555">
        <f>SUM(C131:C134)</f>
        <v>0</v>
      </c>
      <c r="D135" s="555">
        <f>SUM(D131:D134)</f>
        <v>0</v>
      </c>
    </row>
    <row r="136" spans="1:4" ht="15" x14ac:dyDescent="0.2">
      <c r="A136" s="499" t="s">
        <v>402</v>
      </c>
      <c r="B136" s="834"/>
      <c r="C136" s="833">
        <f>C135+D135</f>
        <v>0</v>
      </c>
      <c r="D136" s="833"/>
    </row>
    <row r="138" spans="1:4" ht="15" x14ac:dyDescent="0.25">
      <c r="A138" s="827"/>
      <c r="B138" s="831" t="s">
        <v>320</v>
      </c>
      <c r="C138" s="551" t="s">
        <v>283</v>
      </c>
      <c r="D138" s="551" t="s">
        <v>284</v>
      </c>
    </row>
    <row r="139" spans="1:4" ht="30" x14ac:dyDescent="0.2">
      <c r="A139" s="827"/>
      <c r="B139" s="831"/>
      <c r="C139" s="498" t="s">
        <v>229</v>
      </c>
      <c r="D139" s="498" t="s">
        <v>290</v>
      </c>
    </row>
    <row r="140" spans="1:4" x14ac:dyDescent="0.2">
      <c r="A140" s="424" t="s">
        <v>403</v>
      </c>
      <c r="B140" s="428" t="s">
        <v>321</v>
      </c>
      <c r="C140" s="437"/>
      <c r="D140" s="437"/>
    </row>
    <row r="141" spans="1:4" x14ac:dyDescent="0.2">
      <c r="A141" s="424" t="s">
        <v>404</v>
      </c>
      <c r="B141" s="428" t="s">
        <v>317</v>
      </c>
      <c r="C141" s="437"/>
      <c r="D141" s="437"/>
    </row>
    <row r="142" spans="1:4" ht="28.5" x14ac:dyDescent="0.2">
      <c r="A142" s="424" t="s">
        <v>405</v>
      </c>
      <c r="B142" s="429" t="s">
        <v>318</v>
      </c>
      <c r="C142" s="437"/>
      <c r="D142" s="437"/>
    </row>
    <row r="143" spans="1:4" ht="42.75" x14ac:dyDescent="0.2">
      <c r="A143" s="424" t="s">
        <v>406</v>
      </c>
      <c r="B143" s="552" t="s">
        <v>489</v>
      </c>
      <c r="C143" s="437"/>
      <c r="D143" s="437"/>
    </row>
    <row r="144" spans="1:4" ht="15" x14ac:dyDescent="0.2">
      <c r="A144" s="499" t="s">
        <v>407</v>
      </c>
      <c r="B144" s="834" t="s">
        <v>322</v>
      </c>
      <c r="C144" s="555">
        <f>SUM(C140:C143)</f>
        <v>0</v>
      </c>
      <c r="D144" s="555">
        <f>SUM(D140:D143)</f>
        <v>0</v>
      </c>
    </row>
    <row r="145" spans="1:4" ht="15" x14ac:dyDescent="0.2">
      <c r="A145" s="499" t="s">
        <v>408</v>
      </c>
      <c r="B145" s="834"/>
      <c r="C145" s="833">
        <f>C144+D144</f>
        <v>0</v>
      </c>
      <c r="D145" s="833"/>
    </row>
    <row r="147" spans="1:4" ht="15" x14ac:dyDescent="0.25">
      <c r="A147" s="827"/>
      <c r="B147" s="831" t="s">
        <v>320</v>
      </c>
      <c r="C147" s="551" t="s">
        <v>283</v>
      </c>
      <c r="D147" s="551" t="s">
        <v>284</v>
      </c>
    </row>
    <row r="148" spans="1:4" ht="30" x14ac:dyDescent="0.2">
      <c r="A148" s="827"/>
      <c r="B148" s="831"/>
      <c r="C148" s="498" t="s">
        <v>230</v>
      </c>
      <c r="D148" s="498" t="s">
        <v>293</v>
      </c>
    </row>
    <row r="149" spans="1:4" x14ac:dyDescent="0.2">
      <c r="A149" s="424" t="s">
        <v>409</v>
      </c>
      <c r="B149" s="428" t="s">
        <v>321</v>
      </c>
      <c r="C149" s="430"/>
      <c r="D149" s="430"/>
    </row>
    <row r="150" spans="1:4" x14ac:dyDescent="0.2">
      <c r="A150" s="424" t="s">
        <v>410</v>
      </c>
      <c r="B150" s="428" t="s">
        <v>317</v>
      </c>
      <c r="C150" s="432"/>
      <c r="D150" s="432"/>
    </row>
    <row r="151" spans="1:4" ht="28.5" x14ac:dyDescent="0.2">
      <c r="A151" s="424" t="s">
        <v>411</v>
      </c>
      <c r="B151" s="429" t="s">
        <v>318</v>
      </c>
      <c r="C151" s="432"/>
      <c r="D151" s="432"/>
    </row>
    <row r="152" spans="1:4" ht="42.75" x14ac:dyDescent="0.2">
      <c r="A152" s="424" t="s">
        <v>412</v>
      </c>
      <c r="B152" s="552" t="s">
        <v>489</v>
      </c>
      <c r="C152" s="432"/>
      <c r="D152" s="432"/>
    </row>
    <row r="153" spans="1:4" ht="15" x14ac:dyDescent="0.2">
      <c r="A153" s="499" t="s">
        <v>413</v>
      </c>
      <c r="B153" s="834" t="s">
        <v>323</v>
      </c>
      <c r="C153" s="557">
        <f>SUM(C149:C152)</f>
        <v>0</v>
      </c>
      <c r="D153" s="557">
        <f>SUM(D149:D152)</f>
        <v>0</v>
      </c>
    </row>
    <row r="154" spans="1:4" ht="15" x14ac:dyDescent="0.25">
      <c r="A154" s="499" t="s">
        <v>414</v>
      </c>
      <c r="B154" s="834"/>
      <c r="C154" s="836">
        <f>C153+D153</f>
        <v>0</v>
      </c>
      <c r="D154" s="837"/>
    </row>
    <row r="155" spans="1:4" ht="15" x14ac:dyDescent="0.2">
      <c r="A155" s="434"/>
      <c r="B155" s="434"/>
      <c r="C155" s="438"/>
      <c r="D155" s="439"/>
    </row>
    <row r="157" spans="1:4" ht="15" x14ac:dyDescent="0.25">
      <c r="A157" s="544" t="s">
        <v>324</v>
      </c>
      <c r="B157" s="543"/>
      <c r="C157" s="543"/>
      <c r="D157" s="543"/>
    </row>
    <row r="158" spans="1:4" x14ac:dyDescent="0.2">
      <c r="A158" s="830" t="s">
        <v>325</v>
      </c>
      <c r="B158" s="830"/>
      <c r="C158" s="830"/>
      <c r="D158" s="830"/>
    </row>
    <row r="159" spans="1:4" x14ac:dyDescent="0.2">
      <c r="A159" s="830"/>
      <c r="B159" s="830"/>
      <c r="C159" s="830"/>
      <c r="D159" s="830"/>
    </row>
    <row r="160" spans="1:4" x14ac:dyDescent="0.2">
      <c r="A160" s="830"/>
      <c r="B160" s="830"/>
      <c r="C160" s="830"/>
      <c r="D160" s="830"/>
    </row>
    <row r="161" spans="1:4" x14ac:dyDescent="0.2">
      <c r="A161" s="830"/>
      <c r="B161" s="830"/>
      <c r="C161" s="830"/>
      <c r="D161" s="830"/>
    </row>
    <row r="162" spans="1:4" x14ac:dyDescent="0.2">
      <c r="A162" s="543"/>
      <c r="B162" s="543"/>
      <c r="C162" s="543"/>
      <c r="D162" s="543"/>
    </row>
    <row r="163" spans="1:4" ht="15" x14ac:dyDescent="0.25">
      <c r="A163" s="827"/>
      <c r="B163" s="831" t="s">
        <v>326</v>
      </c>
      <c r="C163" s="551" t="s">
        <v>283</v>
      </c>
      <c r="D163" s="543"/>
    </row>
    <row r="164" spans="1:4" ht="30" x14ac:dyDescent="0.2">
      <c r="A164" s="827"/>
      <c r="B164" s="831"/>
      <c r="C164" s="498" t="s">
        <v>228</v>
      </c>
      <c r="D164" s="543"/>
    </row>
    <row r="165" spans="1:4" ht="28.5" x14ac:dyDescent="0.2">
      <c r="A165" s="424" t="s">
        <v>415</v>
      </c>
      <c r="B165" s="429" t="s">
        <v>327</v>
      </c>
      <c r="C165" s="427" t="e">
        <f>C61-C96-C131</f>
        <v>#DIV/0!</v>
      </c>
      <c r="D165" s="543"/>
    </row>
    <row r="166" spans="1:4" ht="28.5" x14ac:dyDescent="0.2">
      <c r="A166" s="424" t="s">
        <v>416</v>
      </c>
      <c r="B166" s="429" t="s">
        <v>328</v>
      </c>
      <c r="C166" s="427" t="e">
        <f>C62-C97-C132</f>
        <v>#DIV/0!</v>
      </c>
      <c r="D166" s="543"/>
    </row>
    <row r="167" spans="1:4" ht="28.5" x14ac:dyDescent="0.2">
      <c r="A167" s="424" t="s">
        <v>417</v>
      </c>
      <c r="B167" s="429" t="s">
        <v>329</v>
      </c>
      <c r="C167" s="427" t="e">
        <f>C63-C98-C133</f>
        <v>#DIV/0!</v>
      </c>
      <c r="D167" s="543"/>
    </row>
    <row r="168" spans="1:4" ht="57" x14ac:dyDescent="0.2">
      <c r="A168" s="424" t="s">
        <v>418</v>
      </c>
      <c r="B168" s="552" t="s">
        <v>490</v>
      </c>
      <c r="C168" s="427" t="e">
        <f>C64-C99-C134</f>
        <v>#DIV/0!</v>
      </c>
      <c r="D168" s="543"/>
    </row>
    <row r="169" spans="1:4" ht="30" x14ac:dyDescent="0.2">
      <c r="A169" s="499" t="s">
        <v>419</v>
      </c>
      <c r="B169" s="500" t="s">
        <v>330</v>
      </c>
      <c r="C169" s="555" t="e">
        <f>SUM(C165:C168)</f>
        <v>#DIV/0!</v>
      </c>
      <c r="D169" s="543"/>
    </row>
    <row r="171" spans="1:4" ht="15" x14ac:dyDescent="0.25">
      <c r="A171" s="827"/>
      <c r="B171" s="831" t="s">
        <v>326</v>
      </c>
      <c r="C171" s="551" t="s">
        <v>283</v>
      </c>
      <c r="D171" s="543"/>
    </row>
    <row r="172" spans="1:4" ht="15" x14ac:dyDescent="0.2">
      <c r="A172" s="827"/>
      <c r="B172" s="831"/>
      <c r="C172" s="498" t="s">
        <v>229</v>
      </c>
      <c r="D172" s="543"/>
    </row>
    <row r="173" spans="1:4" ht="28.5" x14ac:dyDescent="0.2">
      <c r="A173" s="424" t="s">
        <v>420</v>
      </c>
      <c r="B173" s="429" t="s">
        <v>327</v>
      </c>
      <c r="C173" s="427" t="e">
        <f>C70-C105-C140</f>
        <v>#DIV/0!</v>
      </c>
      <c r="D173" s="543"/>
    </row>
    <row r="174" spans="1:4" ht="28.5" x14ac:dyDescent="0.2">
      <c r="A174" s="424" t="s">
        <v>421</v>
      </c>
      <c r="B174" s="429" t="s">
        <v>328</v>
      </c>
      <c r="C174" s="427" t="e">
        <f>C71-C106-C141</f>
        <v>#DIV/0!</v>
      </c>
      <c r="D174" s="543"/>
    </row>
    <row r="175" spans="1:4" ht="28.5" x14ac:dyDescent="0.2">
      <c r="A175" s="424" t="s">
        <v>422</v>
      </c>
      <c r="B175" s="429" t="s">
        <v>329</v>
      </c>
      <c r="C175" s="427" t="e">
        <f>C72-C107-C142</f>
        <v>#DIV/0!</v>
      </c>
      <c r="D175" s="543"/>
    </row>
    <row r="176" spans="1:4" ht="57" x14ac:dyDescent="0.2">
      <c r="A176" s="424" t="s">
        <v>423</v>
      </c>
      <c r="B176" s="552" t="s">
        <v>490</v>
      </c>
      <c r="C176" s="427" t="e">
        <f>C73-C108-C143</f>
        <v>#DIV/0!</v>
      </c>
      <c r="D176" s="543"/>
    </row>
    <row r="177" spans="1:4" ht="15" x14ac:dyDescent="0.2">
      <c r="A177" s="499" t="s">
        <v>424</v>
      </c>
      <c r="B177" s="499" t="s">
        <v>331</v>
      </c>
      <c r="C177" s="555" t="e">
        <f>SUM(C173:C176)</f>
        <v>#DIV/0!</v>
      </c>
      <c r="D177" s="543"/>
    </row>
    <row r="178" spans="1:4" x14ac:dyDescent="0.2">
      <c r="A178" s="543"/>
      <c r="B178" s="543"/>
      <c r="C178" s="543"/>
      <c r="D178" s="543"/>
    </row>
    <row r="179" spans="1:4" ht="15" x14ac:dyDescent="0.25">
      <c r="A179" s="827"/>
      <c r="B179" s="831" t="s">
        <v>326</v>
      </c>
      <c r="C179" s="551" t="s">
        <v>283</v>
      </c>
      <c r="D179" s="543"/>
    </row>
    <row r="180" spans="1:4" ht="30" x14ac:dyDescent="0.2">
      <c r="A180" s="827"/>
      <c r="B180" s="831"/>
      <c r="C180" s="498" t="s">
        <v>230</v>
      </c>
      <c r="D180" s="543"/>
    </row>
    <row r="181" spans="1:4" ht="28.5" x14ac:dyDescent="0.2">
      <c r="A181" s="424" t="s">
        <v>425</v>
      </c>
      <c r="B181" s="429" t="s">
        <v>327</v>
      </c>
      <c r="C181" s="558" t="e">
        <f>C79-C114-C149</f>
        <v>#DIV/0!</v>
      </c>
      <c r="D181" s="543"/>
    </row>
    <row r="182" spans="1:4" ht="28.5" x14ac:dyDescent="0.2">
      <c r="A182" s="424" t="s">
        <v>426</v>
      </c>
      <c r="B182" s="429" t="s">
        <v>328</v>
      </c>
      <c r="C182" s="558" t="e">
        <f>C80-C115-C150</f>
        <v>#DIV/0!</v>
      </c>
      <c r="D182" s="543"/>
    </row>
    <row r="183" spans="1:4" ht="28.5" x14ac:dyDescent="0.2">
      <c r="A183" s="424" t="s">
        <v>427</v>
      </c>
      <c r="B183" s="429" t="s">
        <v>329</v>
      </c>
      <c r="C183" s="558" t="e">
        <f>C81-C116-C151</f>
        <v>#DIV/0!</v>
      </c>
      <c r="D183" s="543"/>
    </row>
    <row r="184" spans="1:4" ht="57" x14ac:dyDescent="0.2">
      <c r="A184" s="424" t="s">
        <v>428</v>
      </c>
      <c r="B184" s="552" t="s">
        <v>490</v>
      </c>
      <c r="C184" s="558" t="e">
        <f>C82-C117-C152</f>
        <v>#DIV/0!</v>
      </c>
      <c r="D184" s="543"/>
    </row>
    <row r="185" spans="1:4" ht="30" x14ac:dyDescent="0.2">
      <c r="A185" s="499" t="s">
        <v>429</v>
      </c>
      <c r="B185" s="500" t="s">
        <v>332</v>
      </c>
      <c r="C185" s="557" t="e">
        <f>SUM(C181:C184)</f>
        <v>#DIV/0!</v>
      </c>
      <c r="D185" s="543"/>
    </row>
    <row r="187" spans="1:4" ht="15" x14ac:dyDescent="0.25">
      <c r="A187" s="544" t="s">
        <v>333</v>
      </c>
      <c r="B187" s="543"/>
      <c r="C187" s="543"/>
      <c r="D187" s="543"/>
    </row>
    <row r="188" spans="1:4" x14ac:dyDescent="0.2">
      <c r="A188" s="543" t="s">
        <v>334</v>
      </c>
      <c r="B188" s="543"/>
      <c r="C188" s="543"/>
      <c r="D188" s="543"/>
    </row>
    <row r="189" spans="1:4" ht="15" x14ac:dyDescent="0.25">
      <c r="A189" s="835" t="s">
        <v>335</v>
      </c>
      <c r="B189" s="835"/>
      <c r="C189" s="559" t="s">
        <v>336</v>
      </c>
      <c r="D189" s="543"/>
    </row>
    <row r="190" spans="1:4" x14ac:dyDescent="0.2">
      <c r="A190" s="424" t="s">
        <v>430</v>
      </c>
      <c r="B190" s="428" t="s">
        <v>298</v>
      </c>
      <c r="C190" s="560">
        <v>0.5</v>
      </c>
      <c r="D190" s="543"/>
    </row>
    <row r="191" spans="1:4" x14ac:dyDescent="0.2">
      <c r="A191" s="543"/>
      <c r="B191" s="543"/>
      <c r="C191" s="543"/>
      <c r="D191" s="543"/>
    </row>
    <row r="192" spans="1:4" ht="15" x14ac:dyDescent="0.25">
      <c r="A192" s="544" t="s">
        <v>337</v>
      </c>
      <c r="B192" s="543"/>
      <c r="C192" s="543"/>
      <c r="D192" s="543"/>
    </row>
    <row r="193" spans="1:4" x14ac:dyDescent="0.2">
      <c r="A193" s="830" t="s">
        <v>338</v>
      </c>
      <c r="B193" s="830"/>
      <c r="C193" s="830"/>
      <c r="D193" s="830"/>
    </row>
    <row r="194" spans="1:4" x14ac:dyDescent="0.2">
      <c r="A194" s="830"/>
      <c r="B194" s="830"/>
      <c r="C194" s="830"/>
      <c r="D194" s="830"/>
    </row>
    <row r="195" spans="1:4" x14ac:dyDescent="0.2">
      <c r="A195" s="830"/>
      <c r="B195" s="830"/>
      <c r="C195" s="830"/>
      <c r="D195" s="830"/>
    </row>
    <row r="196" spans="1:4" x14ac:dyDescent="0.2">
      <c r="A196" s="561"/>
      <c r="B196" s="561"/>
      <c r="C196" s="561"/>
      <c r="D196" s="562"/>
    </row>
    <row r="197" spans="1:4" ht="15" x14ac:dyDescent="0.25">
      <c r="A197" s="827"/>
      <c r="B197" s="828" t="s">
        <v>339</v>
      </c>
      <c r="C197" s="551" t="s">
        <v>283</v>
      </c>
      <c r="D197" s="562"/>
    </row>
    <row r="198" spans="1:4" ht="30" x14ac:dyDescent="0.2">
      <c r="A198" s="827"/>
      <c r="B198" s="828"/>
      <c r="C198" s="498" t="s">
        <v>228</v>
      </c>
      <c r="D198" s="543"/>
    </row>
    <row r="199" spans="1:4" x14ac:dyDescent="0.2">
      <c r="A199" s="424" t="s">
        <v>431</v>
      </c>
      <c r="B199" s="428" t="s">
        <v>298</v>
      </c>
      <c r="C199" s="563" t="e">
        <f>C165*$C$182</f>
        <v>#DIV/0!</v>
      </c>
      <c r="D199" s="543"/>
    </row>
    <row r="200" spans="1:4" x14ac:dyDescent="0.2">
      <c r="A200" s="424" t="s">
        <v>432</v>
      </c>
      <c r="B200" s="428" t="s">
        <v>299</v>
      </c>
      <c r="C200" s="563" t="e">
        <f t="shared" ref="C200:C202" si="9">C166*$C$182</f>
        <v>#DIV/0!</v>
      </c>
      <c r="D200" s="543"/>
    </row>
    <row r="201" spans="1:4" x14ac:dyDescent="0.2">
      <c r="A201" s="424" t="s">
        <v>433</v>
      </c>
      <c r="B201" s="428" t="s">
        <v>300</v>
      </c>
      <c r="C201" s="563" t="e">
        <f t="shared" si="9"/>
        <v>#DIV/0!</v>
      </c>
      <c r="D201" s="543"/>
    </row>
    <row r="202" spans="1:4" ht="40.5" customHeight="1" x14ac:dyDescent="0.2">
      <c r="A202" s="424" t="s">
        <v>434</v>
      </c>
      <c r="B202" s="552" t="s">
        <v>491</v>
      </c>
      <c r="C202" s="563" t="e">
        <f t="shared" si="9"/>
        <v>#DIV/0!</v>
      </c>
      <c r="D202" s="543"/>
    </row>
    <row r="203" spans="1:4" ht="30" x14ac:dyDescent="0.25">
      <c r="A203" s="499" t="s">
        <v>435</v>
      </c>
      <c r="B203" s="564" t="s">
        <v>340</v>
      </c>
      <c r="C203" s="565" t="e">
        <f>SUM(C199:C202)</f>
        <v>#DIV/0!</v>
      </c>
      <c r="D203" s="543"/>
    </row>
    <row r="204" spans="1:4" x14ac:dyDescent="0.2">
      <c r="C204" s="440"/>
    </row>
    <row r="205" spans="1:4" ht="15" x14ac:dyDescent="0.25">
      <c r="A205" s="827"/>
      <c r="B205" s="828" t="s">
        <v>341</v>
      </c>
      <c r="C205" s="551" t="s">
        <v>283</v>
      </c>
      <c r="D205" s="543"/>
    </row>
    <row r="206" spans="1:4" ht="15" x14ac:dyDescent="0.2">
      <c r="A206" s="827"/>
      <c r="B206" s="828"/>
      <c r="C206" s="498" t="s">
        <v>342</v>
      </c>
      <c r="D206" s="543"/>
    </row>
    <row r="207" spans="1:4" x14ac:dyDescent="0.2">
      <c r="A207" s="424" t="s">
        <v>436</v>
      </c>
      <c r="B207" s="428" t="s">
        <v>298</v>
      </c>
      <c r="C207" s="566" t="e">
        <f>C190*$C$165</f>
        <v>#DIV/0!</v>
      </c>
      <c r="D207" s="543"/>
    </row>
    <row r="208" spans="1:4" x14ac:dyDescent="0.2">
      <c r="A208" s="424" t="s">
        <v>437</v>
      </c>
      <c r="B208" s="428" t="s">
        <v>299</v>
      </c>
      <c r="C208" s="566" t="e">
        <f t="shared" ref="C208:C210" si="10">C191*$C$165</f>
        <v>#DIV/0!</v>
      </c>
      <c r="D208" s="543"/>
    </row>
    <row r="209" spans="1:4" x14ac:dyDescent="0.2">
      <c r="A209" s="424" t="s">
        <v>438</v>
      </c>
      <c r="B209" s="428" t="s">
        <v>300</v>
      </c>
      <c r="C209" s="566" t="e">
        <f t="shared" si="10"/>
        <v>#DIV/0!</v>
      </c>
      <c r="D209" s="543"/>
    </row>
    <row r="210" spans="1:4" ht="42" customHeight="1" x14ac:dyDescent="0.2">
      <c r="A210" s="424" t="s">
        <v>439</v>
      </c>
      <c r="B210" s="552" t="s">
        <v>491</v>
      </c>
      <c r="C210" s="566" t="e">
        <f t="shared" si="10"/>
        <v>#DIV/0!</v>
      </c>
      <c r="D210" s="543"/>
    </row>
    <row r="211" spans="1:4" ht="15" x14ac:dyDescent="0.25">
      <c r="A211" s="499" t="s">
        <v>440</v>
      </c>
      <c r="B211" s="564" t="s">
        <v>343</v>
      </c>
      <c r="C211" s="565" t="e">
        <f>SUM(C207:C210)</f>
        <v>#DIV/0!</v>
      </c>
      <c r="D211" s="543"/>
    </row>
    <row r="212" spans="1:4" ht="15" x14ac:dyDescent="0.2">
      <c r="A212" s="434"/>
      <c r="B212" s="543"/>
      <c r="C212" s="567"/>
      <c r="D212" s="543"/>
    </row>
    <row r="213" spans="1:4" ht="15" x14ac:dyDescent="0.25">
      <c r="A213" s="827"/>
      <c r="B213" s="828" t="s">
        <v>344</v>
      </c>
      <c r="C213" s="551" t="s">
        <v>283</v>
      </c>
      <c r="D213" s="543"/>
    </row>
    <row r="214" spans="1:4" ht="30" x14ac:dyDescent="0.2">
      <c r="A214" s="827"/>
      <c r="B214" s="828"/>
      <c r="C214" s="498" t="s">
        <v>230</v>
      </c>
      <c r="D214" s="543"/>
    </row>
    <row r="215" spans="1:4" x14ac:dyDescent="0.2">
      <c r="A215" s="424" t="s">
        <v>441</v>
      </c>
      <c r="B215" s="428" t="s">
        <v>298</v>
      </c>
      <c r="C215" s="566" t="e">
        <f>C190*$C$173</f>
        <v>#DIV/0!</v>
      </c>
      <c r="D215" s="543"/>
    </row>
    <row r="216" spans="1:4" x14ac:dyDescent="0.2">
      <c r="A216" s="424" t="s">
        <v>442</v>
      </c>
      <c r="B216" s="428" t="s">
        <v>299</v>
      </c>
      <c r="C216" s="566" t="e">
        <f t="shared" ref="C216:C218" si="11">C191*$C$173</f>
        <v>#DIV/0!</v>
      </c>
      <c r="D216" s="543"/>
    </row>
    <row r="217" spans="1:4" x14ac:dyDescent="0.2">
      <c r="A217" s="424" t="s">
        <v>443</v>
      </c>
      <c r="B217" s="428" t="s">
        <v>300</v>
      </c>
      <c r="C217" s="566" t="e">
        <f t="shared" si="11"/>
        <v>#DIV/0!</v>
      </c>
      <c r="D217" s="543"/>
    </row>
    <row r="218" spans="1:4" ht="43.5" customHeight="1" x14ac:dyDescent="0.2">
      <c r="A218" s="424" t="s">
        <v>444</v>
      </c>
      <c r="B218" s="552" t="s">
        <v>491</v>
      </c>
      <c r="C218" s="566" t="e">
        <f t="shared" si="11"/>
        <v>#DIV/0!</v>
      </c>
      <c r="D218" s="543"/>
    </row>
    <row r="219" spans="1:4" ht="30" x14ac:dyDescent="0.25">
      <c r="A219" s="499" t="s">
        <v>445</v>
      </c>
      <c r="B219" s="564" t="s">
        <v>345</v>
      </c>
      <c r="C219" s="565" t="e">
        <f>SUM(C215:C218)</f>
        <v>#DIV/0!</v>
      </c>
      <c r="D219" s="543"/>
    </row>
  </sheetData>
  <sheetProtection algorithmName="SHA-512" hashValue="68hTU0JW92+2dVAY7ld+uU5IC3yPm9wWxmshXvYK2+3imovE3C3kycuLKL7Ljm8Ygv7ri2mkO1s8VaWRsqJoTw==" saltValue="a7D37LP7vXbrHvRZbqRbzg==" spinCount="100000" sheet="1" objects="1" scenarios="1"/>
  <protectedRanges>
    <protectedRange password="E7EE" sqref="C100:D101 C43:D44 B131:B134 B30:B33 B96:C99 B199:B202 C74:D75 B61:B64 C65:D66 C83:D83 C109:D110 C118:D120 C34:D35 C52:D52 C135:D136 C144:D145 C153:D153 C177 C169 C185 B165:B168 B190 B39:B42 B48:D51 B70:B73 B79:B82 B105:D108 B114:D117 B140:B143 B149:D152 B173:B176 B181:C184 B207:B210 B215:B218" name="Range1"/>
    <protectedRange password="E7EE" sqref="D96:D99" name="Range1_1"/>
  </protectedRanges>
  <mergeCells count="74">
    <mergeCell ref="A1:D1"/>
    <mergeCell ref="A4:C4"/>
    <mergeCell ref="A5:D5"/>
    <mergeCell ref="A6:D9"/>
    <mergeCell ref="A20:D26"/>
    <mergeCell ref="C2:C3"/>
    <mergeCell ref="A12:D13"/>
    <mergeCell ref="A28:A29"/>
    <mergeCell ref="B28:B29"/>
    <mergeCell ref="B34:B35"/>
    <mergeCell ref="C35:D35"/>
    <mergeCell ref="B65:B66"/>
    <mergeCell ref="C66:D66"/>
    <mergeCell ref="A37:A38"/>
    <mergeCell ref="B37:B38"/>
    <mergeCell ref="B43:B44"/>
    <mergeCell ref="C44:D44"/>
    <mergeCell ref="A46:A47"/>
    <mergeCell ref="B46:B47"/>
    <mergeCell ref="B52:B53"/>
    <mergeCell ref="C53:D53"/>
    <mergeCell ref="A56:D57"/>
    <mergeCell ref="A59:A60"/>
    <mergeCell ref="B59:B60"/>
    <mergeCell ref="B100:B101"/>
    <mergeCell ref="C101:D101"/>
    <mergeCell ref="A68:A69"/>
    <mergeCell ref="B68:B69"/>
    <mergeCell ref="B74:B75"/>
    <mergeCell ref="C75:D75"/>
    <mergeCell ref="A77:A78"/>
    <mergeCell ref="B77:B78"/>
    <mergeCell ref="B83:B84"/>
    <mergeCell ref="C84:D84"/>
    <mergeCell ref="A87:D92"/>
    <mergeCell ref="A94:A95"/>
    <mergeCell ref="B94:B95"/>
    <mergeCell ref="C136:D136"/>
    <mergeCell ref="A103:A104"/>
    <mergeCell ref="B103:B104"/>
    <mergeCell ref="B109:B110"/>
    <mergeCell ref="C110:D110"/>
    <mergeCell ref="A112:A113"/>
    <mergeCell ref="B112:B113"/>
    <mergeCell ref="B144:B145"/>
    <mergeCell ref="C145:D145"/>
    <mergeCell ref="A205:A206"/>
    <mergeCell ref="B205:B206"/>
    <mergeCell ref="A179:A180"/>
    <mergeCell ref="B179:B180"/>
    <mergeCell ref="A189:B189"/>
    <mergeCell ref="B153:B154"/>
    <mergeCell ref="C154:D154"/>
    <mergeCell ref="A158:D161"/>
    <mergeCell ref="A163:A164"/>
    <mergeCell ref="B163:B164"/>
    <mergeCell ref="A171:A172"/>
    <mergeCell ref="B171:B172"/>
    <mergeCell ref="A213:A214"/>
    <mergeCell ref="B213:B214"/>
    <mergeCell ref="A2:A3"/>
    <mergeCell ref="A193:D195"/>
    <mergeCell ref="A197:A198"/>
    <mergeCell ref="B197:B198"/>
    <mergeCell ref="A147:A148"/>
    <mergeCell ref="B147:B148"/>
    <mergeCell ref="B118:B119"/>
    <mergeCell ref="C119:D119"/>
    <mergeCell ref="A122:D127"/>
    <mergeCell ref="A129:A130"/>
    <mergeCell ref="B129:B130"/>
    <mergeCell ref="B135:B136"/>
    <mergeCell ref="A138:A139"/>
    <mergeCell ref="B138:B139"/>
  </mergeCells>
  <pageMargins left="0.7" right="0.7" top="0.75" bottom="0.75" header="0.3" footer="0.3"/>
  <pageSetup orientation="portrait" horizontalDpi="4294967295" verticalDpi="4294967295" r:id="rId1"/>
  <headerFooter>
    <oddHeader>&amp;L&amp;9State of Alaska&amp;C&amp;KFF0000DRAFT&amp;R&amp;9Emergency Medical Transportation Services</oddHeader>
    <oddFooter>&amp;L&amp;9May 20, 2020&amp;C&amp;8Schedule 9 - INTERNAL Interim Settlement&amp;R&amp;8Page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0"/>
  <sheetViews>
    <sheetView view="pageLayout" zoomScaleNormal="100" workbookViewId="0">
      <selection activeCell="A243" activeCellId="54" sqref="A1:D14 A15:B19 D15:D19 C18:C19 A20:D30 A31:B36 C35:D36 A38:D39 A40:B40 A41:B45 C44:D45 A47:D48 A49:B54 C53:D54 A60:D65 A66:D76 A78:D85 A87:D95 A96:B101 C100:D101 A103:D104 A105:B110 C109:D110 A112:D113 A114:B119 C118:D119 A121:D130 A131:B136 C135:D136 A138:D139 A140:B145 C144:D145 A147:D148 A149:B152 A153:D159 A160:C161 A162:B166 C166 A168:D169 A170:B174 C174 D170:D174 A176:D177 A178:B182 C182 D178:D182 A184:D194 A195:D205 A207:D213 A216:D217 A218:B222 D218:D222 A223:D227 A228:D242 A243:D250"/>
    </sheetView>
  </sheetViews>
  <sheetFormatPr defaultColWidth="8.88671875" defaultRowHeight="14.25" x14ac:dyDescent="0.2"/>
  <cols>
    <col min="1" max="1" width="8" style="420" customWidth="1"/>
    <col min="2" max="2" width="39.6640625" style="420" customWidth="1"/>
    <col min="3" max="3" width="13.33203125" style="420" bestFit="1" customWidth="1"/>
    <col min="4" max="4" width="14.33203125" style="420" bestFit="1" customWidth="1"/>
    <col min="5" max="16384" width="8.88671875" style="420"/>
  </cols>
  <sheetData>
    <row r="1" spans="1:4" ht="15" x14ac:dyDescent="0.2">
      <c r="A1" s="843" t="s">
        <v>271</v>
      </c>
      <c r="B1" s="843"/>
      <c r="C1" s="843"/>
      <c r="D1" s="843"/>
    </row>
    <row r="2" spans="1:4" x14ac:dyDescent="0.2">
      <c r="A2" s="829" t="s">
        <v>154</v>
      </c>
      <c r="B2" s="538"/>
      <c r="C2" s="846" t="s">
        <v>99</v>
      </c>
      <c r="D2" s="539"/>
    </row>
    <row r="3" spans="1:4" ht="15" x14ac:dyDescent="0.2">
      <c r="A3" s="829"/>
      <c r="B3" s="540">
        <f>Certification!A5</f>
        <v>0</v>
      </c>
      <c r="C3" s="846"/>
      <c r="D3" s="541">
        <f>Certification!C21</f>
        <v>0</v>
      </c>
    </row>
    <row r="4" spans="1:4" ht="15" x14ac:dyDescent="0.2">
      <c r="A4" s="844"/>
      <c r="B4" s="844"/>
      <c r="C4" s="844"/>
      <c r="D4" s="542"/>
    </row>
    <row r="5" spans="1:4" ht="32.25" customHeight="1" x14ac:dyDescent="0.2">
      <c r="A5" s="849" t="s">
        <v>269</v>
      </c>
      <c r="B5" s="849"/>
      <c r="C5" s="849"/>
      <c r="D5" s="849"/>
    </row>
    <row r="6" spans="1:4" x14ac:dyDescent="0.2">
      <c r="A6" s="840" t="s">
        <v>446</v>
      </c>
      <c r="B6" s="840"/>
      <c r="C6" s="840"/>
      <c r="D6" s="840"/>
    </row>
    <row r="7" spans="1:4" x14ac:dyDescent="0.2">
      <c r="A7" s="840"/>
      <c r="B7" s="840"/>
      <c r="C7" s="840"/>
      <c r="D7" s="840"/>
    </row>
    <row r="8" spans="1:4" x14ac:dyDescent="0.2">
      <c r="A8" s="840"/>
      <c r="B8" s="840"/>
      <c r="C8" s="840"/>
      <c r="D8" s="840"/>
    </row>
    <row r="9" spans="1:4" x14ac:dyDescent="0.2">
      <c r="A9" s="840"/>
      <c r="B9" s="840"/>
      <c r="C9" s="840"/>
      <c r="D9" s="840"/>
    </row>
    <row r="10" spans="1:4" x14ac:dyDescent="0.2">
      <c r="A10" s="543"/>
      <c r="B10" s="543"/>
      <c r="C10" s="543"/>
      <c r="D10" s="543"/>
    </row>
    <row r="11" spans="1:4" ht="15" x14ac:dyDescent="0.25">
      <c r="A11" s="544" t="s">
        <v>273</v>
      </c>
      <c r="B11" s="543"/>
      <c r="C11" s="543"/>
      <c r="D11" s="543"/>
    </row>
    <row r="12" spans="1:4" ht="15" customHeight="1" x14ac:dyDescent="0.2">
      <c r="A12" s="840" t="s">
        <v>274</v>
      </c>
      <c r="B12" s="840"/>
      <c r="C12" s="840"/>
      <c r="D12" s="840"/>
    </row>
    <row r="13" spans="1:4" x14ac:dyDescent="0.2">
      <c r="A13" s="840"/>
      <c r="B13" s="840"/>
      <c r="C13" s="840"/>
      <c r="D13" s="840"/>
    </row>
    <row r="14" spans="1:4" ht="45" x14ac:dyDescent="0.25">
      <c r="A14" s="545"/>
      <c r="B14" s="546" t="s">
        <v>275</v>
      </c>
      <c r="C14" s="547" t="s">
        <v>276</v>
      </c>
      <c r="D14" s="543"/>
    </row>
    <row r="15" spans="1:4" x14ac:dyDescent="0.2">
      <c r="A15" s="548">
        <v>1</v>
      </c>
      <c r="B15" s="548" t="s">
        <v>277</v>
      </c>
      <c r="C15" s="422" t="e">
        <f>'Sch 7 - EST. Interim Settlement'!E20</f>
        <v>#DIV/0!</v>
      </c>
      <c r="D15" s="543"/>
    </row>
    <row r="16" spans="1:4" x14ac:dyDescent="0.2">
      <c r="A16" s="548">
        <v>2</v>
      </c>
      <c r="B16" s="548" t="s">
        <v>278</v>
      </c>
      <c r="C16" s="422" t="e">
        <f>'Sch 7 - EST. Interim Settlement'!F20</f>
        <v>#DIV/0!</v>
      </c>
      <c r="D16" s="543"/>
    </row>
    <row r="17" spans="1:4" x14ac:dyDescent="0.2">
      <c r="A17" s="548">
        <v>3</v>
      </c>
      <c r="B17" s="548" t="s">
        <v>279</v>
      </c>
      <c r="C17" s="422" t="e">
        <f>'Sch 7 - EST. Interim Settlement'!G20</f>
        <v>#DIV/0!</v>
      </c>
      <c r="D17" s="543"/>
    </row>
    <row r="18" spans="1:4" x14ac:dyDescent="0.2">
      <c r="A18" s="549"/>
      <c r="B18" s="549"/>
      <c r="C18" s="550"/>
      <c r="D18" s="543"/>
    </row>
    <row r="19" spans="1:4" ht="15" x14ac:dyDescent="0.25">
      <c r="A19" s="544" t="s">
        <v>280</v>
      </c>
      <c r="B19" s="543"/>
      <c r="C19" s="543"/>
      <c r="D19" s="543"/>
    </row>
    <row r="20" spans="1:4" x14ac:dyDescent="0.2">
      <c r="A20" s="830" t="s">
        <v>281</v>
      </c>
      <c r="B20" s="830"/>
      <c r="C20" s="830"/>
      <c r="D20" s="830"/>
    </row>
    <row r="21" spans="1:4" x14ac:dyDescent="0.2">
      <c r="A21" s="830"/>
      <c r="B21" s="830"/>
      <c r="C21" s="830"/>
      <c r="D21" s="830"/>
    </row>
    <row r="22" spans="1:4" x14ac:dyDescent="0.2">
      <c r="A22" s="830"/>
      <c r="B22" s="830"/>
      <c r="C22" s="830"/>
      <c r="D22" s="830"/>
    </row>
    <row r="23" spans="1:4" x14ac:dyDescent="0.2">
      <c r="A23" s="830"/>
      <c r="B23" s="830"/>
      <c r="C23" s="830"/>
      <c r="D23" s="830"/>
    </row>
    <row r="24" spans="1:4" x14ac:dyDescent="0.2">
      <c r="A24" s="830"/>
      <c r="B24" s="830"/>
      <c r="C24" s="830"/>
      <c r="D24" s="830"/>
    </row>
    <row r="25" spans="1:4" x14ac:dyDescent="0.2">
      <c r="A25" s="830"/>
      <c r="B25" s="830"/>
      <c r="C25" s="830"/>
      <c r="D25" s="830"/>
    </row>
    <row r="26" spans="1:4" x14ac:dyDescent="0.2">
      <c r="A26" s="830"/>
      <c r="B26" s="830"/>
      <c r="C26" s="830"/>
      <c r="D26" s="830"/>
    </row>
    <row r="27" spans="1:4" x14ac:dyDescent="0.2">
      <c r="A27" s="830"/>
      <c r="B27" s="830"/>
      <c r="C27" s="830"/>
      <c r="D27" s="830"/>
    </row>
    <row r="28" spans="1:4" x14ac:dyDescent="0.2">
      <c r="A28" s="543"/>
      <c r="B28" s="543"/>
      <c r="C28" s="543"/>
      <c r="D28" s="543"/>
    </row>
    <row r="29" spans="1:4" ht="15" x14ac:dyDescent="0.25">
      <c r="A29" s="827"/>
      <c r="B29" s="831" t="s">
        <v>282</v>
      </c>
      <c r="C29" s="551" t="s">
        <v>283</v>
      </c>
      <c r="D29" s="551" t="s">
        <v>284</v>
      </c>
    </row>
    <row r="30" spans="1:4" ht="30" x14ac:dyDescent="0.2">
      <c r="A30" s="827"/>
      <c r="B30" s="831"/>
      <c r="C30" s="498" t="s">
        <v>228</v>
      </c>
      <c r="D30" s="498" t="s">
        <v>285</v>
      </c>
    </row>
    <row r="31" spans="1:4" x14ac:dyDescent="0.2">
      <c r="A31" s="424" t="s">
        <v>346</v>
      </c>
      <c r="B31" s="428" t="s">
        <v>286</v>
      </c>
      <c r="C31" s="423"/>
      <c r="D31" s="423"/>
    </row>
    <row r="32" spans="1:4" x14ac:dyDescent="0.2">
      <c r="A32" s="424" t="s">
        <v>347</v>
      </c>
      <c r="B32" s="428" t="s">
        <v>287</v>
      </c>
      <c r="C32" s="423"/>
      <c r="D32" s="423"/>
    </row>
    <row r="33" spans="1:4" x14ac:dyDescent="0.2">
      <c r="A33" s="424" t="s">
        <v>348</v>
      </c>
      <c r="B33" s="428" t="s">
        <v>288</v>
      </c>
      <c r="C33" s="423"/>
      <c r="D33" s="423"/>
    </row>
    <row r="34" spans="1:4" ht="42.75" x14ac:dyDescent="0.2">
      <c r="A34" s="424" t="s">
        <v>253</v>
      </c>
      <c r="B34" s="552" t="s">
        <v>486</v>
      </c>
      <c r="C34" s="423"/>
      <c r="D34" s="423"/>
    </row>
    <row r="35" spans="1:4" ht="15" x14ac:dyDescent="0.2">
      <c r="A35" s="499" t="s">
        <v>254</v>
      </c>
      <c r="B35" s="834" t="s">
        <v>289</v>
      </c>
      <c r="C35" s="553">
        <f>SUM(C31:C34)</f>
        <v>0</v>
      </c>
      <c r="D35" s="553">
        <f>SUM(D31:D34)</f>
        <v>0</v>
      </c>
    </row>
    <row r="36" spans="1:4" ht="15" x14ac:dyDescent="0.2">
      <c r="A36" s="499" t="s">
        <v>349</v>
      </c>
      <c r="B36" s="834"/>
      <c r="C36" s="841">
        <f>C35+D35</f>
        <v>0</v>
      </c>
      <c r="D36" s="841"/>
    </row>
    <row r="38" spans="1:4" ht="15" x14ac:dyDescent="0.25">
      <c r="A38" s="827"/>
      <c r="B38" s="831" t="s">
        <v>282</v>
      </c>
      <c r="C38" s="551" t="s">
        <v>283</v>
      </c>
      <c r="D38" s="551" t="s">
        <v>284</v>
      </c>
    </row>
    <row r="39" spans="1:4" ht="30" x14ac:dyDescent="0.2">
      <c r="A39" s="827"/>
      <c r="B39" s="831"/>
      <c r="C39" s="498" t="s">
        <v>229</v>
      </c>
      <c r="D39" s="498" t="s">
        <v>290</v>
      </c>
    </row>
    <row r="40" spans="1:4" x14ac:dyDescent="0.2">
      <c r="A40" s="424" t="s">
        <v>255</v>
      </c>
      <c r="B40" s="428" t="s">
        <v>291</v>
      </c>
      <c r="C40" s="423"/>
      <c r="D40" s="423"/>
    </row>
    <row r="41" spans="1:4" x14ac:dyDescent="0.2">
      <c r="A41" s="424" t="s">
        <v>350</v>
      </c>
      <c r="B41" s="428" t="s">
        <v>287</v>
      </c>
      <c r="C41" s="423"/>
      <c r="D41" s="423"/>
    </row>
    <row r="42" spans="1:4" x14ac:dyDescent="0.2">
      <c r="A42" s="424" t="s">
        <v>351</v>
      </c>
      <c r="B42" s="428" t="s">
        <v>288</v>
      </c>
      <c r="C42" s="423"/>
      <c r="D42" s="423"/>
    </row>
    <row r="43" spans="1:4" ht="42.75" x14ac:dyDescent="0.2">
      <c r="A43" s="424" t="s">
        <v>352</v>
      </c>
      <c r="B43" s="552" t="s">
        <v>486</v>
      </c>
      <c r="C43" s="423"/>
      <c r="D43" s="423"/>
    </row>
    <row r="44" spans="1:4" ht="15" x14ac:dyDescent="0.2">
      <c r="A44" s="499" t="s">
        <v>353</v>
      </c>
      <c r="B44" s="832" t="s">
        <v>292</v>
      </c>
      <c r="C44" s="553">
        <f>SUM(C40:C43)</f>
        <v>0</v>
      </c>
      <c r="D44" s="553">
        <f>SUM(D40:D43)</f>
        <v>0</v>
      </c>
    </row>
    <row r="45" spans="1:4" ht="15" x14ac:dyDescent="0.2">
      <c r="A45" s="499" t="s">
        <v>354</v>
      </c>
      <c r="B45" s="832"/>
      <c r="C45" s="841">
        <f>C44+D44</f>
        <v>0</v>
      </c>
      <c r="D45" s="841"/>
    </row>
    <row r="47" spans="1:4" ht="15" x14ac:dyDescent="0.25">
      <c r="A47" s="827"/>
      <c r="B47" s="831" t="s">
        <v>282</v>
      </c>
      <c r="C47" s="551" t="s">
        <v>283</v>
      </c>
      <c r="D47" s="551" t="s">
        <v>284</v>
      </c>
    </row>
    <row r="48" spans="1:4" ht="30" x14ac:dyDescent="0.2">
      <c r="A48" s="827"/>
      <c r="B48" s="831"/>
      <c r="C48" s="498" t="s">
        <v>230</v>
      </c>
      <c r="D48" s="498" t="s">
        <v>293</v>
      </c>
    </row>
    <row r="49" spans="1:4" x14ac:dyDescent="0.2">
      <c r="A49" s="424" t="s">
        <v>355</v>
      </c>
      <c r="B49" s="428" t="s">
        <v>291</v>
      </c>
      <c r="C49" s="450"/>
      <c r="D49" s="450"/>
    </row>
    <row r="50" spans="1:4" x14ac:dyDescent="0.2">
      <c r="A50" s="424" t="s">
        <v>356</v>
      </c>
      <c r="B50" s="428" t="s">
        <v>287</v>
      </c>
      <c r="C50" s="425"/>
      <c r="D50" s="425"/>
    </row>
    <row r="51" spans="1:4" x14ac:dyDescent="0.2">
      <c r="A51" s="424" t="s">
        <v>357</v>
      </c>
      <c r="B51" s="428" t="s">
        <v>288</v>
      </c>
      <c r="C51" s="425"/>
      <c r="D51" s="425"/>
    </row>
    <row r="52" spans="1:4" ht="42.75" x14ac:dyDescent="0.2">
      <c r="A52" s="424" t="s">
        <v>358</v>
      </c>
      <c r="B52" s="552" t="s">
        <v>486</v>
      </c>
      <c r="C52" s="425"/>
      <c r="D52" s="425"/>
    </row>
    <row r="53" spans="1:4" ht="15" x14ac:dyDescent="0.2">
      <c r="A53" s="499" t="s">
        <v>359</v>
      </c>
      <c r="B53" s="834" t="s">
        <v>294</v>
      </c>
      <c r="C53" s="553">
        <f>SUM(C49:C52)</f>
        <v>0</v>
      </c>
      <c r="D53" s="553">
        <f>SUM(D49:D52)</f>
        <v>0</v>
      </c>
    </row>
    <row r="54" spans="1:4" ht="15" x14ac:dyDescent="0.2">
      <c r="A54" s="499" t="s">
        <v>360</v>
      </c>
      <c r="B54" s="834"/>
      <c r="C54" s="842">
        <f>C53+D53</f>
        <v>0</v>
      </c>
      <c r="D54" s="827"/>
    </row>
    <row r="56" spans="1:4" ht="15" x14ac:dyDescent="0.25">
      <c r="A56" s="421" t="s">
        <v>295</v>
      </c>
    </row>
    <row r="57" spans="1:4" x14ac:dyDescent="0.2">
      <c r="A57" s="848" t="s">
        <v>296</v>
      </c>
      <c r="B57" s="848"/>
      <c r="C57" s="848"/>
      <c r="D57" s="848"/>
    </row>
    <row r="58" spans="1:4" x14ac:dyDescent="0.2">
      <c r="A58" s="848"/>
      <c r="B58" s="848"/>
      <c r="C58" s="848"/>
      <c r="D58" s="848"/>
    </row>
    <row r="59" spans="1:4" x14ac:dyDescent="0.2">
      <c r="A59" s="426"/>
      <c r="B59" s="426"/>
      <c r="C59" s="426"/>
      <c r="D59" s="426"/>
    </row>
    <row r="60" spans="1:4" ht="15" x14ac:dyDescent="0.25">
      <c r="A60" s="827"/>
      <c r="B60" s="831" t="s">
        <v>297</v>
      </c>
      <c r="C60" s="551" t="s">
        <v>283</v>
      </c>
      <c r="D60" s="551" t="s">
        <v>284</v>
      </c>
    </row>
    <row r="61" spans="1:4" ht="30" x14ac:dyDescent="0.2">
      <c r="A61" s="827"/>
      <c r="B61" s="831"/>
      <c r="C61" s="498" t="s">
        <v>228</v>
      </c>
      <c r="D61" s="498" t="s">
        <v>285</v>
      </c>
    </row>
    <row r="62" spans="1:4" x14ac:dyDescent="0.2">
      <c r="A62" s="424" t="s">
        <v>361</v>
      </c>
      <c r="B62" s="428" t="s">
        <v>298</v>
      </c>
      <c r="C62" s="427" t="e">
        <f>$C$15*C31</f>
        <v>#DIV/0!</v>
      </c>
      <c r="D62" s="427" t="e">
        <f>$C$15*D31</f>
        <v>#DIV/0!</v>
      </c>
    </row>
    <row r="63" spans="1:4" x14ac:dyDescent="0.2">
      <c r="A63" s="424" t="s">
        <v>362</v>
      </c>
      <c r="B63" s="428" t="s">
        <v>299</v>
      </c>
      <c r="C63" s="427" t="e">
        <f t="shared" ref="C63:D63" si="0">$C$15*C32</f>
        <v>#DIV/0!</v>
      </c>
      <c r="D63" s="427" t="e">
        <f t="shared" si="0"/>
        <v>#DIV/0!</v>
      </c>
    </row>
    <row r="64" spans="1:4" x14ac:dyDescent="0.2">
      <c r="A64" s="424" t="s">
        <v>363</v>
      </c>
      <c r="B64" s="428" t="s">
        <v>300</v>
      </c>
      <c r="C64" s="427" t="e">
        <f t="shared" ref="C64:D64" si="1">$C$15*C33</f>
        <v>#DIV/0!</v>
      </c>
      <c r="D64" s="427" t="e">
        <f t="shared" si="1"/>
        <v>#DIV/0!</v>
      </c>
    </row>
    <row r="65" spans="1:4" ht="42.75" x14ac:dyDescent="0.2">
      <c r="A65" s="424" t="s">
        <v>364</v>
      </c>
      <c r="B65" s="552" t="s">
        <v>487</v>
      </c>
      <c r="C65" s="427" t="e">
        <f t="shared" ref="C65:D65" si="2">$C$15*C34</f>
        <v>#DIV/0!</v>
      </c>
      <c r="D65" s="427" t="e">
        <f t="shared" si="2"/>
        <v>#DIV/0!</v>
      </c>
    </row>
    <row r="66" spans="1:4" ht="15" x14ac:dyDescent="0.2">
      <c r="A66" s="499" t="s">
        <v>365</v>
      </c>
      <c r="B66" s="834" t="s">
        <v>301</v>
      </c>
      <c r="C66" s="555" t="e">
        <f>SUM(C62:C65)</f>
        <v>#DIV/0!</v>
      </c>
      <c r="D66" s="555" t="e">
        <f>SUM(D62:D65)</f>
        <v>#DIV/0!</v>
      </c>
    </row>
    <row r="67" spans="1:4" ht="15" x14ac:dyDescent="0.2">
      <c r="A67" s="499" t="s">
        <v>366</v>
      </c>
      <c r="B67" s="834"/>
      <c r="C67" s="833" t="e">
        <f>C66+D66</f>
        <v>#DIV/0!</v>
      </c>
      <c r="D67" s="833"/>
    </row>
    <row r="68" spans="1:4" x14ac:dyDescent="0.2">
      <c r="A68" s="543"/>
      <c r="B68" s="543"/>
      <c r="C68" s="543"/>
      <c r="D68" s="543"/>
    </row>
    <row r="69" spans="1:4" ht="15" x14ac:dyDescent="0.25">
      <c r="A69" s="827"/>
      <c r="B69" s="831" t="s">
        <v>297</v>
      </c>
      <c r="C69" s="551" t="s">
        <v>283</v>
      </c>
      <c r="D69" s="551" t="s">
        <v>284</v>
      </c>
    </row>
    <row r="70" spans="1:4" ht="30" x14ac:dyDescent="0.2">
      <c r="A70" s="827"/>
      <c r="B70" s="831"/>
      <c r="C70" s="498" t="s">
        <v>229</v>
      </c>
      <c r="D70" s="498" t="s">
        <v>290</v>
      </c>
    </row>
    <row r="71" spans="1:4" x14ac:dyDescent="0.2">
      <c r="A71" s="424" t="s">
        <v>367</v>
      </c>
      <c r="B71" s="428" t="s">
        <v>298</v>
      </c>
      <c r="C71" s="427" t="e">
        <f>$C$16*C40</f>
        <v>#DIV/0!</v>
      </c>
      <c r="D71" s="427" t="e">
        <f>$C$16*D40</f>
        <v>#DIV/0!</v>
      </c>
    </row>
    <row r="72" spans="1:4" x14ac:dyDescent="0.2">
      <c r="A72" s="424" t="s">
        <v>368</v>
      </c>
      <c r="B72" s="428" t="s">
        <v>299</v>
      </c>
      <c r="C72" s="427" t="e">
        <f t="shared" ref="C72:D72" si="3">$C$16*C41</f>
        <v>#DIV/0!</v>
      </c>
      <c r="D72" s="427" t="e">
        <f t="shared" si="3"/>
        <v>#DIV/0!</v>
      </c>
    </row>
    <row r="73" spans="1:4" x14ac:dyDescent="0.2">
      <c r="A73" s="424" t="s">
        <v>369</v>
      </c>
      <c r="B73" s="428" t="s">
        <v>300</v>
      </c>
      <c r="C73" s="427" t="e">
        <f t="shared" ref="C73:D73" si="4">$C$16*C42</f>
        <v>#DIV/0!</v>
      </c>
      <c r="D73" s="427" t="e">
        <f t="shared" si="4"/>
        <v>#DIV/0!</v>
      </c>
    </row>
    <row r="74" spans="1:4" ht="42.75" x14ac:dyDescent="0.2">
      <c r="A74" s="424" t="s">
        <v>370</v>
      </c>
      <c r="B74" s="552" t="s">
        <v>487</v>
      </c>
      <c r="C74" s="427" t="e">
        <f t="shared" ref="C74:D74" si="5">$C$16*C43</f>
        <v>#DIV/0!</v>
      </c>
      <c r="D74" s="427" t="e">
        <f t="shared" si="5"/>
        <v>#DIV/0!</v>
      </c>
    </row>
    <row r="75" spans="1:4" ht="15" x14ac:dyDescent="0.2">
      <c r="A75" s="499" t="s">
        <v>371</v>
      </c>
      <c r="B75" s="834" t="s">
        <v>302</v>
      </c>
      <c r="C75" s="555" t="e">
        <f>SUM(C71:C74)</f>
        <v>#DIV/0!</v>
      </c>
      <c r="D75" s="555" t="e">
        <f>SUM(D71:D74)</f>
        <v>#DIV/0!</v>
      </c>
    </row>
    <row r="76" spans="1:4" ht="15" x14ac:dyDescent="0.2">
      <c r="A76" s="499" t="s">
        <v>372</v>
      </c>
      <c r="B76" s="834"/>
      <c r="C76" s="833" t="e">
        <f>C75+D75</f>
        <v>#DIV/0!</v>
      </c>
      <c r="D76" s="833"/>
    </row>
    <row r="78" spans="1:4" ht="15" x14ac:dyDescent="0.25">
      <c r="A78" s="827"/>
      <c r="B78" s="831" t="s">
        <v>297</v>
      </c>
      <c r="C78" s="551" t="s">
        <v>283</v>
      </c>
      <c r="D78" s="551" t="s">
        <v>284</v>
      </c>
    </row>
    <row r="79" spans="1:4" ht="30" x14ac:dyDescent="0.2">
      <c r="A79" s="827"/>
      <c r="B79" s="831"/>
      <c r="C79" s="498" t="s">
        <v>230</v>
      </c>
      <c r="D79" s="498" t="s">
        <v>293</v>
      </c>
    </row>
    <row r="80" spans="1:4" x14ac:dyDescent="0.2">
      <c r="A80" s="424" t="s">
        <v>373</v>
      </c>
      <c r="B80" s="428" t="s">
        <v>298</v>
      </c>
      <c r="C80" s="427" t="e">
        <f>$C$17*C49</f>
        <v>#DIV/0!</v>
      </c>
      <c r="D80" s="427" t="e">
        <f>$C$17*D49</f>
        <v>#DIV/0!</v>
      </c>
    </row>
    <row r="81" spans="1:4" x14ac:dyDescent="0.2">
      <c r="A81" s="424" t="s">
        <v>374</v>
      </c>
      <c r="B81" s="428" t="s">
        <v>299</v>
      </c>
      <c r="C81" s="427" t="e">
        <f t="shared" ref="C81:D81" si="6">$C$17*C50</f>
        <v>#DIV/0!</v>
      </c>
      <c r="D81" s="427" t="e">
        <f t="shared" si="6"/>
        <v>#DIV/0!</v>
      </c>
    </row>
    <row r="82" spans="1:4" x14ac:dyDescent="0.2">
      <c r="A82" s="424" t="s">
        <v>375</v>
      </c>
      <c r="B82" s="428" t="s">
        <v>300</v>
      </c>
      <c r="C82" s="427" t="e">
        <f t="shared" ref="C82:D82" si="7">$C$17*C51</f>
        <v>#DIV/0!</v>
      </c>
      <c r="D82" s="427" t="e">
        <f t="shared" si="7"/>
        <v>#DIV/0!</v>
      </c>
    </row>
    <row r="83" spans="1:4" ht="42.75" x14ac:dyDescent="0.2">
      <c r="A83" s="424" t="s">
        <v>376</v>
      </c>
      <c r="B83" s="552" t="s">
        <v>487</v>
      </c>
      <c r="C83" s="427" t="e">
        <f t="shared" ref="C83:D83" si="8">$C$17*C52</f>
        <v>#DIV/0!</v>
      </c>
      <c r="D83" s="427" t="e">
        <f t="shared" si="8"/>
        <v>#DIV/0!</v>
      </c>
    </row>
    <row r="84" spans="1:4" ht="15" x14ac:dyDescent="0.2">
      <c r="A84" s="499" t="s">
        <v>377</v>
      </c>
      <c r="B84" s="834" t="s">
        <v>303</v>
      </c>
      <c r="C84" s="555" t="e">
        <f>SUM(C80:C83)</f>
        <v>#DIV/0!</v>
      </c>
      <c r="D84" s="555" t="e">
        <f>SUM(D80:D83)</f>
        <v>#DIV/0!</v>
      </c>
    </row>
    <row r="85" spans="1:4" ht="15" x14ac:dyDescent="0.2">
      <c r="A85" s="499" t="s">
        <v>378</v>
      </c>
      <c r="B85" s="834"/>
      <c r="C85" s="839" t="e">
        <f>C84+D84</f>
        <v>#DIV/0!</v>
      </c>
      <c r="D85" s="839"/>
    </row>
    <row r="87" spans="1:4" ht="15" x14ac:dyDescent="0.25">
      <c r="A87" s="556" t="s">
        <v>304</v>
      </c>
      <c r="B87" s="543"/>
      <c r="C87" s="543"/>
      <c r="D87" s="543"/>
    </row>
    <row r="88" spans="1:4" x14ac:dyDescent="0.2">
      <c r="A88" s="840" t="s">
        <v>305</v>
      </c>
      <c r="B88" s="840"/>
      <c r="C88" s="840"/>
      <c r="D88" s="840"/>
    </row>
    <row r="89" spans="1:4" x14ac:dyDescent="0.2">
      <c r="A89" s="840"/>
      <c r="B89" s="840"/>
      <c r="C89" s="840"/>
      <c r="D89" s="840"/>
    </row>
    <row r="90" spans="1:4" x14ac:dyDescent="0.2">
      <c r="A90" s="840"/>
      <c r="B90" s="840"/>
      <c r="C90" s="840"/>
      <c r="D90" s="840"/>
    </row>
    <row r="91" spans="1:4" x14ac:dyDescent="0.2">
      <c r="A91" s="840"/>
      <c r="B91" s="840"/>
      <c r="C91" s="840"/>
      <c r="D91" s="840"/>
    </row>
    <row r="92" spans="1:4" x14ac:dyDescent="0.2">
      <c r="A92" s="840"/>
      <c r="B92" s="840"/>
      <c r="C92" s="840"/>
      <c r="D92" s="840"/>
    </row>
    <row r="93" spans="1:4" x14ac:dyDescent="0.2">
      <c r="A93" s="543"/>
      <c r="B93" s="543"/>
      <c r="C93" s="543"/>
      <c r="D93" s="543"/>
    </row>
    <row r="94" spans="1:4" ht="15" x14ac:dyDescent="0.25">
      <c r="A94" s="827"/>
      <c r="B94" s="831" t="s">
        <v>306</v>
      </c>
      <c r="C94" s="551" t="s">
        <v>283</v>
      </c>
      <c r="D94" s="551" t="s">
        <v>284</v>
      </c>
    </row>
    <row r="95" spans="1:4" ht="30" x14ac:dyDescent="0.2">
      <c r="A95" s="827"/>
      <c r="B95" s="831"/>
      <c r="C95" s="498" t="s">
        <v>228</v>
      </c>
      <c r="D95" s="498" t="s">
        <v>285</v>
      </c>
    </row>
    <row r="96" spans="1:4" ht="21.75" customHeight="1" x14ac:dyDescent="0.2">
      <c r="A96" s="424" t="s">
        <v>379</v>
      </c>
      <c r="B96" s="429" t="s">
        <v>225</v>
      </c>
      <c r="C96" s="430"/>
      <c r="D96" s="431"/>
    </row>
    <row r="97" spans="1:4" x14ac:dyDescent="0.2">
      <c r="A97" s="424" t="s">
        <v>380</v>
      </c>
      <c r="B97" s="428" t="s">
        <v>307</v>
      </c>
      <c r="C97" s="432"/>
      <c r="D97" s="432"/>
    </row>
    <row r="98" spans="1:4" x14ac:dyDescent="0.2">
      <c r="A98" s="424" t="s">
        <v>381</v>
      </c>
      <c r="B98" s="428" t="s">
        <v>308</v>
      </c>
      <c r="C98" s="432"/>
      <c r="D98" s="432"/>
    </row>
    <row r="99" spans="1:4" ht="42.75" x14ac:dyDescent="0.2">
      <c r="A99" s="424" t="s">
        <v>382</v>
      </c>
      <c r="B99" s="552" t="s">
        <v>488</v>
      </c>
      <c r="C99" s="432"/>
      <c r="D99" s="432"/>
    </row>
    <row r="100" spans="1:4" ht="15" x14ac:dyDescent="0.2">
      <c r="A100" s="499" t="s">
        <v>383</v>
      </c>
      <c r="B100" s="832" t="s">
        <v>309</v>
      </c>
      <c r="C100" s="555">
        <f>SUM(C96:C99)</f>
        <v>0</v>
      </c>
      <c r="D100" s="555">
        <f>SUM(D96:D99)</f>
        <v>0</v>
      </c>
    </row>
    <row r="101" spans="1:4" ht="15" x14ac:dyDescent="0.2">
      <c r="A101" s="499" t="s">
        <v>384</v>
      </c>
      <c r="B101" s="832"/>
      <c r="C101" s="833">
        <f>C100+D100</f>
        <v>0</v>
      </c>
      <c r="D101" s="833"/>
    </row>
    <row r="103" spans="1:4" ht="15" x14ac:dyDescent="0.25">
      <c r="A103" s="827"/>
      <c r="B103" s="831" t="s">
        <v>306</v>
      </c>
      <c r="C103" s="551" t="s">
        <v>283</v>
      </c>
      <c r="D103" s="551" t="s">
        <v>284</v>
      </c>
    </row>
    <row r="104" spans="1:4" ht="30" x14ac:dyDescent="0.2">
      <c r="A104" s="827"/>
      <c r="B104" s="831"/>
      <c r="C104" s="498" t="s">
        <v>229</v>
      </c>
      <c r="D104" s="498" t="s">
        <v>290</v>
      </c>
    </row>
    <row r="105" spans="1:4" x14ac:dyDescent="0.2">
      <c r="A105" s="424" t="s">
        <v>385</v>
      </c>
      <c r="B105" s="428" t="s">
        <v>310</v>
      </c>
      <c r="C105" s="449"/>
      <c r="D105" s="449"/>
    </row>
    <row r="106" spans="1:4" x14ac:dyDescent="0.2">
      <c r="A106" s="424" t="s">
        <v>386</v>
      </c>
      <c r="B106" s="428" t="s">
        <v>307</v>
      </c>
      <c r="C106" s="433"/>
      <c r="D106" s="433"/>
    </row>
    <row r="107" spans="1:4" x14ac:dyDescent="0.2">
      <c r="A107" s="424" t="s">
        <v>387</v>
      </c>
      <c r="B107" s="428" t="s">
        <v>308</v>
      </c>
      <c r="C107" s="433"/>
      <c r="D107" s="433"/>
    </row>
    <row r="108" spans="1:4" ht="42.75" x14ac:dyDescent="0.2">
      <c r="A108" s="424" t="s">
        <v>388</v>
      </c>
      <c r="B108" s="552" t="s">
        <v>488</v>
      </c>
      <c r="C108" s="433"/>
      <c r="D108" s="433"/>
    </row>
    <row r="109" spans="1:4" ht="15" x14ac:dyDescent="0.2">
      <c r="A109" s="499" t="s">
        <v>389</v>
      </c>
      <c r="B109" s="832" t="s">
        <v>311</v>
      </c>
      <c r="C109" s="557">
        <f>SUM(C105:C108)</f>
        <v>0</v>
      </c>
      <c r="D109" s="557">
        <f>SUM(D105:D108)</f>
        <v>0</v>
      </c>
    </row>
    <row r="110" spans="1:4" ht="15" x14ac:dyDescent="0.2">
      <c r="A110" s="499" t="s">
        <v>390</v>
      </c>
      <c r="B110" s="832"/>
      <c r="C110" s="838">
        <f>C109+D109</f>
        <v>0</v>
      </c>
      <c r="D110" s="838"/>
    </row>
    <row r="112" spans="1:4" ht="15" x14ac:dyDescent="0.25">
      <c r="A112" s="827"/>
      <c r="B112" s="831" t="s">
        <v>306</v>
      </c>
      <c r="C112" s="551" t="s">
        <v>283</v>
      </c>
      <c r="D112" s="551" t="s">
        <v>284</v>
      </c>
    </row>
    <row r="113" spans="1:4" ht="30" x14ac:dyDescent="0.2">
      <c r="A113" s="827"/>
      <c r="B113" s="831"/>
      <c r="C113" s="498" t="s">
        <v>230</v>
      </c>
      <c r="D113" s="498" t="s">
        <v>293</v>
      </c>
    </row>
    <row r="114" spans="1:4" x14ac:dyDescent="0.2">
      <c r="A114" s="424" t="s">
        <v>391</v>
      </c>
      <c r="B114" s="428" t="s">
        <v>310</v>
      </c>
      <c r="C114" s="430"/>
      <c r="D114" s="430"/>
    </row>
    <row r="115" spans="1:4" x14ac:dyDescent="0.2">
      <c r="A115" s="424" t="s">
        <v>392</v>
      </c>
      <c r="B115" s="428" t="s">
        <v>307</v>
      </c>
      <c r="C115" s="432"/>
      <c r="D115" s="432"/>
    </row>
    <row r="116" spans="1:4" x14ac:dyDescent="0.2">
      <c r="A116" s="424" t="s">
        <v>393</v>
      </c>
      <c r="B116" s="428" t="s">
        <v>308</v>
      </c>
      <c r="C116" s="432"/>
      <c r="D116" s="432"/>
    </row>
    <row r="117" spans="1:4" ht="42.75" x14ac:dyDescent="0.2">
      <c r="A117" s="424" t="s">
        <v>394</v>
      </c>
      <c r="B117" s="552" t="s">
        <v>488</v>
      </c>
      <c r="C117" s="432"/>
      <c r="D117" s="432"/>
    </row>
    <row r="118" spans="1:4" ht="15" x14ac:dyDescent="0.2">
      <c r="A118" s="499" t="s">
        <v>395</v>
      </c>
      <c r="B118" s="832" t="s">
        <v>312</v>
      </c>
      <c r="C118" s="555">
        <f>SUM(C114:C117)</f>
        <v>0</v>
      </c>
      <c r="D118" s="555">
        <f>SUM(D114:D117)</f>
        <v>0</v>
      </c>
    </row>
    <row r="119" spans="1:4" ht="15" x14ac:dyDescent="0.2">
      <c r="A119" s="499" t="s">
        <v>396</v>
      </c>
      <c r="B119" s="832"/>
      <c r="C119" s="833">
        <f>C118+D118</f>
        <v>0</v>
      </c>
      <c r="D119" s="833"/>
    </row>
    <row r="120" spans="1:4" ht="15" x14ac:dyDescent="0.2">
      <c r="A120" s="434"/>
      <c r="B120" s="435"/>
      <c r="C120" s="436"/>
      <c r="D120" s="436"/>
    </row>
    <row r="121" spans="1:4" ht="15" x14ac:dyDescent="0.25">
      <c r="A121" s="544" t="s">
        <v>313</v>
      </c>
      <c r="B121" s="543"/>
      <c r="C121" s="543"/>
      <c r="D121" s="543"/>
    </row>
    <row r="122" spans="1:4" x14ac:dyDescent="0.2">
      <c r="A122" s="830" t="s">
        <v>314</v>
      </c>
      <c r="B122" s="830"/>
      <c r="C122" s="830"/>
      <c r="D122" s="830"/>
    </row>
    <row r="123" spans="1:4" x14ac:dyDescent="0.2">
      <c r="A123" s="830"/>
      <c r="B123" s="830"/>
      <c r="C123" s="830"/>
      <c r="D123" s="830"/>
    </row>
    <row r="124" spans="1:4" x14ac:dyDescent="0.2">
      <c r="A124" s="830"/>
      <c r="B124" s="830"/>
      <c r="C124" s="830"/>
      <c r="D124" s="830"/>
    </row>
    <row r="125" spans="1:4" x14ac:dyDescent="0.2">
      <c r="A125" s="830"/>
      <c r="B125" s="830"/>
      <c r="C125" s="830"/>
      <c r="D125" s="830"/>
    </row>
    <row r="126" spans="1:4" x14ac:dyDescent="0.2">
      <c r="A126" s="830"/>
      <c r="B126" s="830"/>
      <c r="C126" s="830"/>
      <c r="D126" s="830"/>
    </row>
    <row r="127" spans="1:4" x14ac:dyDescent="0.2">
      <c r="A127" s="830"/>
      <c r="B127" s="830"/>
      <c r="C127" s="830"/>
      <c r="D127" s="830"/>
    </row>
    <row r="128" spans="1:4" x14ac:dyDescent="0.2">
      <c r="A128" s="543"/>
      <c r="B128" s="543"/>
      <c r="C128" s="543"/>
      <c r="D128" s="543"/>
    </row>
    <row r="129" spans="1:4" ht="15" x14ac:dyDescent="0.25">
      <c r="A129" s="827"/>
      <c r="B129" s="831" t="s">
        <v>315</v>
      </c>
      <c r="C129" s="551" t="s">
        <v>283</v>
      </c>
      <c r="D129" s="551" t="s">
        <v>284</v>
      </c>
    </row>
    <row r="130" spans="1:4" ht="30" x14ac:dyDescent="0.2">
      <c r="A130" s="827"/>
      <c r="B130" s="831"/>
      <c r="C130" s="498" t="s">
        <v>228</v>
      </c>
      <c r="D130" s="498" t="s">
        <v>285</v>
      </c>
    </row>
    <row r="131" spans="1:4" ht="28.5" x14ac:dyDescent="0.2">
      <c r="A131" s="424" t="s">
        <v>397</v>
      </c>
      <c r="B131" s="429" t="s">
        <v>316</v>
      </c>
      <c r="C131" s="437"/>
      <c r="D131" s="437"/>
    </row>
    <row r="132" spans="1:4" x14ac:dyDescent="0.2">
      <c r="A132" s="424" t="s">
        <v>398</v>
      </c>
      <c r="B132" s="428" t="s">
        <v>317</v>
      </c>
      <c r="C132" s="437"/>
      <c r="D132" s="437"/>
    </row>
    <row r="133" spans="1:4" ht="28.5" x14ac:dyDescent="0.2">
      <c r="A133" s="424" t="s">
        <v>399</v>
      </c>
      <c r="B133" s="429" t="s">
        <v>318</v>
      </c>
      <c r="C133" s="437"/>
      <c r="D133" s="437"/>
    </row>
    <row r="134" spans="1:4" ht="42.75" x14ac:dyDescent="0.2">
      <c r="A134" s="424" t="s">
        <v>400</v>
      </c>
      <c r="B134" s="552" t="s">
        <v>489</v>
      </c>
      <c r="C134" s="437"/>
      <c r="D134" s="437"/>
    </row>
    <row r="135" spans="1:4" ht="15" x14ac:dyDescent="0.2">
      <c r="A135" s="499" t="s">
        <v>401</v>
      </c>
      <c r="B135" s="834" t="s">
        <v>319</v>
      </c>
      <c r="C135" s="555">
        <f>SUM(C131:C134)</f>
        <v>0</v>
      </c>
      <c r="D135" s="555">
        <f>SUM(D131:D134)</f>
        <v>0</v>
      </c>
    </row>
    <row r="136" spans="1:4" ht="15" x14ac:dyDescent="0.2">
      <c r="A136" s="499" t="s">
        <v>402</v>
      </c>
      <c r="B136" s="834"/>
      <c r="C136" s="833">
        <f>C135+D135</f>
        <v>0</v>
      </c>
      <c r="D136" s="833"/>
    </row>
    <row r="138" spans="1:4" ht="15" x14ac:dyDescent="0.25">
      <c r="A138" s="827"/>
      <c r="B138" s="831" t="s">
        <v>320</v>
      </c>
      <c r="C138" s="551" t="s">
        <v>283</v>
      </c>
      <c r="D138" s="551" t="s">
        <v>284</v>
      </c>
    </row>
    <row r="139" spans="1:4" ht="30" x14ac:dyDescent="0.2">
      <c r="A139" s="827"/>
      <c r="B139" s="831"/>
      <c r="C139" s="498" t="s">
        <v>229</v>
      </c>
      <c r="D139" s="498" t="s">
        <v>290</v>
      </c>
    </row>
    <row r="140" spans="1:4" x14ac:dyDescent="0.2">
      <c r="A140" s="424" t="s">
        <v>403</v>
      </c>
      <c r="B140" s="428" t="s">
        <v>321</v>
      </c>
      <c r="C140" s="437"/>
      <c r="D140" s="437"/>
    </row>
    <row r="141" spans="1:4" x14ac:dyDescent="0.2">
      <c r="A141" s="424" t="s">
        <v>404</v>
      </c>
      <c r="B141" s="428" t="s">
        <v>317</v>
      </c>
      <c r="C141" s="437"/>
      <c r="D141" s="437"/>
    </row>
    <row r="142" spans="1:4" ht="28.5" x14ac:dyDescent="0.2">
      <c r="A142" s="424" t="s">
        <v>405</v>
      </c>
      <c r="B142" s="429" t="s">
        <v>318</v>
      </c>
      <c r="C142" s="437"/>
      <c r="D142" s="437"/>
    </row>
    <row r="143" spans="1:4" ht="42.75" x14ac:dyDescent="0.2">
      <c r="A143" s="424" t="s">
        <v>406</v>
      </c>
      <c r="B143" s="552" t="s">
        <v>489</v>
      </c>
      <c r="C143" s="437"/>
      <c r="D143" s="437"/>
    </row>
    <row r="144" spans="1:4" ht="15" x14ac:dyDescent="0.2">
      <c r="A144" s="499" t="s">
        <v>407</v>
      </c>
      <c r="B144" s="834" t="s">
        <v>322</v>
      </c>
      <c r="C144" s="555">
        <f>SUM(C140:C143)</f>
        <v>0</v>
      </c>
      <c r="D144" s="555">
        <f>SUM(D140:D143)</f>
        <v>0</v>
      </c>
    </row>
    <row r="145" spans="1:4" ht="15" x14ac:dyDescent="0.2">
      <c r="A145" s="499" t="s">
        <v>408</v>
      </c>
      <c r="B145" s="834"/>
      <c r="C145" s="833">
        <f>C144+D144</f>
        <v>0</v>
      </c>
      <c r="D145" s="833"/>
    </row>
    <row r="147" spans="1:4" ht="15" x14ac:dyDescent="0.25">
      <c r="A147" s="827"/>
      <c r="B147" s="831" t="s">
        <v>320</v>
      </c>
      <c r="C147" s="551" t="s">
        <v>283</v>
      </c>
      <c r="D147" s="551" t="s">
        <v>284</v>
      </c>
    </row>
    <row r="148" spans="1:4" ht="30" x14ac:dyDescent="0.2">
      <c r="A148" s="827"/>
      <c r="B148" s="831"/>
      <c r="C148" s="498" t="s">
        <v>230</v>
      </c>
      <c r="D148" s="498" t="s">
        <v>293</v>
      </c>
    </row>
    <row r="149" spans="1:4" ht="19.5" customHeight="1" x14ac:dyDescent="0.2">
      <c r="A149" s="424" t="s">
        <v>409</v>
      </c>
      <c r="B149" s="429" t="s">
        <v>225</v>
      </c>
      <c r="C149" s="430"/>
      <c r="D149" s="430"/>
    </row>
    <row r="150" spans="1:4" ht="20.25" customHeight="1" x14ac:dyDescent="0.2">
      <c r="A150" s="424" t="s">
        <v>410</v>
      </c>
      <c r="B150" s="429" t="s">
        <v>226</v>
      </c>
      <c r="C150" s="432"/>
      <c r="D150" s="432"/>
    </row>
    <row r="151" spans="1:4" ht="28.5" x14ac:dyDescent="0.2">
      <c r="A151" s="424" t="s">
        <v>411</v>
      </c>
      <c r="B151" s="429" t="s">
        <v>227</v>
      </c>
      <c r="C151" s="432"/>
      <c r="D151" s="432"/>
    </row>
    <row r="152" spans="1:4" ht="42.75" x14ac:dyDescent="0.2">
      <c r="A152" s="424" t="s">
        <v>412</v>
      </c>
      <c r="B152" s="552" t="s">
        <v>489</v>
      </c>
      <c r="C152" s="432"/>
      <c r="D152" s="432"/>
    </row>
    <row r="153" spans="1:4" ht="15" x14ac:dyDescent="0.2">
      <c r="A153" s="499" t="s">
        <v>413</v>
      </c>
      <c r="B153" s="834" t="s">
        <v>323</v>
      </c>
      <c r="C153" s="557">
        <f>SUM(C149:C152)</f>
        <v>0</v>
      </c>
      <c r="D153" s="557">
        <f>SUM(D149:D152)</f>
        <v>0</v>
      </c>
    </row>
    <row r="154" spans="1:4" ht="15" x14ac:dyDescent="0.2">
      <c r="A154" s="499" t="s">
        <v>414</v>
      </c>
      <c r="B154" s="834"/>
      <c r="C154" s="847">
        <f>C153+D153</f>
        <v>0</v>
      </c>
      <c r="D154" s="827"/>
    </row>
    <row r="155" spans="1:4" ht="15" x14ac:dyDescent="0.2">
      <c r="A155" s="434"/>
      <c r="B155" s="434"/>
      <c r="C155" s="568"/>
      <c r="D155" s="569"/>
    </row>
    <row r="156" spans="1:4" ht="15" x14ac:dyDescent="0.25">
      <c r="A156" s="544" t="s">
        <v>324</v>
      </c>
      <c r="B156" s="543"/>
      <c r="C156" s="543"/>
      <c r="D156" s="543"/>
    </row>
    <row r="157" spans="1:4" x14ac:dyDescent="0.2">
      <c r="A157" s="830" t="s">
        <v>447</v>
      </c>
      <c r="B157" s="830"/>
      <c r="C157" s="830"/>
      <c r="D157" s="830"/>
    </row>
    <row r="158" spans="1:4" x14ac:dyDescent="0.2">
      <c r="A158" s="830"/>
      <c r="B158" s="830"/>
      <c r="C158" s="830"/>
      <c r="D158" s="830"/>
    </row>
    <row r="159" spans="1:4" x14ac:dyDescent="0.2">
      <c r="A159" s="543"/>
      <c r="B159" s="543"/>
      <c r="C159" s="543"/>
      <c r="D159" s="543"/>
    </row>
    <row r="160" spans="1:4" ht="15" x14ac:dyDescent="0.25">
      <c r="A160" s="827"/>
      <c r="B160" s="831" t="s">
        <v>448</v>
      </c>
      <c r="C160" s="551" t="s">
        <v>283</v>
      </c>
      <c r="D160" s="441"/>
    </row>
    <row r="161" spans="1:4" ht="30" x14ac:dyDescent="0.2">
      <c r="A161" s="827"/>
      <c r="B161" s="831"/>
      <c r="C161" s="498" t="s">
        <v>228</v>
      </c>
      <c r="D161" s="442"/>
    </row>
    <row r="162" spans="1:4" x14ac:dyDescent="0.2">
      <c r="A162" s="424" t="s">
        <v>415</v>
      </c>
      <c r="B162" s="428" t="s">
        <v>449</v>
      </c>
      <c r="C162" s="437"/>
      <c r="D162" s="443"/>
    </row>
    <row r="163" spans="1:4" x14ac:dyDescent="0.2">
      <c r="A163" s="424" t="s">
        <v>416</v>
      </c>
      <c r="B163" s="428" t="s">
        <v>450</v>
      </c>
      <c r="C163" s="437"/>
      <c r="D163" s="443"/>
    </row>
    <row r="164" spans="1:4" x14ac:dyDescent="0.2">
      <c r="A164" s="424" t="s">
        <v>417</v>
      </c>
      <c r="B164" s="429" t="s">
        <v>451</v>
      </c>
      <c r="C164" s="437"/>
      <c r="D164" s="443"/>
    </row>
    <row r="165" spans="1:4" ht="42.75" x14ac:dyDescent="0.2">
      <c r="A165" s="424" t="s">
        <v>418</v>
      </c>
      <c r="B165" s="552" t="s">
        <v>492</v>
      </c>
      <c r="C165" s="437"/>
      <c r="D165" s="443"/>
    </row>
    <row r="166" spans="1:4" ht="30" x14ac:dyDescent="0.2">
      <c r="A166" s="499" t="s">
        <v>419</v>
      </c>
      <c r="B166" s="500" t="s">
        <v>330</v>
      </c>
      <c r="C166" s="555">
        <f>SUM(C162:C165)</f>
        <v>0</v>
      </c>
      <c r="D166" s="444"/>
    </row>
    <row r="167" spans="1:4" x14ac:dyDescent="0.2">
      <c r="D167" s="445"/>
    </row>
    <row r="168" spans="1:4" ht="15" x14ac:dyDescent="0.25">
      <c r="A168" s="827"/>
      <c r="B168" s="831" t="s">
        <v>448</v>
      </c>
      <c r="C168" s="551" t="s">
        <v>283</v>
      </c>
      <c r="D168" s="570"/>
    </row>
    <row r="169" spans="1:4" ht="15" x14ac:dyDescent="0.2">
      <c r="A169" s="827"/>
      <c r="B169" s="831"/>
      <c r="C169" s="498" t="s">
        <v>229</v>
      </c>
      <c r="D169" s="442"/>
    </row>
    <row r="170" spans="1:4" x14ac:dyDescent="0.2">
      <c r="A170" s="424" t="s">
        <v>420</v>
      </c>
      <c r="B170" s="428" t="s">
        <v>449</v>
      </c>
      <c r="C170" s="437"/>
      <c r="D170" s="443"/>
    </row>
    <row r="171" spans="1:4" x14ac:dyDescent="0.2">
      <c r="A171" s="424" t="s">
        <v>421</v>
      </c>
      <c r="B171" s="428" t="s">
        <v>450</v>
      </c>
      <c r="C171" s="437"/>
      <c r="D171" s="443"/>
    </row>
    <row r="172" spans="1:4" x14ac:dyDescent="0.2">
      <c r="A172" s="424" t="s">
        <v>422</v>
      </c>
      <c r="B172" s="429" t="s">
        <v>451</v>
      </c>
      <c r="C172" s="437"/>
      <c r="D172" s="443"/>
    </row>
    <row r="173" spans="1:4" ht="42.75" x14ac:dyDescent="0.2">
      <c r="A173" s="424" t="s">
        <v>423</v>
      </c>
      <c r="B173" s="552" t="s">
        <v>492</v>
      </c>
      <c r="C173" s="437"/>
      <c r="D173" s="443"/>
    </row>
    <row r="174" spans="1:4" ht="15" x14ac:dyDescent="0.2">
      <c r="A174" s="499" t="s">
        <v>424</v>
      </c>
      <c r="B174" s="500" t="s">
        <v>331</v>
      </c>
      <c r="C174" s="555">
        <f>SUM(C170:C173)</f>
        <v>0</v>
      </c>
      <c r="D174" s="571"/>
    </row>
    <row r="175" spans="1:4" x14ac:dyDescent="0.2">
      <c r="D175" s="445"/>
    </row>
    <row r="176" spans="1:4" ht="15" x14ac:dyDescent="0.25">
      <c r="A176" s="827"/>
      <c r="B176" s="831" t="s">
        <v>448</v>
      </c>
      <c r="C176" s="551" t="s">
        <v>283</v>
      </c>
      <c r="D176" s="570"/>
    </row>
    <row r="177" spans="1:4" ht="30" x14ac:dyDescent="0.2">
      <c r="A177" s="827"/>
      <c r="B177" s="831"/>
      <c r="C177" s="498" t="s">
        <v>230</v>
      </c>
      <c r="D177" s="442"/>
    </row>
    <row r="178" spans="1:4" x14ac:dyDescent="0.2">
      <c r="A178" s="424" t="s">
        <v>425</v>
      </c>
      <c r="B178" s="428" t="s">
        <v>449</v>
      </c>
      <c r="C178" s="430"/>
      <c r="D178" s="572"/>
    </row>
    <row r="179" spans="1:4" x14ac:dyDescent="0.2">
      <c r="A179" s="424" t="s">
        <v>426</v>
      </c>
      <c r="B179" s="428" t="s">
        <v>450</v>
      </c>
      <c r="C179" s="432"/>
      <c r="D179" s="573"/>
    </row>
    <row r="180" spans="1:4" x14ac:dyDescent="0.2">
      <c r="A180" s="424" t="s">
        <v>427</v>
      </c>
      <c r="B180" s="429" t="s">
        <v>451</v>
      </c>
      <c r="C180" s="432"/>
      <c r="D180" s="573"/>
    </row>
    <row r="181" spans="1:4" ht="42.75" x14ac:dyDescent="0.2">
      <c r="A181" s="424" t="s">
        <v>428</v>
      </c>
      <c r="B181" s="552" t="s">
        <v>492</v>
      </c>
      <c r="C181" s="432"/>
      <c r="D181" s="573"/>
    </row>
    <row r="182" spans="1:4" ht="30" x14ac:dyDescent="0.2">
      <c r="A182" s="499" t="s">
        <v>429</v>
      </c>
      <c r="B182" s="500" t="s">
        <v>332</v>
      </c>
      <c r="C182" s="557">
        <f>SUM(C178:C181)</f>
        <v>0</v>
      </c>
      <c r="D182" s="574"/>
    </row>
    <row r="184" spans="1:4" ht="15" x14ac:dyDescent="0.25">
      <c r="A184" s="544" t="s">
        <v>333</v>
      </c>
      <c r="B184" s="543"/>
      <c r="C184" s="543"/>
      <c r="D184" s="543"/>
    </row>
    <row r="185" spans="1:4" x14ac:dyDescent="0.2">
      <c r="A185" s="830" t="s">
        <v>452</v>
      </c>
      <c r="B185" s="830"/>
      <c r="C185" s="830"/>
      <c r="D185" s="830"/>
    </row>
    <row r="186" spans="1:4" x14ac:dyDescent="0.2">
      <c r="A186" s="830"/>
      <c r="B186" s="830"/>
      <c r="C186" s="830"/>
      <c r="D186" s="830"/>
    </row>
    <row r="187" spans="1:4" x14ac:dyDescent="0.2">
      <c r="A187" s="830"/>
      <c r="B187" s="830"/>
      <c r="C187" s="830"/>
      <c r="D187" s="830"/>
    </row>
    <row r="188" spans="1:4" x14ac:dyDescent="0.2">
      <c r="A188" s="830"/>
      <c r="B188" s="830"/>
      <c r="C188" s="830"/>
      <c r="D188" s="830"/>
    </row>
    <row r="189" spans="1:4" x14ac:dyDescent="0.2">
      <c r="A189" s="830"/>
      <c r="B189" s="830"/>
      <c r="C189" s="830"/>
      <c r="D189" s="830"/>
    </row>
    <row r="190" spans="1:4" x14ac:dyDescent="0.2">
      <c r="A190" s="543"/>
      <c r="B190" s="543"/>
      <c r="C190" s="543"/>
      <c r="D190" s="543"/>
    </row>
    <row r="191" spans="1:4" ht="15" x14ac:dyDescent="0.25">
      <c r="A191" s="827"/>
      <c r="B191" s="831" t="s">
        <v>326</v>
      </c>
      <c r="C191" s="551" t="s">
        <v>283</v>
      </c>
      <c r="D191" s="543"/>
    </row>
    <row r="192" spans="1:4" ht="30" x14ac:dyDescent="0.2">
      <c r="A192" s="827"/>
      <c r="B192" s="831"/>
      <c r="C192" s="498" t="s">
        <v>228</v>
      </c>
      <c r="D192" s="543"/>
    </row>
    <row r="193" spans="1:4" ht="28.5" x14ac:dyDescent="0.2">
      <c r="A193" s="424" t="s">
        <v>430</v>
      </c>
      <c r="B193" s="429" t="s">
        <v>327</v>
      </c>
      <c r="C193" s="427" t="e">
        <f>C62-C96-C131-C162</f>
        <v>#DIV/0!</v>
      </c>
      <c r="D193" s="543"/>
    </row>
    <row r="194" spans="1:4" ht="28.5" x14ac:dyDescent="0.2">
      <c r="A194" s="424" t="s">
        <v>431</v>
      </c>
      <c r="B194" s="429" t="s">
        <v>328</v>
      </c>
      <c r="C194" s="427" t="e">
        <f>C63-C97-C132-C163</f>
        <v>#DIV/0!</v>
      </c>
      <c r="D194" s="543"/>
    </row>
    <row r="195" spans="1:4" ht="28.5" x14ac:dyDescent="0.2">
      <c r="A195" s="424" t="s">
        <v>432</v>
      </c>
      <c r="B195" s="429" t="s">
        <v>329</v>
      </c>
      <c r="C195" s="427" t="e">
        <f>C64-C98-C133-C164</f>
        <v>#DIV/0!</v>
      </c>
      <c r="D195" s="543"/>
    </row>
    <row r="196" spans="1:4" ht="57" x14ac:dyDescent="0.2">
      <c r="A196" s="424" t="s">
        <v>433</v>
      </c>
      <c r="B196" s="552" t="s">
        <v>490</v>
      </c>
      <c r="C196" s="427" t="e">
        <f>C65-C99-C134-C165</f>
        <v>#DIV/0!</v>
      </c>
      <c r="D196" s="543"/>
    </row>
    <row r="197" spans="1:4" ht="30" x14ac:dyDescent="0.2">
      <c r="A197" s="499" t="s">
        <v>434</v>
      </c>
      <c r="B197" s="500" t="s">
        <v>330</v>
      </c>
      <c r="C197" s="555" t="e">
        <f>SUM(C193:C196)</f>
        <v>#DIV/0!</v>
      </c>
      <c r="D197" s="543"/>
    </row>
    <row r="198" spans="1:4" x14ac:dyDescent="0.2">
      <c r="A198" s="543"/>
      <c r="B198" s="543"/>
      <c r="C198" s="543"/>
      <c r="D198" s="543"/>
    </row>
    <row r="199" spans="1:4" ht="15" x14ac:dyDescent="0.25">
      <c r="A199" s="827"/>
      <c r="B199" s="831" t="s">
        <v>326</v>
      </c>
      <c r="C199" s="551" t="s">
        <v>283</v>
      </c>
      <c r="D199" s="543"/>
    </row>
    <row r="200" spans="1:4" ht="15" x14ac:dyDescent="0.2">
      <c r="A200" s="827"/>
      <c r="B200" s="831"/>
      <c r="C200" s="498" t="s">
        <v>229</v>
      </c>
      <c r="D200" s="543"/>
    </row>
    <row r="201" spans="1:4" ht="28.5" x14ac:dyDescent="0.2">
      <c r="A201" s="424" t="s">
        <v>435</v>
      </c>
      <c r="B201" s="429" t="s">
        <v>327</v>
      </c>
      <c r="C201" s="427" t="e">
        <f>C71-C105-C140-C170</f>
        <v>#DIV/0!</v>
      </c>
      <c r="D201" s="543"/>
    </row>
    <row r="202" spans="1:4" ht="28.5" x14ac:dyDescent="0.2">
      <c r="A202" s="424" t="s">
        <v>436</v>
      </c>
      <c r="B202" s="429" t="s">
        <v>328</v>
      </c>
      <c r="C202" s="427" t="e">
        <f>C72-C106-C141-C171</f>
        <v>#DIV/0!</v>
      </c>
      <c r="D202" s="543"/>
    </row>
    <row r="203" spans="1:4" ht="28.5" x14ac:dyDescent="0.2">
      <c r="A203" s="424" t="s">
        <v>437</v>
      </c>
      <c r="B203" s="429" t="s">
        <v>329</v>
      </c>
      <c r="C203" s="427" t="e">
        <f>C73-C107-C142-C172</f>
        <v>#DIV/0!</v>
      </c>
      <c r="D203" s="543"/>
    </row>
    <row r="204" spans="1:4" ht="57" x14ac:dyDescent="0.2">
      <c r="A204" s="424" t="s">
        <v>438</v>
      </c>
      <c r="B204" s="552" t="s">
        <v>490</v>
      </c>
      <c r="C204" s="427" t="e">
        <f>C74-C108-C143-C173</f>
        <v>#DIV/0!</v>
      </c>
      <c r="D204" s="543"/>
    </row>
    <row r="205" spans="1:4" ht="15" x14ac:dyDescent="0.2">
      <c r="A205" s="499" t="s">
        <v>439</v>
      </c>
      <c r="B205" s="500" t="s">
        <v>331</v>
      </c>
      <c r="C205" s="555" t="e">
        <f>SUM(C201:C204)</f>
        <v>#DIV/0!</v>
      </c>
      <c r="D205" s="543"/>
    </row>
    <row r="206" spans="1:4" x14ac:dyDescent="0.2">
      <c r="B206" s="446"/>
    </row>
    <row r="207" spans="1:4" ht="15" x14ac:dyDescent="0.25">
      <c r="A207" s="827"/>
      <c r="B207" s="831" t="s">
        <v>326</v>
      </c>
      <c r="C207" s="551" t="s">
        <v>283</v>
      </c>
      <c r="D207" s="543"/>
    </row>
    <row r="208" spans="1:4" ht="30" x14ac:dyDescent="0.2">
      <c r="A208" s="827"/>
      <c r="B208" s="831"/>
      <c r="C208" s="498" t="s">
        <v>230</v>
      </c>
      <c r="D208" s="543"/>
    </row>
    <row r="209" spans="1:4" ht="28.5" x14ac:dyDescent="0.2">
      <c r="A209" s="424" t="s">
        <v>440</v>
      </c>
      <c r="B209" s="429" t="s">
        <v>327</v>
      </c>
      <c r="C209" s="558" t="e">
        <f>C80-C114-C149-C178</f>
        <v>#DIV/0!</v>
      </c>
      <c r="D209" s="543"/>
    </row>
    <row r="210" spans="1:4" ht="28.5" x14ac:dyDescent="0.2">
      <c r="A210" s="424" t="s">
        <v>441</v>
      </c>
      <c r="B210" s="429" t="s">
        <v>328</v>
      </c>
      <c r="C210" s="558" t="e">
        <f>C81-C115-C150-C179</f>
        <v>#DIV/0!</v>
      </c>
      <c r="D210" s="543"/>
    </row>
    <row r="211" spans="1:4" ht="28.5" x14ac:dyDescent="0.2">
      <c r="A211" s="424" t="s">
        <v>442</v>
      </c>
      <c r="B211" s="429" t="s">
        <v>329</v>
      </c>
      <c r="C211" s="558" t="e">
        <f>C82-C116-C151-C180</f>
        <v>#DIV/0!</v>
      </c>
      <c r="D211" s="543"/>
    </row>
    <row r="212" spans="1:4" ht="57" x14ac:dyDescent="0.2">
      <c r="A212" s="424" t="s">
        <v>443</v>
      </c>
      <c r="B212" s="552" t="s">
        <v>490</v>
      </c>
      <c r="C212" s="558" t="e">
        <f>C83-C117-C152-C181</f>
        <v>#DIV/0!</v>
      </c>
      <c r="D212" s="543"/>
    </row>
    <row r="213" spans="1:4" ht="30" x14ac:dyDescent="0.2">
      <c r="A213" s="499" t="s">
        <v>444</v>
      </c>
      <c r="B213" s="500" t="s">
        <v>332</v>
      </c>
      <c r="C213" s="557" t="e">
        <f>SUM(C209:C212)</f>
        <v>#DIV/0!</v>
      </c>
      <c r="D213" s="543"/>
    </row>
    <row r="215" spans="1:4" ht="15" x14ac:dyDescent="0.25">
      <c r="A215" s="421" t="s">
        <v>337</v>
      </c>
    </row>
    <row r="216" spans="1:4" x14ac:dyDescent="0.2">
      <c r="A216" s="543" t="s">
        <v>453</v>
      </c>
      <c r="B216" s="543"/>
      <c r="C216" s="543"/>
      <c r="D216" s="543"/>
    </row>
    <row r="217" spans="1:4" ht="15" x14ac:dyDescent="0.25">
      <c r="A217" s="835" t="s">
        <v>335</v>
      </c>
      <c r="B217" s="835"/>
      <c r="C217" s="559" t="s">
        <v>336</v>
      </c>
      <c r="D217" s="543"/>
    </row>
    <row r="218" spans="1:4" x14ac:dyDescent="0.2">
      <c r="A218" s="424" t="s">
        <v>445</v>
      </c>
      <c r="B218" s="428" t="s">
        <v>298</v>
      </c>
      <c r="C218" s="447"/>
      <c r="D218" s="543"/>
    </row>
    <row r="219" spans="1:4" x14ac:dyDescent="0.2">
      <c r="A219" s="424" t="s">
        <v>462</v>
      </c>
      <c r="B219" s="428" t="s">
        <v>299</v>
      </c>
      <c r="C219" s="447"/>
      <c r="D219" s="543"/>
    </row>
    <row r="220" spans="1:4" x14ac:dyDescent="0.2">
      <c r="A220" s="424" t="s">
        <v>463</v>
      </c>
      <c r="B220" s="428" t="s">
        <v>300</v>
      </c>
      <c r="C220" s="447"/>
      <c r="D220" s="543"/>
    </row>
    <row r="221" spans="1:4" ht="42.75" x14ac:dyDescent="0.2">
      <c r="A221" s="424" t="s">
        <v>464</v>
      </c>
      <c r="B221" s="552" t="s">
        <v>493</v>
      </c>
      <c r="C221" s="448"/>
      <c r="D221" s="543"/>
    </row>
    <row r="222" spans="1:4" x14ac:dyDescent="0.2">
      <c r="A222" s="543"/>
      <c r="B222" s="543"/>
      <c r="D222" s="543"/>
    </row>
    <row r="223" spans="1:4" ht="15" x14ac:dyDescent="0.25">
      <c r="A223" s="544" t="s">
        <v>454</v>
      </c>
      <c r="B223" s="543"/>
      <c r="C223" s="543"/>
      <c r="D223" s="543"/>
    </row>
    <row r="224" spans="1:4" x14ac:dyDescent="0.2">
      <c r="A224" s="830" t="s">
        <v>455</v>
      </c>
      <c r="B224" s="830"/>
      <c r="C224" s="830"/>
      <c r="D224" s="830"/>
    </row>
    <row r="225" spans="1:4" x14ac:dyDescent="0.2">
      <c r="A225" s="830"/>
      <c r="B225" s="830"/>
      <c r="C225" s="830"/>
      <c r="D225" s="830"/>
    </row>
    <row r="226" spans="1:4" x14ac:dyDescent="0.2">
      <c r="A226" s="830"/>
      <c r="B226" s="830"/>
      <c r="C226" s="830"/>
      <c r="D226" s="830"/>
    </row>
    <row r="227" spans="1:4" x14ac:dyDescent="0.2">
      <c r="A227" s="561"/>
      <c r="B227" s="561"/>
      <c r="C227" s="561"/>
      <c r="D227" s="562"/>
    </row>
    <row r="228" spans="1:4" ht="15" x14ac:dyDescent="0.25">
      <c r="A228" s="827"/>
      <c r="B228" s="828" t="s">
        <v>456</v>
      </c>
      <c r="C228" s="551" t="s">
        <v>283</v>
      </c>
      <c r="D228" s="562"/>
    </row>
    <row r="229" spans="1:4" ht="30" x14ac:dyDescent="0.2">
      <c r="A229" s="827"/>
      <c r="B229" s="828"/>
      <c r="C229" s="498" t="s">
        <v>228</v>
      </c>
      <c r="D229" s="543"/>
    </row>
    <row r="230" spans="1:4" x14ac:dyDescent="0.2">
      <c r="A230" s="424" t="s">
        <v>465</v>
      </c>
      <c r="B230" s="428" t="s">
        <v>298</v>
      </c>
      <c r="C230" s="563" t="e">
        <f>C193*C218</f>
        <v>#DIV/0!</v>
      </c>
      <c r="D230" s="543"/>
    </row>
    <row r="231" spans="1:4" x14ac:dyDescent="0.2">
      <c r="A231" s="424" t="s">
        <v>466</v>
      </c>
      <c r="B231" s="428" t="s">
        <v>299</v>
      </c>
      <c r="C231" s="563" t="e">
        <f>C194*C219</f>
        <v>#DIV/0!</v>
      </c>
      <c r="D231" s="543"/>
    </row>
    <row r="232" spans="1:4" x14ac:dyDescent="0.2">
      <c r="A232" s="424" t="s">
        <v>467</v>
      </c>
      <c r="B232" s="428" t="s">
        <v>300</v>
      </c>
      <c r="C232" s="563" t="e">
        <f>C195*C220</f>
        <v>#DIV/0!</v>
      </c>
      <c r="D232" s="543"/>
    </row>
    <row r="233" spans="1:4" ht="39.75" customHeight="1" x14ac:dyDescent="0.2">
      <c r="A233" s="424" t="s">
        <v>468</v>
      </c>
      <c r="B233" s="552" t="s">
        <v>491</v>
      </c>
      <c r="C233" s="563" t="e">
        <f>C196*C221</f>
        <v>#DIV/0!</v>
      </c>
      <c r="D233" s="543"/>
    </row>
    <row r="234" spans="1:4" ht="30" x14ac:dyDescent="0.25">
      <c r="A234" s="499" t="s">
        <v>469</v>
      </c>
      <c r="B234" s="564" t="s">
        <v>457</v>
      </c>
      <c r="C234" s="565" t="e">
        <f>SUM(C230:C233)</f>
        <v>#DIV/0!</v>
      </c>
      <c r="D234" s="543"/>
    </row>
    <row r="235" spans="1:4" x14ac:dyDescent="0.2">
      <c r="A235" s="543"/>
      <c r="B235" s="543"/>
      <c r="C235" s="567"/>
      <c r="D235" s="543"/>
    </row>
    <row r="236" spans="1:4" ht="15" x14ac:dyDescent="0.25">
      <c r="A236" s="827"/>
      <c r="B236" s="828" t="s">
        <v>458</v>
      </c>
      <c r="C236" s="551" t="s">
        <v>283</v>
      </c>
      <c r="D236" s="543"/>
    </row>
    <row r="237" spans="1:4" ht="15" x14ac:dyDescent="0.2">
      <c r="A237" s="827"/>
      <c r="B237" s="828"/>
      <c r="C237" s="498" t="s">
        <v>342</v>
      </c>
      <c r="D237" s="543"/>
    </row>
    <row r="238" spans="1:4" x14ac:dyDescent="0.2">
      <c r="A238" s="424" t="s">
        <v>470</v>
      </c>
      <c r="B238" s="428" t="s">
        <v>298</v>
      </c>
      <c r="C238" s="566" t="e">
        <f>C218*C201</f>
        <v>#DIV/0!</v>
      </c>
      <c r="D238" s="543"/>
    </row>
    <row r="239" spans="1:4" x14ac:dyDescent="0.2">
      <c r="A239" s="424" t="s">
        <v>471</v>
      </c>
      <c r="B239" s="428" t="s">
        <v>299</v>
      </c>
      <c r="C239" s="566" t="e">
        <f>C219*C202</f>
        <v>#DIV/0!</v>
      </c>
      <c r="D239" s="543"/>
    </row>
    <row r="240" spans="1:4" x14ac:dyDescent="0.2">
      <c r="A240" s="424" t="s">
        <v>472</v>
      </c>
      <c r="B240" s="428" t="s">
        <v>300</v>
      </c>
      <c r="C240" s="566" t="e">
        <f>C220*C203</f>
        <v>#DIV/0!</v>
      </c>
      <c r="D240" s="543"/>
    </row>
    <row r="241" spans="1:4" ht="41.25" customHeight="1" x14ac:dyDescent="0.2">
      <c r="A241" s="424" t="s">
        <v>473</v>
      </c>
      <c r="B241" s="552" t="s">
        <v>491</v>
      </c>
      <c r="C241" s="566" t="e">
        <f>C221*C204</f>
        <v>#DIV/0!</v>
      </c>
      <c r="D241" s="543"/>
    </row>
    <row r="242" spans="1:4" ht="15" x14ac:dyDescent="0.25">
      <c r="A242" s="499" t="s">
        <v>474</v>
      </c>
      <c r="B242" s="564" t="s">
        <v>459</v>
      </c>
      <c r="C242" s="565" t="e">
        <f>SUM(C238:C241)</f>
        <v>#DIV/0!</v>
      </c>
      <c r="D242" s="543"/>
    </row>
    <row r="243" spans="1:4" ht="15" x14ac:dyDescent="0.2">
      <c r="A243" s="434"/>
      <c r="B243" s="543"/>
      <c r="C243" s="567"/>
      <c r="D243" s="543"/>
    </row>
    <row r="244" spans="1:4" ht="15" x14ac:dyDescent="0.25">
      <c r="A244" s="827"/>
      <c r="B244" s="828" t="s">
        <v>460</v>
      </c>
      <c r="C244" s="551" t="s">
        <v>283</v>
      </c>
      <c r="D244" s="543"/>
    </row>
    <row r="245" spans="1:4" ht="30" x14ac:dyDescent="0.2">
      <c r="A245" s="827"/>
      <c r="B245" s="828"/>
      <c r="C245" s="498" t="s">
        <v>230</v>
      </c>
      <c r="D245" s="543"/>
    </row>
    <row r="246" spans="1:4" x14ac:dyDescent="0.2">
      <c r="A246" s="424" t="s">
        <v>475</v>
      </c>
      <c r="B246" s="428" t="s">
        <v>298</v>
      </c>
      <c r="C246" s="566" t="e">
        <f>C218*C209</f>
        <v>#DIV/0!</v>
      </c>
      <c r="D246" s="543"/>
    </row>
    <row r="247" spans="1:4" x14ac:dyDescent="0.2">
      <c r="A247" s="424" t="s">
        <v>476</v>
      </c>
      <c r="B247" s="428" t="s">
        <v>299</v>
      </c>
      <c r="C247" s="566" t="e">
        <f>C219*C210</f>
        <v>#DIV/0!</v>
      </c>
      <c r="D247" s="543"/>
    </row>
    <row r="248" spans="1:4" x14ac:dyDescent="0.2">
      <c r="A248" s="424" t="s">
        <v>477</v>
      </c>
      <c r="B248" s="428" t="s">
        <v>300</v>
      </c>
      <c r="C248" s="566" t="e">
        <f>C220*C211</f>
        <v>#DIV/0!</v>
      </c>
      <c r="D248" s="543"/>
    </row>
    <row r="249" spans="1:4" ht="42.75" customHeight="1" x14ac:dyDescent="0.2">
      <c r="A249" s="424" t="s">
        <v>478</v>
      </c>
      <c r="B249" s="552" t="s">
        <v>491</v>
      </c>
      <c r="C249" s="566" t="e">
        <f>C221*C212</f>
        <v>#DIV/0!</v>
      </c>
      <c r="D249" s="543"/>
    </row>
    <row r="250" spans="1:4" ht="30" x14ac:dyDescent="0.25">
      <c r="A250" s="499" t="s">
        <v>479</v>
      </c>
      <c r="B250" s="564" t="s">
        <v>461</v>
      </c>
      <c r="C250" s="565" t="e">
        <f>SUM(C246:C249)</f>
        <v>#DIV/0!</v>
      </c>
      <c r="D250" s="543"/>
    </row>
  </sheetData>
  <sheetProtection algorithmName="SHA-512" hashValue="C0q1lqafGsjnYH0wn1ikgPtA8C5itDOP7qg2iPuBJjOVHYt0QP0tv2GmjMNpZ61yN0phjdgowu4lOmtJqeUVgw==" saltValue="GVZgoh5VCc5J8p7NIPLXyQ==" spinCount="100000" sheet="1" objects="1" scenarios="1"/>
  <protectedRanges>
    <protectedRange password="E7EE" sqref="C100:D101 C44:D45 B131:B133 B149:D151 B105:D107 B31:B33 B114:D116 B40:B42 B49:D51 B96:C98 B140:B142 B218:B221 B230:B232 C75:D76 B62:B64 B71:B73 C66:D67 B80:B82 C84:D84 C35:D36 C135:D136 C144:D145 C166:D166 C182:D182 B162:B165 C174:D174 C197 B193:B195 C205 B201:B203 B209:C211 B238:B240 B246:B248 C52:D53 C99 C108:D110 C117:D120 C152:D153 B170:B173 B178:D181 C212:C213" name="Range1_2"/>
    <protectedRange password="E7EE" sqref="D96:D99" name="Range1_1_1"/>
    <protectedRange password="E7EE" sqref="B34" name="Range1_1"/>
    <protectedRange password="E7EE" sqref="B43" name="Range1_3"/>
    <protectedRange password="E7EE" sqref="B52" name="Range1_5"/>
    <protectedRange password="E7EE" sqref="B65" name="Range1_6"/>
    <protectedRange password="E7EE" sqref="B74" name="Range1_7"/>
    <protectedRange password="E7EE" sqref="B83" name="Range1_8"/>
    <protectedRange password="E7EE" sqref="B99" name="Range1_10"/>
    <protectedRange password="E7EE" sqref="B108" name="Range1_11"/>
    <protectedRange password="E7EE" sqref="B117" name="Range1_13"/>
    <protectedRange password="E7EE" sqref="B134" name="Range1_15"/>
    <protectedRange password="E7EE" sqref="B143" name="Range1_16"/>
    <protectedRange password="E7EE" sqref="B152" name="Range1_17"/>
    <protectedRange password="E7EE" sqref="B196 B204 B212" name="Range1_19"/>
    <protectedRange password="E7EE" sqref="B233" name="Range1_22"/>
    <protectedRange password="E7EE" sqref="B241" name="Range1_23"/>
    <protectedRange password="E7EE" sqref="B249" name="Range1_24"/>
  </protectedRanges>
  <mergeCells count="81">
    <mergeCell ref="A6:D9"/>
    <mergeCell ref="A1:D1"/>
    <mergeCell ref="A2:A3"/>
    <mergeCell ref="C2:C3"/>
    <mergeCell ref="A4:C4"/>
    <mergeCell ref="A5:D5"/>
    <mergeCell ref="B38:B39"/>
    <mergeCell ref="B44:B45"/>
    <mergeCell ref="C45:D45"/>
    <mergeCell ref="A47:A48"/>
    <mergeCell ref="A12:D13"/>
    <mergeCell ref="A38:A39"/>
    <mergeCell ref="A20:D27"/>
    <mergeCell ref="A29:A30"/>
    <mergeCell ref="B29:B30"/>
    <mergeCell ref="B35:B36"/>
    <mergeCell ref="C36:D36"/>
    <mergeCell ref="C101:D101"/>
    <mergeCell ref="A103:A104"/>
    <mergeCell ref="B112:B113"/>
    <mergeCell ref="B109:B110"/>
    <mergeCell ref="C110:D110"/>
    <mergeCell ref="A176:A177"/>
    <mergeCell ref="B176:B177"/>
    <mergeCell ref="A112:A113"/>
    <mergeCell ref="B103:B104"/>
    <mergeCell ref="B100:B101"/>
    <mergeCell ref="B144:B145"/>
    <mergeCell ref="B160:B161"/>
    <mergeCell ref="C145:D145"/>
    <mergeCell ref="A147:A148"/>
    <mergeCell ref="B147:B148"/>
    <mergeCell ref="A138:A139"/>
    <mergeCell ref="B138:B139"/>
    <mergeCell ref="A94:A95"/>
    <mergeCell ref="B94:B95"/>
    <mergeCell ref="B47:B48"/>
    <mergeCell ref="B53:B54"/>
    <mergeCell ref="C54:D54"/>
    <mergeCell ref="A57:D58"/>
    <mergeCell ref="A60:A61"/>
    <mergeCell ref="B60:B61"/>
    <mergeCell ref="A69:A70"/>
    <mergeCell ref="B69:B70"/>
    <mergeCell ref="B75:B76"/>
    <mergeCell ref="C76:D76"/>
    <mergeCell ref="B66:B67"/>
    <mergeCell ref="C67:D67"/>
    <mergeCell ref="A78:A79"/>
    <mergeCell ref="B78:B79"/>
    <mergeCell ref="B84:B85"/>
    <mergeCell ref="C85:D85"/>
    <mergeCell ref="A88:D92"/>
    <mergeCell ref="A168:A169"/>
    <mergeCell ref="B168:B169"/>
    <mergeCell ref="B118:B119"/>
    <mergeCell ref="C119:D119"/>
    <mergeCell ref="A122:D127"/>
    <mergeCell ref="A129:A130"/>
    <mergeCell ref="B129:B130"/>
    <mergeCell ref="B135:B136"/>
    <mergeCell ref="C136:D136"/>
    <mergeCell ref="B153:B154"/>
    <mergeCell ref="C154:D154"/>
    <mergeCell ref="A157:D158"/>
    <mergeCell ref="A160:A161"/>
    <mergeCell ref="A244:A245"/>
    <mergeCell ref="B244:B245"/>
    <mergeCell ref="B199:B200"/>
    <mergeCell ref="A207:A208"/>
    <mergeCell ref="B207:B208"/>
    <mergeCell ref="A217:B217"/>
    <mergeCell ref="A224:D226"/>
    <mergeCell ref="A228:A229"/>
    <mergeCell ref="B228:B229"/>
    <mergeCell ref="A185:D189"/>
    <mergeCell ref="A191:A192"/>
    <mergeCell ref="B191:B192"/>
    <mergeCell ref="A199:A200"/>
    <mergeCell ref="A236:A237"/>
    <mergeCell ref="B236:B237"/>
  </mergeCells>
  <pageMargins left="0.7" right="0.7" top="0.75" bottom="0.75" header="0.3" footer="0.3"/>
  <pageSetup orientation="portrait" horizontalDpi="4294967295" verticalDpi="4294967295" r:id="rId1"/>
  <headerFooter>
    <oddHeader>&amp;L&amp;9State of Alaska&amp;C&amp;KFF0000DRAFT&amp;R&amp;8Emergency Medical Transporation Services</oddHeader>
    <oddFooter>&amp;L&amp;9May 20, 2020&amp;C&amp;9Schedule 10 - INTERNAL Final Settlement&amp;R&amp;8Page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Certification</vt:lpstr>
      <vt:lpstr>Sch 1 - Total Expense</vt:lpstr>
      <vt:lpstr>Sch 2 - MTS Expense </vt:lpstr>
      <vt:lpstr>Sch 3 - NON-MTS Expense</vt:lpstr>
      <vt:lpstr>Sch 4 - CRSB</vt:lpstr>
      <vt:lpstr>Sch 5 - A&amp;G</vt:lpstr>
      <vt:lpstr>Sch 6 - Revenues </vt:lpstr>
      <vt:lpstr>Sch 7 - EST. Interim Settlement</vt:lpstr>
      <vt:lpstr>Sch 8 - Notes</vt:lpstr>
      <vt:lpstr>Sch 9 - INTERNAL Interim Settle</vt:lpstr>
      <vt:lpstr>Sch 10 - INTERNAL Final Settle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2019-01-14T06:22:18Z</dcterms:created>
  <dcterms:modified xsi:type="dcterms:W3CDTF">2020-09-08T20:26:07Z</dcterms:modified>
</cp:coreProperties>
</file>